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otpe81\Downloads\"/>
    </mc:Choice>
  </mc:AlternateContent>
  <xr:revisionPtr revIDLastSave="0" documentId="13_ncr:1_{5ABE152F-3ADD-447C-B2BE-46D24D9E48CA}" xr6:coauthVersionLast="47" xr6:coauthVersionMax="47" xr10:uidLastSave="{00000000-0000-0000-0000-000000000000}"/>
  <bookViews>
    <workbookView xWindow="28680" yWindow="-120" windowWidth="29040" windowHeight="15720" xr2:uid="{A7625E7D-E10B-4146-9C53-0AD3CEB98195}"/>
  </bookViews>
  <sheets>
    <sheet name="Examp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2" i="1"/>
  <c r="D22" i="1"/>
  <c r="D23" i="1"/>
  <c r="D13" i="1"/>
  <c r="D14" i="1"/>
  <c r="D15" i="1"/>
  <c r="D16" i="1"/>
  <c r="D17" i="1"/>
  <c r="D18" i="1"/>
  <c r="D19" i="1"/>
  <c r="D20" i="1"/>
  <c r="D21" i="1"/>
  <c r="D25" i="1"/>
  <c r="D24" i="1" l="1"/>
  <c r="L11" i="1" l="1"/>
  <c r="H11" i="1"/>
  <c r="I11" i="1" s="1"/>
  <c r="E25" i="1" l="1"/>
  <c r="O10" i="1"/>
  <c r="G11" i="1" l="1"/>
  <c r="K11" i="1" l="1"/>
  <c r="F12" i="1"/>
  <c r="G12" i="1" s="1"/>
  <c r="H12" i="1" l="1"/>
  <c r="I12" i="1" s="1"/>
  <c r="F13" i="1" s="1"/>
  <c r="K12" i="1"/>
  <c r="L12" i="1" s="1"/>
  <c r="G13" i="1" l="1"/>
  <c r="H13" i="1" s="1"/>
  <c r="K13" i="1" l="1"/>
  <c r="L13" i="1" s="1"/>
  <c r="I13" i="1"/>
  <c r="F14" i="1" s="1"/>
  <c r="G14" i="1" l="1"/>
  <c r="H14" i="1" s="1"/>
  <c r="K14" i="1" l="1"/>
  <c r="L14" i="1" s="1"/>
  <c r="I14" i="1"/>
  <c r="F15" i="1" s="1"/>
  <c r="G15" i="1" l="1"/>
  <c r="H15" i="1" s="1"/>
  <c r="K15" i="1" l="1"/>
  <c r="L15" i="1" s="1"/>
  <c r="I15" i="1"/>
  <c r="F16" i="1" s="1"/>
  <c r="G16" i="1" l="1"/>
  <c r="H16" i="1" s="1"/>
  <c r="I16" i="1" l="1"/>
  <c r="F17" i="1" s="1"/>
  <c r="K16" i="1"/>
  <c r="L16" i="1" s="1"/>
  <c r="G17" i="1" l="1"/>
  <c r="H17" i="1" s="1"/>
  <c r="K17" i="1" l="1"/>
  <c r="L17" i="1" s="1"/>
  <c r="I17" i="1"/>
  <c r="F18" i="1" s="1"/>
  <c r="G18" i="1" l="1"/>
  <c r="K18" i="1" s="1"/>
  <c r="L18" i="1" s="1"/>
  <c r="H18" i="1" l="1"/>
  <c r="I18" i="1" s="1"/>
  <c r="F19" i="1" s="1"/>
  <c r="G19" i="1" s="1"/>
  <c r="K19" i="1" s="1"/>
  <c r="L19" i="1" s="1"/>
  <c r="H19" i="1" l="1"/>
  <c r="I19" i="1" s="1"/>
  <c r="F20" i="1" s="1"/>
  <c r="G20" i="1" s="1"/>
  <c r="H20" i="1" l="1"/>
  <c r="I20" i="1" s="1"/>
  <c r="F21" i="1" s="1"/>
  <c r="G21" i="1" s="1"/>
  <c r="H21" i="1" s="1"/>
  <c r="K20" i="1"/>
  <c r="L20" i="1" s="1"/>
  <c r="I21" i="1" l="1"/>
  <c r="F22" i="1" s="1"/>
  <c r="K21" i="1"/>
  <c r="L21" i="1" s="1"/>
  <c r="G22" i="1" l="1"/>
  <c r="H22" i="1" s="1"/>
  <c r="K22" i="1" l="1"/>
  <c r="L22" i="1" s="1"/>
  <c r="I22" i="1"/>
  <c r="F23" i="1" s="1"/>
  <c r="G23" i="1" l="1"/>
  <c r="H23" i="1" s="1"/>
  <c r="K23" i="1" l="1"/>
  <c r="L23" i="1" s="1"/>
  <c r="I23" i="1"/>
  <c r="F24" i="1" s="1"/>
  <c r="G24" i="1" l="1"/>
  <c r="K24" i="1" s="1"/>
  <c r="L24" i="1" l="1"/>
  <c r="H24" i="1"/>
  <c r="I24" i="1" s="1"/>
  <c r="F25" i="1" l="1"/>
  <c r="G25" i="1" l="1"/>
  <c r="K25" i="1" s="1"/>
  <c r="L25" i="1" s="1"/>
  <c r="L26" i="1" s="1"/>
  <c r="H25" i="1" l="1"/>
  <c r="I25" i="1" s="1"/>
</calcChain>
</file>

<file path=xl/sharedStrings.xml><?xml version="1.0" encoding="utf-8"?>
<sst xmlns="http://schemas.openxmlformats.org/spreadsheetml/2006/main" count="38" uniqueCount="31">
  <si>
    <t>Year</t>
  </si>
  <si>
    <t>Amortization Schedule</t>
  </si>
  <si>
    <t>Interest</t>
  </si>
  <si>
    <t>Payment</t>
  </si>
  <si>
    <t>Spot
Rate</t>
  </si>
  <si>
    <t>Forward
Rate</t>
  </si>
  <si>
    <t>BOY
Balance</t>
  </si>
  <si>
    <t>EOY
Balance</t>
  </si>
  <si>
    <t>PV of
Payments</t>
  </si>
  <si>
    <t>Annual
Payment</t>
  </si>
  <si>
    <t>Plan Year
Beginning</t>
  </si>
  <si>
    <t xml:space="preserve">The following example illustrates how an amortization schedule could be determined using the ERISA 4044 yield curve for a hypothetical withdrawal liability scenario in which:
</t>
  </si>
  <si>
    <t>•  The employer is scheduled to begin making quarterly payments of $25,000 on 1/1/2026, with no interest applied from the UVB measurement date through the first payment date.</t>
  </si>
  <si>
    <t xml:space="preserve"> </t>
  </si>
  <si>
    <t>Example - Determining Withdrawal Liability Amortization Schedule</t>
  </si>
  <si>
    <t>Total</t>
  </si>
  <si>
    <t xml:space="preserve">•  An employer withdraws in 2025 and is assessed $1,000,000 in withdrawal liability.
</t>
  </si>
  <si>
    <t>Summary</t>
  </si>
  <si>
    <t>Years to Discount</t>
  </si>
  <si>
    <t>•  In accordance with ERISA 4219(c), for purposes of determining the amortization period, the calculation is done as if payments are made annually at the beginning of the year.</t>
  </si>
  <si>
    <t xml:space="preserve">•  Unfunded vested benefits (UVBs) are measured as of 12/31/2024. </t>
  </si>
  <si>
    <r>
      <t>12/31/2024 4044 Yield Curve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</si>
  <si>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 xml:space="preserve"> Present Value Basis</t>
    </r>
    <r>
      <rPr>
        <b/>
        <vertAlign val="superscript"/>
        <sz val="11"/>
        <color theme="1"/>
        <rFont val="Calibri"/>
        <family val="2"/>
        <scheme val="minor"/>
      </rPr>
      <t xml:space="preserve">2 </t>
    </r>
  </si>
  <si>
    <t>•  The 12/31/2024 ERISA 4044 yield curve is as shown in column C below.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</si>
  <si>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 xml:space="preserve"> Mid-year points on the ERISA 4044 yield curve not shown because they are not used in this hypothetical example. </t>
    </r>
  </si>
  <si>
    <r>
      <rPr>
        <vertAlign val="superscript"/>
        <sz val="9"/>
        <color theme="1"/>
        <rFont val="Calibri"/>
        <family val="2"/>
        <scheme val="minor"/>
      </rPr>
      <t xml:space="preserve">2 </t>
    </r>
    <r>
      <rPr>
        <sz val="9"/>
        <color theme="1"/>
        <rFont val="Calibri"/>
        <family val="2"/>
        <scheme val="minor"/>
      </rPr>
      <t xml:space="preserve"> Present Value Basis shown as a double check of the Amortization Schedule.  </t>
    </r>
  </si>
  <si>
    <t xml:space="preserve">  Withdrawal Liability Assessed</t>
  </si>
  <si>
    <t xml:space="preserve">  Quarterly Payment</t>
  </si>
  <si>
    <t xml:space="preserve">  First Payment Date</t>
  </si>
  <si>
    <t xml:space="preserve">  Final Payment Date</t>
  </si>
  <si>
    <t xml:space="preserve">  Final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</si>
</sst>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&quot;$&quot;#,##0"/>
    <numFmt numFmtId="165" formatCode="&quot;$&quot;#,##0.00"/>
    <numFmt numFmtId="166" formatCode="m/d/yy;@"/>
    <numFmt numFmtId="167" formatCode="m/d/yyyy;@"/>
    <numFmt numFmtId="168" formatCode="_(* #,##0.000000_);_(* \(#,##0.0000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9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3" fontId="0" fillId="0" borderId="0" xfId="0" applyNumberFormat="1"/>
    <xf numFmtId="14" fontId="0" fillId="0" borderId="0" xfId="0" applyNumberFormat="1"/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center"/>
    </xf>
    <xf numFmtId="3" fontId="2" fillId="4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" fontId="2" fillId="4" borderId="2" xfId="0" applyNumberFormat="1" applyFont="1" applyFill="1" applyBorder="1" applyAlignment="1">
      <alignment horizontal="center" vertical="center"/>
    </xf>
    <xf numFmtId="0" fontId="0" fillId="0" borderId="3" xfId="0" applyBorder="1"/>
    <xf numFmtId="2" fontId="2" fillId="2" borderId="0" xfId="0" applyNumberFormat="1" applyFont="1" applyFill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/>
    </xf>
    <xf numFmtId="1" fontId="2" fillId="2" borderId="10" xfId="0" applyNumberFormat="1" applyFont="1" applyFill="1" applyBorder="1" applyAlignment="1">
      <alignment horizontal="center"/>
    </xf>
    <xf numFmtId="10" fontId="0" fillId="3" borderId="0" xfId="0" applyNumberFormat="1" applyFill="1" applyAlignment="1">
      <alignment horizontal="center"/>
    </xf>
    <xf numFmtId="0" fontId="2" fillId="4" borderId="17" xfId="0" applyFont="1" applyFill="1" applyBorder="1" applyAlignment="1">
      <alignment horizontal="center" vertical="center" wrapText="1"/>
    </xf>
    <xf numFmtId="3" fontId="2" fillId="4" borderId="18" xfId="0" applyNumberFormat="1" applyFont="1" applyFill="1" applyBorder="1" applyAlignment="1">
      <alignment horizontal="center" vertical="center" wrapText="1"/>
    </xf>
    <xf numFmtId="167" fontId="0" fillId="4" borderId="15" xfId="0" applyNumberFormat="1" applyFill="1" applyBorder="1" applyAlignment="1">
      <alignment horizontal="center"/>
    </xf>
    <xf numFmtId="167" fontId="0" fillId="4" borderId="9" xfId="0" applyNumberFormat="1" applyFill="1" applyBorder="1" applyAlignment="1">
      <alignment horizontal="center"/>
    </xf>
    <xf numFmtId="166" fontId="0" fillId="4" borderId="10" xfId="0" applyNumberFormat="1" applyFill="1" applyBorder="1" applyAlignment="1">
      <alignment horizontal="center"/>
    </xf>
    <xf numFmtId="164" fontId="0" fillId="4" borderId="11" xfId="0" applyNumberFormat="1" applyFill="1" applyBorder="1" applyAlignment="1">
      <alignment horizontal="right"/>
    </xf>
    <xf numFmtId="164" fontId="0" fillId="4" borderId="12" xfId="0" applyNumberFormat="1" applyFill="1" applyBorder="1" applyAlignment="1">
      <alignment horizontal="right"/>
    </xf>
    <xf numFmtId="0" fontId="2" fillId="3" borderId="9" xfId="0" applyFont="1" applyFill="1" applyBorder="1" applyAlignment="1">
      <alignment horizontal="center" vertical="center"/>
    </xf>
    <xf numFmtId="10" fontId="2" fillId="3" borderId="0" xfId="0" applyNumberFormat="1" applyFont="1" applyFill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/>
    </xf>
    <xf numFmtId="10" fontId="0" fillId="3" borderId="5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0" fontId="0" fillId="3" borderId="11" xfId="0" applyNumberFormat="1" applyFill="1" applyBorder="1" applyAlignment="1">
      <alignment horizontal="center"/>
    </xf>
    <xf numFmtId="0" fontId="0" fillId="6" borderId="0" xfId="0" applyFill="1" applyAlignment="1">
      <alignment horizontal="left" vertical="center" wrapText="1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vertical="center"/>
    </xf>
    <xf numFmtId="0" fontId="0" fillId="6" borderId="0" xfId="0" applyFill="1"/>
    <xf numFmtId="0" fontId="0" fillId="6" borderId="0" xfId="0" applyFill="1" applyAlignment="1">
      <alignment wrapText="1"/>
    </xf>
    <xf numFmtId="0" fontId="2" fillId="6" borderId="0" xfId="0" applyFont="1" applyFill="1" applyAlignment="1">
      <alignment horizontal="centerContinuous" vertical="center"/>
    </xf>
    <xf numFmtId="0" fontId="2" fillId="6" borderId="0" xfId="0" applyFont="1" applyFill="1" applyAlignment="1">
      <alignment horizontal="left" vertical="center"/>
    </xf>
    <xf numFmtId="164" fontId="0" fillId="6" borderId="0" xfId="0" applyNumberFormat="1" applyFill="1"/>
    <xf numFmtId="165" fontId="0" fillId="6" borderId="0" xfId="0" applyNumberFormat="1" applyFill="1"/>
    <xf numFmtId="10" fontId="0" fillId="6" borderId="0" xfId="1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10" fontId="0" fillId="6" borderId="0" xfId="0" applyNumberFormat="1" applyFill="1" applyAlignment="1">
      <alignment horizontal="center"/>
    </xf>
    <xf numFmtId="14" fontId="0" fillId="6" borderId="0" xfId="0" applyNumberFormat="1" applyFill="1"/>
    <xf numFmtId="1" fontId="0" fillId="6" borderId="0" xfId="0" applyNumberFormat="1" applyFill="1" applyAlignment="1">
      <alignment horizontal="center"/>
    </xf>
    <xf numFmtId="164" fontId="0" fillId="6" borderId="0" xfId="0" applyNumberFormat="1" applyFill="1" applyAlignment="1">
      <alignment horizontal="center"/>
    </xf>
    <xf numFmtId="165" fontId="0" fillId="6" borderId="0" xfId="0" applyNumberFormat="1" applyFill="1" applyAlignment="1">
      <alignment horizontal="center"/>
    </xf>
    <xf numFmtId="0" fontId="4" fillId="6" borderId="0" xfId="0" applyFont="1" applyFill="1" applyAlignment="1">
      <alignment horizontal="left" vertical="top"/>
    </xf>
    <xf numFmtId="0" fontId="0" fillId="6" borderId="0" xfId="0" applyFill="1" applyAlignment="1">
      <alignment horizontal="left" vertical="top"/>
    </xf>
    <xf numFmtId="14" fontId="0" fillId="6" borderId="0" xfId="0" applyNumberFormat="1" applyFill="1" applyAlignment="1">
      <alignment horizontal="left"/>
    </xf>
    <xf numFmtId="164" fontId="0" fillId="6" borderId="0" xfId="0" applyNumberFormat="1" applyFill="1" applyAlignment="1">
      <alignment horizontal="left"/>
    </xf>
    <xf numFmtId="1" fontId="0" fillId="6" borderId="0" xfId="0" applyNumberFormat="1" applyFill="1" applyAlignment="1">
      <alignment horizontal="left"/>
    </xf>
    <xf numFmtId="165" fontId="0" fillId="6" borderId="0" xfId="0" applyNumberFormat="1" applyFill="1" applyAlignment="1">
      <alignment horizontal="left"/>
    </xf>
    <xf numFmtId="0" fontId="0" fillId="6" borderId="0" xfId="0" applyFill="1" applyAlignment="1">
      <alignment vertical="top" wrapText="1"/>
    </xf>
    <xf numFmtId="168" fontId="0" fillId="6" borderId="0" xfId="2" applyNumberFormat="1" applyFont="1" applyFill="1"/>
    <xf numFmtId="164" fontId="0" fillId="4" borderId="4" xfId="0" applyNumberFormat="1" applyFill="1" applyBorder="1" applyAlignment="1">
      <alignment horizontal="right" indent="1"/>
    </xf>
    <xf numFmtId="164" fontId="0" fillId="4" borderId="5" xfId="0" applyNumberFormat="1" applyFill="1" applyBorder="1" applyAlignment="1">
      <alignment horizontal="right" indent="1"/>
    </xf>
    <xf numFmtId="164" fontId="0" fillId="4" borderId="1" xfId="0" applyNumberFormat="1" applyFill="1" applyBorder="1" applyAlignment="1">
      <alignment horizontal="right" indent="1"/>
    </xf>
    <xf numFmtId="164" fontId="0" fillId="4" borderId="0" xfId="0" applyNumberFormat="1" applyFill="1" applyAlignment="1">
      <alignment horizontal="right" indent="1"/>
    </xf>
    <xf numFmtId="164" fontId="0" fillId="2" borderId="0" xfId="0" applyNumberFormat="1" applyFill="1" applyAlignment="1">
      <alignment horizontal="right" indent="1"/>
    </xf>
    <xf numFmtId="164" fontId="0" fillId="2" borderId="5" xfId="0" applyNumberFormat="1" applyFill="1" applyBorder="1" applyAlignment="1">
      <alignment horizontal="right" indent="1"/>
    </xf>
    <xf numFmtId="164" fontId="2" fillId="2" borderId="11" xfId="0" applyNumberFormat="1" applyFont="1" applyFill="1" applyBorder="1" applyAlignment="1">
      <alignment horizontal="right" indent="1"/>
    </xf>
    <xf numFmtId="164" fontId="2" fillId="2" borderId="12" xfId="0" applyNumberFormat="1" applyFont="1" applyFill="1" applyBorder="1" applyAlignment="1">
      <alignment horizontal="right" indent="1"/>
    </xf>
    <xf numFmtId="0" fontId="6" fillId="6" borderId="0" xfId="0" applyFont="1" applyFill="1" applyAlignment="1">
      <alignment vertical="center"/>
    </xf>
    <xf numFmtId="164" fontId="0" fillId="5" borderId="4" xfId="0" applyNumberFormat="1" applyFill="1" applyBorder="1" applyAlignment="1">
      <alignment horizontal="right" indent="1"/>
    </xf>
    <xf numFmtId="164" fontId="0" fillId="5" borderId="5" xfId="1" applyNumberFormat="1" applyFont="1" applyFill="1" applyBorder="1" applyAlignment="1">
      <alignment horizontal="right" indent="1"/>
    </xf>
    <xf numFmtId="167" fontId="0" fillId="5" borderId="5" xfId="0" applyNumberFormat="1" applyFill="1" applyBorder="1" applyAlignment="1">
      <alignment horizontal="right" indent="1"/>
    </xf>
    <xf numFmtId="164" fontId="0" fillId="5" borderId="12" xfId="1" applyNumberFormat="1" applyFont="1" applyFill="1" applyBorder="1" applyAlignment="1">
      <alignment horizontal="right" indent="1"/>
    </xf>
    <xf numFmtId="0" fontId="0" fillId="5" borderId="15" xfId="0" applyFill="1" applyBorder="1" applyAlignment="1">
      <alignment horizontal="left"/>
    </xf>
    <xf numFmtId="0" fontId="0" fillId="5" borderId="9" xfId="0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2" fillId="6" borderId="0" xfId="0" applyFont="1" applyFill="1" applyAlignment="1">
      <alignment horizontal="center" vertical="center"/>
    </xf>
    <xf numFmtId="14" fontId="2" fillId="6" borderId="0" xfId="0" applyNumberFormat="1" applyFont="1" applyFill="1" applyAlignment="1">
      <alignment horizontal="center" vertical="center" wrapText="1"/>
    </xf>
    <xf numFmtId="10" fontId="0" fillId="3" borderId="12" xfId="0" applyNumberForma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Percent" xfId="1" builtinId="5"/>
  </cellStyles>
  <dxfs count="13">
    <dxf>
      <numFmt numFmtId="164" formatCode="&quot;$&quot;#,##0"/>
      <fill>
        <patternFill patternType="solid">
          <fgColor indexed="64"/>
          <bgColor theme="9" tint="0.79998168889431442"/>
        </patternFill>
      </fill>
      <alignment horizontal="right" vertical="bottom" textRotation="0" wrapText="0" relativeIndent="1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numFmt numFmtId="164" formatCode="&quot;$&quot;#,##0"/>
      <fill>
        <patternFill patternType="solid">
          <fgColor indexed="64"/>
          <bgColor theme="9" tint="0.79998168889431442"/>
        </patternFill>
      </fill>
      <alignment horizontal="right" vertical="bottom" textRotation="0" wrapText="0" relativeIndent="1" justifyLastLine="0" shrinkToFit="0" readingOrder="0"/>
    </dxf>
    <dxf>
      <numFmt numFmtId="1" formatCode="0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numFmt numFmtId="164" formatCode="&quot;$&quot;#,##0"/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164" formatCode="&quot;$&quot;#,##0"/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</dxf>
    <dxf>
      <numFmt numFmtId="164" formatCode="&quot;$&quot;#,##0"/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</dxf>
    <dxf>
      <numFmt numFmtId="164" formatCode="&quot;$&quot;#,##0"/>
      <fill>
        <patternFill patternType="solid">
          <fgColor indexed="64"/>
          <bgColor theme="4" tint="0.79998168889431442"/>
        </patternFill>
      </fill>
      <alignment horizontal="right" vertical="bottom" textRotation="0" wrapText="0" indent="0" justifyLastLine="0" shrinkToFit="0" readingOrder="0"/>
    </dxf>
    <dxf>
      <numFmt numFmtId="166" formatCode="m/d/yy;@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numFmt numFmtId="14" formatCode="0.00%"/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14" formatCode="0.00%"/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border outline="0">
        <right style="medium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4237178-7AA9-4B76-A758-839B22968E5A}" name="Amortization_schedule" displayName="Amortization_schedule" ref="B10:L26" totalsRowShown="0" headerRowBorderDxfId="12" tableBorderDxfId="11">
  <tableColumns count="11">
    <tableColumn id="1" xr3:uid="{CAD98889-66CA-4AFE-9719-F13524312E93}" name="Year" dataDxfId="10"/>
    <tableColumn id="2" xr3:uid="{F60E4621-2C64-4398-9759-75683CC12841}" name="Spot_x000a_Rate" dataDxfId="9"/>
    <tableColumn id="3" xr3:uid="{D1356C87-C88A-4C58-9059-9F622C9CC592}" name="Forward_x000a_Rate" dataDxfId="8">
      <calculatedColumnFormula>(1+C11)^B11/(1+C10)^B10-100%</calculatedColumnFormula>
    </tableColumn>
    <tableColumn id="4" xr3:uid="{FF7B9D60-2F91-4EE8-AD4E-C41F53936449}" name="Plan Year_x000a_Beginning" dataDxfId="7">
      <calculatedColumnFormula>EDATE(E10,12)</calculatedColumnFormula>
    </tableColumn>
    <tableColumn id="5" xr3:uid="{D8572D29-473E-4B04-811E-BB0BDF2C4C1E}" name="BOY_x000a_Balance" dataDxfId="6">
      <calculatedColumnFormula>I10</calculatedColumnFormula>
    </tableColumn>
    <tableColumn id="6" xr3:uid="{66040A65-94D3-4FD1-8151-2472F5F03F65}" name="Annual_x000a_Payment" dataDxfId="5">
      <calculatedColumnFormula>MAX(0,MIN(100000,F11))</calculatedColumnFormula>
    </tableColumn>
    <tableColumn id="7" xr3:uid="{F871D68B-8486-4487-8F32-636E22DDB4E7}" name="Interest" dataDxfId="4">
      <calculatedColumnFormula>ROUND((F11-G11)*D11,0)</calculatedColumnFormula>
    </tableColumn>
    <tableColumn id="8" xr3:uid="{40705814-7C02-4282-AD4E-858591C5A34F}" name="EOY_x000a_Balance" dataDxfId="3">
      <calculatedColumnFormula>F11-G11+H11</calculatedColumnFormula>
    </tableColumn>
    <tableColumn id="9" xr3:uid="{9C88AF94-6AA9-4138-A20B-87AA560B3887}" name="Years to Discount" dataDxfId="2"/>
    <tableColumn id="10" xr3:uid="{A38A377D-14E0-4C38-9635-7B8974C3C4D3}" name="Payment" dataDxfId="1">
      <calculatedColumnFormula>G11</calculatedColumnFormula>
    </tableColumn>
    <tableColumn id="11" xr3:uid="{C9C52539-D276-44E9-B255-2283EA4926F8}" name="PV of_x000a_Payments" dataDxfId="0">
      <calculatedColumnFormula>ROUND(K11/(1+C10)^J11,0)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F2621-1A52-41B3-9BDE-B29D5E35936A}">
  <dimension ref="A1:BG205"/>
  <sheetViews>
    <sheetView tabSelected="1" zoomScaleNormal="100" workbookViewId="0">
      <selection activeCell="C3" sqref="C3"/>
    </sheetView>
  </sheetViews>
  <sheetFormatPr defaultRowHeight="14.5" x14ac:dyDescent="0.35"/>
  <cols>
    <col min="1" max="1" width="2.26953125" style="38" customWidth="1"/>
    <col min="2" max="2" width="7.1796875" style="2" customWidth="1"/>
    <col min="3" max="3" width="9" style="2" customWidth="1"/>
    <col min="4" max="4" width="12.453125" customWidth="1"/>
    <col min="5" max="5" width="10.54296875" customWidth="1"/>
    <col min="6" max="6" width="12.6328125" style="4" customWidth="1"/>
    <col min="7" max="7" width="12.6328125" customWidth="1"/>
    <col min="8" max="9" width="12.6328125" style="4" customWidth="1"/>
    <col min="10" max="10" width="10" style="10" customWidth="1"/>
    <col min="11" max="11" width="12.6328125" style="6" customWidth="1"/>
    <col min="12" max="12" width="12.6328125" style="2" customWidth="1"/>
    <col min="13" max="13" width="3.7265625" style="38" customWidth="1"/>
    <col min="14" max="14" width="29.36328125" customWidth="1"/>
    <col min="15" max="15" width="12.6328125" customWidth="1"/>
    <col min="16" max="16" width="10.453125" style="38" bestFit="1" customWidth="1"/>
    <col min="17" max="20" width="8.7265625" style="38"/>
    <col min="21" max="21" width="14.26953125" style="38" bestFit="1" customWidth="1"/>
    <col min="22" max="23" width="9.6328125" style="38" bestFit="1" customWidth="1"/>
  </cols>
  <sheetData>
    <row r="1" spans="1:59" s="37" customFormat="1" ht="24" customHeight="1" x14ac:dyDescent="0.35">
      <c r="B1" s="67" t="s">
        <v>14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6"/>
      <c r="N1" s="36"/>
      <c r="O1" s="36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</row>
    <row r="2" spans="1:59" s="38" customFormat="1" ht="20" customHeight="1" x14ac:dyDescent="0.35">
      <c r="B2" s="38" t="s">
        <v>11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59" s="37" customFormat="1" ht="18" customHeight="1" x14ac:dyDescent="0.35">
      <c r="B3" s="37" t="s">
        <v>16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59" s="37" customFormat="1" ht="18" customHeight="1" x14ac:dyDescent="0.35">
      <c r="B4" s="37" t="s">
        <v>20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59" s="37" customFormat="1" ht="18" customHeight="1" x14ac:dyDescent="0.35">
      <c r="B5" s="37" t="s">
        <v>12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59" s="37" customFormat="1" ht="18" customHeight="1" x14ac:dyDescent="0.35">
      <c r="B6" s="37" t="s">
        <v>23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59" s="37" customFormat="1" ht="18" customHeight="1" x14ac:dyDescent="0.35">
      <c r="B7" s="37" t="s">
        <v>19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59" s="37" customFormat="1" ht="17.5" customHeight="1" thickBot="1" x14ac:dyDescent="0.4">
      <c r="B8" s="40"/>
      <c r="C8" s="40"/>
      <c r="D8" s="40"/>
      <c r="E8" s="40"/>
      <c r="F8" s="40"/>
      <c r="G8" s="40"/>
      <c r="H8" s="40"/>
      <c r="I8" s="40"/>
      <c r="J8" s="41"/>
      <c r="K8" s="40"/>
      <c r="L8" s="40"/>
      <c r="M8" s="36"/>
      <c r="N8" s="36"/>
      <c r="O8" s="36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</row>
    <row r="9" spans="1:59" s="9" customFormat="1" ht="26.5" customHeight="1" x14ac:dyDescent="0.35">
      <c r="A9" s="37"/>
      <c r="B9" s="78" t="s">
        <v>21</v>
      </c>
      <c r="C9" s="79"/>
      <c r="D9" s="80"/>
      <c r="E9" s="81" t="s">
        <v>1</v>
      </c>
      <c r="F9" s="82"/>
      <c r="G9" s="82"/>
      <c r="H9" s="82"/>
      <c r="I9" s="83"/>
      <c r="J9" s="84" t="s">
        <v>22</v>
      </c>
      <c r="K9" s="85"/>
      <c r="L9" s="86"/>
      <c r="M9" s="37"/>
      <c r="N9" s="87" t="s">
        <v>17</v>
      </c>
      <c r="O9" s="88"/>
      <c r="P9" s="37"/>
      <c r="Q9" s="37"/>
      <c r="R9" s="37"/>
      <c r="S9" s="37"/>
      <c r="T9" s="37"/>
      <c r="U9" s="37"/>
      <c r="V9" s="37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</row>
    <row r="10" spans="1:59" s="9" customFormat="1" ht="29" x14ac:dyDescent="0.35">
      <c r="A10" s="37"/>
      <c r="B10" s="28" t="s">
        <v>0</v>
      </c>
      <c r="C10" s="29" t="s">
        <v>4</v>
      </c>
      <c r="D10" s="30" t="s">
        <v>5</v>
      </c>
      <c r="E10" s="21" t="s">
        <v>10</v>
      </c>
      <c r="F10" s="11" t="s">
        <v>6</v>
      </c>
      <c r="G10" s="12" t="s">
        <v>9</v>
      </c>
      <c r="H10" s="13" t="s">
        <v>2</v>
      </c>
      <c r="I10" s="22" t="s">
        <v>7</v>
      </c>
      <c r="J10" s="16" t="s">
        <v>18</v>
      </c>
      <c r="K10" s="15" t="s">
        <v>3</v>
      </c>
      <c r="L10" s="17" t="s">
        <v>8</v>
      </c>
      <c r="M10" s="37"/>
      <c r="N10" s="72" t="s">
        <v>26</v>
      </c>
      <c r="O10" s="68">
        <f>F11</f>
        <v>1000000</v>
      </c>
      <c r="P10" s="37"/>
      <c r="Q10" s="37"/>
      <c r="R10" s="75"/>
      <c r="S10" s="76"/>
      <c r="T10" s="76"/>
      <c r="U10" s="37"/>
      <c r="V10" s="37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</row>
    <row r="11" spans="1:59" x14ac:dyDescent="0.35">
      <c r="B11" s="31">
        <v>1</v>
      </c>
      <c r="C11" s="20">
        <v>4.8000000000000001E-2</v>
      </c>
      <c r="D11" s="32">
        <f>ROUND(C11,4)</f>
        <v>4.8000000000000001E-2</v>
      </c>
      <c r="E11" s="23">
        <v>46023</v>
      </c>
      <c r="F11" s="61">
        <v>1000000</v>
      </c>
      <c r="G11" s="61">
        <f>MAX(0,MIN(100000,F11))</f>
        <v>100000</v>
      </c>
      <c r="H11" s="61">
        <f>ROUND((F11-G11)*D11,0)</f>
        <v>43200</v>
      </c>
      <c r="I11" s="59">
        <f>F11-G11+H11</f>
        <v>943200</v>
      </c>
      <c r="J11" s="18">
        <v>0</v>
      </c>
      <c r="K11" s="63">
        <f>G11</f>
        <v>100000</v>
      </c>
      <c r="L11" s="64">
        <f>Amortization_schedule[[#This Row],[Payment]]</f>
        <v>100000</v>
      </c>
      <c r="N11" s="73" t="s">
        <v>27</v>
      </c>
      <c r="O11" s="69">
        <v>25000</v>
      </c>
      <c r="P11" s="42"/>
      <c r="R11" s="45"/>
      <c r="S11" s="46"/>
      <c r="T11" s="46"/>
      <c r="U11" s="58"/>
      <c r="V11" s="58"/>
      <c r="W11" s="5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</row>
    <row r="12" spans="1:59" x14ac:dyDescent="0.35">
      <c r="B12" s="31">
        <v>2</v>
      </c>
      <c r="C12" s="20">
        <v>4.8500000000000001E-2</v>
      </c>
      <c r="D12" s="32">
        <f>(1+C12)^B12/(1+C11)^B11-100%</f>
        <v>4.9000238549618214E-2</v>
      </c>
      <c r="E12" s="24">
        <v>46388</v>
      </c>
      <c r="F12" s="62">
        <f>I11</f>
        <v>943200</v>
      </c>
      <c r="G12" s="62">
        <f>MAX(0,MIN(100000,F12))</f>
        <v>100000</v>
      </c>
      <c r="H12" s="62">
        <f>ROUND((F12-G12)*D12,0)</f>
        <v>41317</v>
      </c>
      <c r="I12" s="60">
        <f>F12-G12+H12</f>
        <v>884517</v>
      </c>
      <c r="J12" s="18">
        <v>1</v>
      </c>
      <c r="K12" s="63">
        <f t="shared" ref="K12:K24" si="0">G12</f>
        <v>100000</v>
      </c>
      <c r="L12" s="64">
        <f>K12/(1+C11)^J12</f>
        <v>95419.847328244272</v>
      </c>
      <c r="N12" s="73" t="s">
        <v>28</v>
      </c>
      <c r="O12" s="70">
        <v>46023</v>
      </c>
      <c r="P12" s="43"/>
      <c r="R12" s="45"/>
      <c r="S12" s="46"/>
      <c r="T12" s="46"/>
      <c r="U12" s="58"/>
      <c r="V12" s="58"/>
      <c r="W12" s="5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</row>
    <row r="13" spans="1:59" x14ac:dyDescent="0.35">
      <c r="B13" s="31">
        <v>3</v>
      </c>
      <c r="C13" s="20">
        <v>4.9200000000000001E-2</v>
      </c>
      <c r="D13" s="32">
        <f t="shared" ref="D13:D25" si="1">(1+C13)^B13/(1+C12)^B12-100%</f>
        <v>5.0601402314862876E-2</v>
      </c>
      <c r="E13" s="24">
        <v>46753</v>
      </c>
      <c r="F13" s="62">
        <f t="shared" ref="F13:F19" si="2">I12</f>
        <v>884517</v>
      </c>
      <c r="G13" s="62">
        <f t="shared" ref="G13:G24" si="3">MAX(0,MIN(100000,F13))</f>
        <v>100000</v>
      </c>
      <c r="H13" s="62">
        <f>ROUND((F13-G13)*D13,0)</f>
        <v>39698</v>
      </c>
      <c r="I13" s="60">
        <f t="shared" ref="I13:I19" si="4">F13-G13+H13</f>
        <v>824215</v>
      </c>
      <c r="J13" s="18">
        <v>2</v>
      </c>
      <c r="K13" s="63">
        <f t="shared" si="0"/>
        <v>100000</v>
      </c>
      <c r="L13" s="64">
        <f t="shared" ref="L13:L25" si="5">K13/(1+C12)^J13</f>
        <v>90962.655509187345</v>
      </c>
      <c r="N13" s="73" t="s">
        <v>29</v>
      </c>
      <c r="O13" s="70">
        <v>50952</v>
      </c>
      <c r="R13" s="45"/>
      <c r="S13" s="46"/>
      <c r="T13" s="46"/>
      <c r="U13" s="58"/>
      <c r="V13" s="58"/>
      <c r="W13" s="5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</row>
    <row r="14" spans="1:59" ht="15" thickBot="1" x14ac:dyDescent="0.4">
      <c r="B14" s="31">
        <v>4</v>
      </c>
      <c r="C14" s="20">
        <v>4.99E-2</v>
      </c>
      <c r="D14" s="32">
        <f t="shared" si="1"/>
        <v>5.200280338151142E-2</v>
      </c>
      <c r="E14" s="24">
        <v>47119</v>
      </c>
      <c r="F14" s="62">
        <f t="shared" si="2"/>
        <v>824215</v>
      </c>
      <c r="G14" s="62">
        <f t="shared" si="3"/>
        <v>100000</v>
      </c>
      <c r="H14" s="62">
        <f t="shared" ref="H14:H24" si="6">ROUND((F14-G14)*D14,0)</f>
        <v>37661</v>
      </c>
      <c r="I14" s="60">
        <f t="shared" si="4"/>
        <v>761876</v>
      </c>
      <c r="J14" s="18">
        <v>3</v>
      </c>
      <c r="K14" s="63">
        <f t="shared" si="0"/>
        <v>100000</v>
      </c>
      <c r="L14" s="64">
        <f t="shared" si="5"/>
        <v>86581.509703645002</v>
      </c>
      <c r="N14" s="74" t="s">
        <v>30</v>
      </c>
      <c r="O14" s="71">
        <v>4463</v>
      </c>
      <c r="R14" s="45"/>
      <c r="S14" s="46"/>
      <c r="T14" s="46"/>
      <c r="U14" s="58"/>
      <c r="V14" s="58"/>
      <c r="W14" s="5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</row>
    <row r="15" spans="1:59" x14ac:dyDescent="0.35">
      <c r="B15" s="31">
        <v>5</v>
      </c>
      <c r="C15" s="20">
        <v>5.0700000000000002E-2</v>
      </c>
      <c r="D15" s="32">
        <f t="shared" si="1"/>
        <v>5.390610046529476E-2</v>
      </c>
      <c r="E15" s="24">
        <v>47484</v>
      </c>
      <c r="F15" s="62">
        <f t="shared" si="2"/>
        <v>761876</v>
      </c>
      <c r="G15" s="62">
        <f t="shared" si="3"/>
        <v>100000</v>
      </c>
      <c r="H15" s="62">
        <f t="shared" si="6"/>
        <v>35679</v>
      </c>
      <c r="I15" s="60">
        <f t="shared" si="4"/>
        <v>697555</v>
      </c>
      <c r="J15" s="18">
        <v>4</v>
      </c>
      <c r="K15" s="63">
        <f t="shared" si="0"/>
        <v>100000</v>
      </c>
      <c r="L15" s="64">
        <f t="shared" si="5"/>
        <v>82301.59598942248</v>
      </c>
      <c r="N15" s="38"/>
      <c r="O15" s="38"/>
      <c r="R15" s="45"/>
      <c r="S15" s="46"/>
      <c r="T15" s="46"/>
      <c r="U15" s="58"/>
      <c r="V15" s="58"/>
      <c r="W15" s="5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</row>
    <row r="16" spans="1:59" x14ac:dyDescent="0.35">
      <c r="B16" s="31">
        <v>6</v>
      </c>
      <c r="C16" s="20">
        <v>5.1400000000000001E-2</v>
      </c>
      <c r="D16" s="32">
        <f t="shared" si="1"/>
        <v>5.4907001553483159E-2</v>
      </c>
      <c r="E16" s="24">
        <v>47849</v>
      </c>
      <c r="F16" s="62">
        <f t="shared" si="2"/>
        <v>697555</v>
      </c>
      <c r="G16" s="62">
        <f t="shared" si="3"/>
        <v>100000</v>
      </c>
      <c r="H16" s="62">
        <f t="shared" si="6"/>
        <v>32810</v>
      </c>
      <c r="I16" s="60">
        <f t="shared" si="4"/>
        <v>630365</v>
      </c>
      <c r="J16" s="18">
        <v>5</v>
      </c>
      <c r="K16" s="63">
        <f t="shared" si="0"/>
        <v>100000</v>
      </c>
      <c r="L16" s="64">
        <f t="shared" si="5"/>
        <v>78091.962797337168</v>
      </c>
      <c r="N16" s="38"/>
      <c r="O16" s="44"/>
      <c r="R16" s="45"/>
      <c r="S16" s="46"/>
      <c r="T16" s="46"/>
      <c r="U16" s="58"/>
      <c r="V16" s="58"/>
      <c r="W16" s="5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</row>
    <row r="17" spans="1:59" x14ac:dyDescent="0.35">
      <c r="B17" s="31">
        <v>7</v>
      </c>
      <c r="C17" s="20">
        <v>5.2200000000000003E-2</v>
      </c>
      <c r="D17" s="32">
        <f t="shared" si="1"/>
        <v>5.7012799179108953E-2</v>
      </c>
      <c r="E17" s="24">
        <v>48214</v>
      </c>
      <c r="F17" s="62">
        <f t="shared" si="2"/>
        <v>630365</v>
      </c>
      <c r="G17" s="62">
        <f t="shared" si="3"/>
        <v>100000</v>
      </c>
      <c r="H17" s="62">
        <f t="shared" si="6"/>
        <v>30238</v>
      </c>
      <c r="I17" s="60">
        <f t="shared" si="4"/>
        <v>560603</v>
      </c>
      <c r="J17" s="18">
        <v>6</v>
      </c>
      <c r="K17" s="63">
        <f t="shared" si="0"/>
        <v>100000</v>
      </c>
      <c r="L17" s="64">
        <f t="shared" si="5"/>
        <v>74027.343341485976</v>
      </c>
      <c r="N17" s="38"/>
      <c r="O17" s="44"/>
      <c r="R17" s="45"/>
      <c r="S17" s="46"/>
      <c r="T17" s="46"/>
      <c r="U17" s="58"/>
      <c r="V17" s="58"/>
      <c r="W17" s="5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</row>
    <row r="18" spans="1:59" x14ac:dyDescent="0.35">
      <c r="B18" s="31">
        <v>8</v>
      </c>
      <c r="C18" s="20">
        <v>5.2900000000000003E-2</v>
      </c>
      <c r="D18" s="32">
        <f t="shared" si="1"/>
        <v>5.781305671001058E-2</v>
      </c>
      <c r="E18" s="24">
        <v>48580</v>
      </c>
      <c r="F18" s="62">
        <f t="shared" si="2"/>
        <v>560603</v>
      </c>
      <c r="G18" s="62">
        <f t="shared" si="3"/>
        <v>100000</v>
      </c>
      <c r="H18" s="62">
        <f t="shared" si="6"/>
        <v>26629</v>
      </c>
      <c r="I18" s="60">
        <f t="shared" si="4"/>
        <v>487232</v>
      </c>
      <c r="J18" s="18">
        <v>7</v>
      </c>
      <c r="K18" s="63">
        <f t="shared" si="0"/>
        <v>100000</v>
      </c>
      <c r="L18" s="64">
        <f t="shared" si="5"/>
        <v>70034.481511460079</v>
      </c>
      <c r="N18" s="38"/>
      <c r="O18" s="44"/>
      <c r="R18" s="45"/>
      <c r="S18" s="46"/>
      <c r="T18" s="46"/>
      <c r="U18" s="58"/>
      <c r="V18" s="58"/>
      <c r="W18" s="5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</row>
    <row r="19" spans="1:59" x14ac:dyDescent="0.35">
      <c r="B19" s="31">
        <v>9</v>
      </c>
      <c r="C19" s="20">
        <v>5.3600000000000002E-2</v>
      </c>
      <c r="D19" s="32">
        <f t="shared" si="1"/>
        <v>5.9216779743309189E-2</v>
      </c>
      <c r="E19" s="24">
        <v>48945</v>
      </c>
      <c r="F19" s="62">
        <f t="shared" si="2"/>
        <v>487232</v>
      </c>
      <c r="G19" s="62">
        <f t="shared" si="3"/>
        <v>100000</v>
      </c>
      <c r="H19" s="62">
        <f t="shared" si="6"/>
        <v>22931</v>
      </c>
      <c r="I19" s="60">
        <f t="shared" si="4"/>
        <v>410163</v>
      </c>
      <c r="J19" s="18">
        <v>8</v>
      </c>
      <c r="K19" s="63">
        <f t="shared" si="0"/>
        <v>100000</v>
      </c>
      <c r="L19" s="64">
        <f t="shared" si="5"/>
        <v>66206.860529099489</v>
      </c>
      <c r="N19" s="38"/>
      <c r="O19" s="44"/>
      <c r="R19" s="45"/>
      <c r="S19" s="46"/>
      <c r="T19" s="46"/>
      <c r="U19" s="58"/>
      <c r="V19" s="58"/>
      <c r="W19" s="5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</row>
    <row r="20" spans="1:59" x14ac:dyDescent="0.35">
      <c r="B20" s="31">
        <v>10</v>
      </c>
      <c r="C20" s="20">
        <v>5.4199999999999998E-2</v>
      </c>
      <c r="D20" s="32">
        <f t="shared" si="1"/>
        <v>5.9615399227316734E-2</v>
      </c>
      <c r="E20" s="24">
        <v>49310</v>
      </c>
      <c r="F20" s="62">
        <f t="shared" ref="F20:F24" si="7">I19</f>
        <v>410163</v>
      </c>
      <c r="G20" s="62">
        <f t="shared" si="3"/>
        <v>100000</v>
      </c>
      <c r="H20" s="62">
        <f t="shared" si="6"/>
        <v>18490</v>
      </c>
      <c r="I20" s="60">
        <f t="shared" ref="I20:I24" si="8">F20-G20+H20</f>
        <v>328653</v>
      </c>
      <c r="J20" s="18">
        <v>9</v>
      </c>
      <c r="K20" s="63">
        <f t="shared" si="0"/>
        <v>100000</v>
      </c>
      <c r="L20" s="64">
        <f t="shared" si="5"/>
        <v>62505.486879790631</v>
      </c>
      <c r="N20" s="38"/>
      <c r="O20" s="44"/>
      <c r="R20" s="45"/>
      <c r="S20" s="46"/>
      <c r="T20" s="46"/>
      <c r="U20" s="58"/>
      <c r="V20" s="58"/>
      <c r="W20" s="5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</row>
    <row r="21" spans="1:59" x14ac:dyDescent="0.35">
      <c r="B21" s="31">
        <v>11</v>
      </c>
      <c r="C21" s="20">
        <v>5.4800000000000001E-2</v>
      </c>
      <c r="D21" s="32">
        <f t="shared" si="1"/>
        <v>6.0818814120792819E-2</v>
      </c>
      <c r="E21" s="24">
        <v>49675</v>
      </c>
      <c r="F21" s="62">
        <f t="shared" si="7"/>
        <v>328653</v>
      </c>
      <c r="G21" s="62">
        <f t="shared" si="3"/>
        <v>100000</v>
      </c>
      <c r="H21" s="62">
        <f t="shared" si="6"/>
        <v>13906</v>
      </c>
      <c r="I21" s="60">
        <f t="shared" si="8"/>
        <v>242559</v>
      </c>
      <c r="J21" s="18">
        <v>10</v>
      </c>
      <c r="K21" s="63">
        <f t="shared" si="0"/>
        <v>100000</v>
      </c>
      <c r="L21" s="64">
        <f t="shared" si="5"/>
        <v>58988.843428823631</v>
      </c>
      <c r="N21" s="38"/>
      <c r="O21" s="44"/>
      <c r="P21" s="44"/>
      <c r="R21" s="45"/>
      <c r="S21" s="44"/>
      <c r="T21" s="44"/>
      <c r="U21" s="58"/>
      <c r="V21" s="58"/>
      <c r="W21" s="5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</row>
    <row r="22" spans="1:59" x14ac:dyDescent="0.35">
      <c r="B22" s="31">
        <v>12</v>
      </c>
      <c r="C22" s="20">
        <v>5.5300000000000002E-2</v>
      </c>
      <c r="D22" s="32">
        <f t="shared" si="1"/>
        <v>6.0815667519073857E-2</v>
      </c>
      <c r="E22" s="24">
        <v>50041</v>
      </c>
      <c r="F22" s="62">
        <f t="shared" si="7"/>
        <v>242559</v>
      </c>
      <c r="G22" s="62">
        <f t="shared" si="3"/>
        <v>100000</v>
      </c>
      <c r="H22" s="62">
        <f t="shared" si="6"/>
        <v>8670</v>
      </c>
      <c r="I22" s="60">
        <f t="shared" si="8"/>
        <v>151229</v>
      </c>
      <c r="J22" s="18">
        <v>11</v>
      </c>
      <c r="K22" s="63">
        <f t="shared" si="0"/>
        <v>100000</v>
      </c>
      <c r="L22" s="64">
        <f t="shared" si="5"/>
        <v>55606.897844957268</v>
      </c>
      <c r="N22" s="38"/>
      <c r="O22" s="44"/>
      <c r="P22" s="44"/>
      <c r="R22" s="45"/>
      <c r="S22" s="44"/>
      <c r="T22" s="44"/>
      <c r="U22" s="58"/>
      <c r="V22" s="58"/>
      <c r="W22" s="5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</row>
    <row r="23" spans="1:59" x14ac:dyDescent="0.35">
      <c r="B23" s="31">
        <v>13</v>
      </c>
      <c r="C23" s="20">
        <v>5.5899999999999998E-2</v>
      </c>
      <c r="D23" s="32">
        <f t="shared" si="1"/>
        <v>6.3126664097507001E-2</v>
      </c>
      <c r="E23" s="24">
        <v>50406</v>
      </c>
      <c r="F23" s="62">
        <f t="shared" si="7"/>
        <v>151229</v>
      </c>
      <c r="G23" s="62">
        <f t="shared" si="3"/>
        <v>100000</v>
      </c>
      <c r="H23" s="62">
        <f>ROUND((F23-G23)*D23,0)</f>
        <v>3234</v>
      </c>
      <c r="I23" s="60">
        <f t="shared" si="8"/>
        <v>54463</v>
      </c>
      <c r="J23" s="18">
        <v>12</v>
      </c>
      <c r="K23" s="63">
        <f t="shared" si="0"/>
        <v>100000</v>
      </c>
      <c r="L23" s="64">
        <f t="shared" si="5"/>
        <v>52419.001290775552</v>
      </c>
      <c r="N23" s="38"/>
      <c r="O23" s="44"/>
      <c r="P23" s="44"/>
      <c r="R23" s="45"/>
      <c r="S23" s="44"/>
      <c r="T23" s="44"/>
      <c r="U23" s="58"/>
      <c r="V23" s="58"/>
      <c r="W23" s="5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</row>
    <row r="24" spans="1:59" x14ac:dyDescent="0.35">
      <c r="B24" s="31">
        <v>14</v>
      </c>
      <c r="C24" s="20">
        <v>5.62E-2</v>
      </c>
      <c r="D24" s="32">
        <f t="shared" si="1"/>
        <v>6.0107765238161859E-2</v>
      </c>
      <c r="E24" s="24">
        <v>50771</v>
      </c>
      <c r="F24" s="62">
        <f t="shared" si="7"/>
        <v>54463</v>
      </c>
      <c r="G24" s="62">
        <f t="shared" si="3"/>
        <v>54463</v>
      </c>
      <c r="H24" s="62">
        <f t="shared" si="6"/>
        <v>0</v>
      </c>
      <c r="I24" s="60">
        <f t="shared" si="8"/>
        <v>0</v>
      </c>
      <c r="J24" s="18">
        <v>13</v>
      </c>
      <c r="K24" s="63">
        <f t="shared" si="0"/>
        <v>54463</v>
      </c>
      <c r="L24" s="64">
        <f t="shared" si="5"/>
        <v>26853.771650276904</v>
      </c>
      <c r="N24" s="38"/>
      <c r="O24" s="44"/>
      <c r="P24" s="44"/>
      <c r="R24" s="45"/>
      <c r="S24" s="44"/>
      <c r="T24" s="44"/>
      <c r="U24" s="58"/>
      <c r="V24" s="58"/>
      <c r="W24" s="5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</row>
    <row r="25" spans="1:59" x14ac:dyDescent="0.35">
      <c r="B25" s="31">
        <v>15</v>
      </c>
      <c r="C25" s="20">
        <v>5.67E-2</v>
      </c>
      <c r="D25" s="32">
        <f t="shared" si="1"/>
        <v>6.3724904303405605E-2</v>
      </c>
      <c r="E25" s="24">
        <f>EDATE(E24,12)</f>
        <v>51136</v>
      </c>
      <c r="F25" s="62">
        <f>I24</f>
        <v>0</v>
      </c>
      <c r="G25" s="62">
        <f>MAX(0,MIN(100000,F25))</f>
        <v>0</v>
      </c>
      <c r="H25" s="62">
        <f>ROUND((F25-G25)*D25,0)</f>
        <v>0</v>
      </c>
      <c r="I25" s="60">
        <f>F25-G25+H25</f>
        <v>0</v>
      </c>
      <c r="J25" s="18">
        <v>14</v>
      </c>
      <c r="K25" s="63">
        <f>G25</f>
        <v>0</v>
      </c>
      <c r="L25" s="64">
        <f t="shared" si="5"/>
        <v>0</v>
      </c>
      <c r="N25" s="38"/>
      <c r="O25" s="44"/>
      <c r="P25" s="44"/>
      <c r="R25" s="45"/>
      <c r="S25" s="44"/>
      <c r="T25" s="44"/>
      <c r="U25" s="58"/>
      <c r="V25" s="58"/>
      <c r="W25" s="5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</row>
    <row r="26" spans="1:59" s="14" customFormat="1" ht="20.5" customHeight="1" thickBot="1" x14ac:dyDescent="0.4">
      <c r="A26" s="38"/>
      <c r="B26" s="33" t="s">
        <v>13</v>
      </c>
      <c r="C26" s="34" t="s">
        <v>13</v>
      </c>
      <c r="D26" s="77"/>
      <c r="E26" s="25" t="s">
        <v>13</v>
      </c>
      <c r="F26" s="26" t="s">
        <v>13</v>
      </c>
      <c r="G26" s="26" t="s">
        <v>13</v>
      </c>
      <c r="H26" s="26" t="s">
        <v>13</v>
      </c>
      <c r="I26" s="27" t="s">
        <v>13</v>
      </c>
      <c r="J26" s="19" t="s">
        <v>15</v>
      </c>
      <c r="K26" s="65" t="s">
        <v>13</v>
      </c>
      <c r="L26" s="66">
        <f>SUM(L11:L25)</f>
        <v>1000000.2578045058</v>
      </c>
      <c r="M26" s="38"/>
      <c r="N26" s="38"/>
      <c r="O26" s="44"/>
      <c r="P26" s="44"/>
      <c r="Q26" s="38"/>
      <c r="R26" s="45"/>
      <c r="S26" s="44"/>
      <c r="T26" s="44"/>
      <c r="U26" s="58"/>
      <c r="V26" s="58"/>
      <c r="W26" s="5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</row>
    <row r="27" spans="1:59" s="38" customFormat="1" x14ac:dyDescent="0.35">
      <c r="B27" s="45"/>
      <c r="C27" s="46"/>
      <c r="D27" s="46"/>
      <c r="E27" s="47"/>
      <c r="F27" s="42"/>
      <c r="G27" s="42"/>
      <c r="H27" s="42"/>
      <c r="I27" s="42"/>
      <c r="J27" s="48"/>
      <c r="K27" s="49"/>
      <c r="L27" s="50"/>
      <c r="O27" s="44"/>
      <c r="P27" s="44"/>
      <c r="Q27" s="44"/>
      <c r="R27" s="45"/>
      <c r="S27" s="44"/>
      <c r="T27" s="44"/>
      <c r="U27" s="58"/>
      <c r="V27" s="58"/>
      <c r="W27" s="58"/>
    </row>
    <row r="28" spans="1:59" s="38" customFormat="1" x14ac:dyDescent="0.35">
      <c r="B28" s="51" t="s">
        <v>24</v>
      </c>
      <c r="C28" s="46"/>
      <c r="D28" s="46"/>
      <c r="E28" s="47"/>
      <c r="F28" s="42"/>
      <c r="G28" s="42"/>
      <c r="H28" s="42"/>
      <c r="I28" s="42"/>
      <c r="J28" s="48"/>
      <c r="K28" s="49"/>
      <c r="L28" s="50"/>
      <c r="O28" s="44"/>
      <c r="P28" s="44"/>
      <c r="Q28" s="44"/>
      <c r="R28" s="45"/>
      <c r="S28" s="44"/>
      <c r="T28" s="44"/>
      <c r="U28" s="58"/>
      <c r="V28" s="58"/>
      <c r="W28" s="58"/>
    </row>
    <row r="29" spans="1:59" s="38" customFormat="1" ht="14.5" customHeight="1" x14ac:dyDescent="0.35">
      <c r="B29" s="51" t="s">
        <v>25</v>
      </c>
      <c r="C29" s="52"/>
      <c r="D29" s="52"/>
      <c r="E29" s="53"/>
      <c r="F29" s="54"/>
      <c r="G29" s="54"/>
      <c r="H29" s="54"/>
      <c r="I29" s="54"/>
      <c r="J29" s="55"/>
      <c r="K29" s="54"/>
      <c r="L29" s="56"/>
      <c r="O29" s="44"/>
      <c r="P29" s="44"/>
      <c r="Q29" s="44"/>
      <c r="R29" s="45"/>
      <c r="S29" s="44"/>
      <c r="T29" s="44"/>
      <c r="U29" s="58"/>
      <c r="V29" s="58"/>
      <c r="W29" s="58"/>
    </row>
    <row r="30" spans="1:59" s="38" customFormat="1" x14ac:dyDescent="0.35">
      <c r="C30" s="52"/>
      <c r="D30" s="52"/>
      <c r="E30" s="53"/>
      <c r="F30" s="54"/>
      <c r="G30" s="54"/>
      <c r="H30" s="54"/>
      <c r="I30" s="54"/>
      <c r="J30" s="55"/>
      <c r="K30" s="54"/>
      <c r="L30" s="56"/>
      <c r="O30" s="44"/>
      <c r="P30" s="44"/>
      <c r="Q30" s="44"/>
      <c r="R30" s="45"/>
      <c r="S30" s="44"/>
      <c r="T30" s="44"/>
      <c r="U30" s="58"/>
      <c r="V30" s="58"/>
      <c r="W30" s="58"/>
    </row>
    <row r="31" spans="1:59" s="38" customFormat="1" x14ac:dyDescent="0.35">
      <c r="B31" s="57"/>
      <c r="C31" s="57"/>
      <c r="D31" s="57"/>
      <c r="E31" s="47"/>
      <c r="F31" s="42"/>
      <c r="G31" s="42"/>
      <c r="H31" s="42"/>
      <c r="I31" s="42"/>
      <c r="J31" s="48"/>
      <c r="K31" s="49"/>
      <c r="L31" s="50"/>
      <c r="O31" s="44"/>
      <c r="P31" s="44"/>
      <c r="Q31" s="44"/>
      <c r="R31" s="45"/>
      <c r="S31" s="44"/>
      <c r="T31" s="44"/>
      <c r="U31" s="58"/>
      <c r="V31" s="58"/>
      <c r="W31" s="58"/>
    </row>
    <row r="32" spans="1:59" s="38" customFormat="1" x14ac:dyDescent="0.35">
      <c r="B32" s="57"/>
      <c r="C32" s="57"/>
      <c r="D32" s="57"/>
      <c r="E32" s="47"/>
      <c r="F32" s="42"/>
      <c r="G32" s="42"/>
      <c r="H32" s="42"/>
      <c r="I32" s="42"/>
      <c r="J32" s="48"/>
      <c r="K32" s="49"/>
      <c r="L32" s="50"/>
      <c r="O32" s="44"/>
      <c r="P32" s="44"/>
      <c r="Q32" s="44"/>
      <c r="R32" s="45"/>
      <c r="S32" s="44"/>
      <c r="T32" s="44"/>
      <c r="U32" s="58"/>
      <c r="V32" s="58"/>
      <c r="W32" s="58"/>
    </row>
    <row r="33" spans="2:23" s="38" customFormat="1" x14ac:dyDescent="0.35">
      <c r="B33" s="57"/>
      <c r="C33" s="57"/>
      <c r="D33" s="57"/>
      <c r="E33" s="47"/>
      <c r="F33" s="42"/>
      <c r="G33" s="42"/>
      <c r="H33" s="42"/>
      <c r="I33" s="42"/>
      <c r="J33" s="48"/>
      <c r="K33" s="49"/>
      <c r="L33" s="50"/>
      <c r="O33" s="44"/>
      <c r="P33" s="44"/>
      <c r="Q33" s="44"/>
      <c r="R33" s="45"/>
      <c r="S33" s="44"/>
      <c r="T33" s="44"/>
      <c r="U33" s="58"/>
      <c r="V33" s="58"/>
      <c r="W33" s="58"/>
    </row>
    <row r="34" spans="2:23" s="38" customFormat="1" x14ac:dyDescent="0.35">
      <c r="B34" s="45"/>
      <c r="C34" s="46"/>
      <c r="D34" s="46"/>
      <c r="E34" s="47"/>
      <c r="F34" s="42"/>
      <c r="G34" s="42"/>
      <c r="H34" s="42"/>
      <c r="I34" s="42"/>
      <c r="J34" s="48"/>
      <c r="K34" s="49"/>
      <c r="L34" s="50"/>
      <c r="O34" s="44"/>
      <c r="P34" s="44"/>
      <c r="Q34" s="44"/>
      <c r="R34" s="45"/>
      <c r="S34" s="44"/>
      <c r="T34" s="44"/>
      <c r="U34" s="58"/>
      <c r="V34" s="58"/>
      <c r="W34" s="58"/>
    </row>
    <row r="35" spans="2:23" s="38" customFormat="1" x14ac:dyDescent="0.35">
      <c r="B35" s="45"/>
      <c r="C35" s="46"/>
      <c r="D35" s="46"/>
      <c r="E35" s="47"/>
      <c r="F35" s="42"/>
      <c r="G35" s="42"/>
      <c r="H35" s="42"/>
      <c r="I35" s="42"/>
      <c r="J35" s="48"/>
      <c r="K35" s="49"/>
      <c r="L35" s="50"/>
      <c r="O35" s="44"/>
      <c r="P35" s="44"/>
      <c r="Q35" s="44"/>
      <c r="R35" s="45"/>
      <c r="S35" s="44"/>
      <c r="T35" s="44"/>
      <c r="U35" s="58"/>
      <c r="V35" s="58"/>
      <c r="W35" s="58"/>
    </row>
    <row r="36" spans="2:23" s="38" customFormat="1" x14ac:dyDescent="0.35">
      <c r="B36" s="45"/>
      <c r="C36" s="46"/>
      <c r="D36" s="46"/>
      <c r="E36" s="47"/>
      <c r="F36" s="42"/>
      <c r="G36" s="42"/>
      <c r="H36" s="42"/>
      <c r="I36" s="42"/>
      <c r="J36" s="48"/>
      <c r="K36" s="49"/>
      <c r="L36" s="50"/>
      <c r="O36" s="44"/>
      <c r="P36" s="44"/>
      <c r="Q36" s="44"/>
      <c r="R36" s="45"/>
      <c r="S36" s="44"/>
      <c r="T36" s="44"/>
      <c r="U36" s="58"/>
      <c r="V36" s="58"/>
      <c r="W36" s="58"/>
    </row>
    <row r="37" spans="2:23" s="38" customFormat="1" x14ac:dyDescent="0.35">
      <c r="B37" s="45"/>
      <c r="C37" s="46"/>
      <c r="D37" s="46"/>
      <c r="E37" s="47"/>
      <c r="F37" s="42"/>
      <c r="G37" s="42"/>
      <c r="H37" s="42"/>
      <c r="I37" s="42"/>
      <c r="J37" s="48"/>
      <c r="K37" s="49"/>
      <c r="L37" s="50"/>
      <c r="O37" s="44"/>
      <c r="P37" s="44"/>
      <c r="Q37" s="44"/>
      <c r="R37" s="45"/>
      <c r="S37" s="44"/>
      <c r="T37" s="44"/>
      <c r="U37" s="58"/>
      <c r="V37" s="58"/>
      <c r="W37" s="58"/>
    </row>
    <row r="38" spans="2:23" s="38" customFormat="1" x14ac:dyDescent="0.35">
      <c r="B38" s="45"/>
      <c r="C38" s="46"/>
      <c r="D38" s="46"/>
      <c r="E38" s="47"/>
      <c r="F38" s="42"/>
      <c r="G38" s="42"/>
      <c r="H38" s="42"/>
      <c r="I38" s="42"/>
      <c r="J38" s="48"/>
      <c r="K38" s="49"/>
      <c r="L38" s="50"/>
      <c r="O38" s="44"/>
      <c r="P38" s="44"/>
      <c r="Q38" s="44"/>
      <c r="R38" s="45"/>
      <c r="S38" s="44"/>
      <c r="T38" s="44"/>
      <c r="U38" s="58"/>
      <c r="V38" s="58"/>
      <c r="W38" s="58"/>
    </row>
    <row r="39" spans="2:23" s="38" customFormat="1" x14ac:dyDescent="0.35">
      <c r="B39" s="45"/>
      <c r="C39" s="46"/>
      <c r="D39" s="46"/>
      <c r="E39" s="47"/>
      <c r="F39" s="42"/>
      <c r="G39" s="42"/>
      <c r="H39" s="42"/>
      <c r="I39" s="42"/>
      <c r="J39" s="48"/>
      <c r="K39" s="49"/>
      <c r="L39" s="50"/>
      <c r="O39" s="44"/>
      <c r="P39" s="44"/>
      <c r="Q39" s="44"/>
      <c r="R39" s="45"/>
      <c r="S39" s="44"/>
      <c r="T39" s="44"/>
      <c r="U39" s="58"/>
      <c r="V39" s="58"/>
      <c r="W39" s="58"/>
    </row>
    <row r="40" spans="2:23" s="38" customFormat="1" x14ac:dyDescent="0.35">
      <c r="B40" s="45"/>
      <c r="C40" s="46"/>
      <c r="D40" s="46"/>
      <c r="E40" s="47"/>
      <c r="F40" s="42"/>
      <c r="G40" s="42"/>
      <c r="H40" s="42"/>
      <c r="I40" s="42"/>
      <c r="J40" s="48"/>
      <c r="K40" s="49"/>
      <c r="L40" s="50"/>
      <c r="O40" s="44"/>
      <c r="P40" s="44"/>
      <c r="Q40" s="44"/>
      <c r="S40" s="44"/>
      <c r="T40" s="44"/>
      <c r="U40" s="58"/>
      <c r="V40" s="58"/>
      <c r="W40" s="58"/>
    </row>
    <row r="41" spans="2:23" s="38" customFormat="1" x14ac:dyDescent="0.35">
      <c r="B41" s="45"/>
      <c r="C41" s="46"/>
      <c r="D41" s="46"/>
      <c r="E41" s="47"/>
      <c r="F41" s="42"/>
      <c r="G41" s="42"/>
      <c r="H41" s="42"/>
      <c r="I41" s="42"/>
      <c r="J41" s="48"/>
      <c r="K41" s="49"/>
      <c r="L41" s="50"/>
      <c r="O41" s="44"/>
      <c r="P41" s="44"/>
      <c r="Q41" s="44"/>
      <c r="R41" s="44"/>
      <c r="S41" s="44"/>
      <c r="T41" s="44"/>
      <c r="U41" s="44"/>
      <c r="V41" s="44"/>
    </row>
    <row r="42" spans="2:23" s="38" customFormat="1" x14ac:dyDescent="0.35">
      <c r="B42" s="45"/>
      <c r="C42" s="46"/>
      <c r="D42" s="46"/>
      <c r="E42" s="47"/>
      <c r="F42" s="42"/>
      <c r="G42" s="42"/>
      <c r="H42" s="42"/>
      <c r="I42" s="42"/>
      <c r="J42" s="48"/>
      <c r="K42" s="49"/>
      <c r="L42" s="50"/>
      <c r="O42" s="44"/>
      <c r="P42" s="44"/>
      <c r="Q42" s="44"/>
      <c r="R42" s="44"/>
      <c r="S42" s="44"/>
      <c r="T42" s="44"/>
      <c r="U42" s="44"/>
      <c r="V42" s="44"/>
    </row>
    <row r="43" spans="2:23" s="38" customFormat="1" x14ac:dyDescent="0.35">
      <c r="B43" s="45"/>
      <c r="C43" s="46"/>
      <c r="D43" s="46"/>
      <c r="E43" s="47"/>
      <c r="F43" s="42"/>
      <c r="G43" s="42"/>
      <c r="H43" s="42"/>
      <c r="I43" s="42"/>
      <c r="J43" s="48"/>
      <c r="K43" s="49"/>
      <c r="L43" s="50"/>
      <c r="O43" s="44"/>
      <c r="P43" s="44"/>
      <c r="Q43" s="44"/>
      <c r="R43" s="44"/>
      <c r="S43" s="44"/>
      <c r="T43" s="44"/>
      <c r="U43" s="44"/>
      <c r="V43" s="44"/>
    </row>
    <row r="44" spans="2:23" s="38" customFormat="1" x14ac:dyDescent="0.35">
      <c r="B44" s="45"/>
      <c r="C44" s="46"/>
      <c r="D44" s="46"/>
      <c r="E44" s="47"/>
      <c r="F44" s="42"/>
      <c r="G44" s="42"/>
      <c r="H44" s="42"/>
      <c r="I44" s="42"/>
      <c r="J44" s="48"/>
      <c r="K44" s="49"/>
      <c r="L44" s="50"/>
      <c r="O44" s="44"/>
      <c r="P44" s="44"/>
      <c r="Q44" s="44"/>
      <c r="R44" s="44"/>
      <c r="S44" s="44"/>
      <c r="T44" s="44"/>
      <c r="U44" s="44"/>
      <c r="V44" s="44"/>
    </row>
    <row r="45" spans="2:23" s="38" customFormat="1" x14ac:dyDescent="0.35">
      <c r="B45" s="45"/>
      <c r="C45" s="46"/>
      <c r="D45" s="46"/>
      <c r="E45" s="47"/>
      <c r="F45" s="42"/>
      <c r="G45" s="42"/>
      <c r="H45" s="42"/>
      <c r="I45" s="42"/>
      <c r="J45" s="48"/>
      <c r="K45" s="49"/>
      <c r="L45" s="50"/>
      <c r="O45" s="44"/>
      <c r="P45" s="44"/>
      <c r="Q45" s="44"/>
      <c r="R45" s="44"/>
      <c r="S45" s="44"/>
      <c r="T45" s="44"/>
      <c r="U45" s="44"/>
      <c r="V45" s="44"/>
    </row>
    <row r="46" spans="2:23" s="38" customFormat="1" x14ac:dyDescent="0.35">
      <c r="B46" s="45"/>
      <c r="C46" s="46"/>
      <c r="D46" s="46"/>
      <c r="E46" s="47"/>
      <c r="F46" s="42"/>
      <c r="G46" s="42"/>
      <c r="H46" s="42"/>
      <c r="I46" s="42"/>
      <c r="J46" s="48"/>
      <c r="K46" s="49"/>
      <c r="L46" s="50"/>
      <c r="O46" s="44"/>
      <c r="P46" s="44"/>
      <c r="Q46" s="44"/>
      <c r="R46" s="44"/>
      <c r="S46" s="44"/>
      <c r="T46" s="44"/>
      <c r="U46" s="44"/>
      <c r="V46" s="44"/>
    </row>
    <row r="47" spans="2:23" s="38" customFormat="1" x14ac:dyDescent="0.35">
      <c r="B47" s="45"/>
      <c r="C47" s="46"/>
      <c r="D47" s="46"/>
      <c r="E47" s="47"/>
      <c r="F47" s="42"/>
      <c r="G47" s="42"/>
      <c r="H47" s="42"/>
      <c r="I47" s="42"/>
      <c r="J47" s="48"/>
      <c r="K47" s="49"/>
      <c r="L47" s="50"/>
      <c r="O47" s="44"/>
      <c r="P47" s="44"/>
      <c r="Q47" s="44"/>
      <c r="R47" s="44"/>
      <c r="S47" s="44"/>
      <c r="T47" s="44"/>
      <c r="U47" s="44"/>
      <c r="V47" s="44"/>
    </row>
    <row r="48" spans="2:23" s="38" customFormat="1" x14ac:dyDescent="0.35">
      <c r="B48" s="45"/>
      <c r="C48" s="45"/>
      <c r="D48" s="46"/>
      <c r="E48" s="47"/>
      <c r="F48" s="42"/>
      <c r="G48" s="42"/>
      <c r="H48" s="42"/>
      <c r="I48" s="42"/>
      <c r="J48" s="48"/>
      <c r="K48" s="49"/>
      <c r="L48" s="50"/>
      <c r="O48" s="44"/>
      <c r="P48" s="44"/>
      <c r="Q48" s="44"/>
      <c r="R48" s="44"/>
      <c r="S48" s="44"/>
      <c r="T48" s="44"/>
      <c r="U48" s="44"/>
      <c r="V48" s="44"/>
    </row>
    <row r="49" spans="2:22" s="38" customFormat="1" x14ac:dyDescent="0.35">
      <c r="B49" s="45"/>
      <c r="C49" s="45"/>
      <c r="D49" s="46"/>
      <c r="E49" s="47"/>
      <c r="F49" s="42"/>
      <c r="G49" s="42"/>
      <c r="H49" s="42"/>
      <c r="I49" s="42"/>
      <c r="J49" s="48"/>
      <c r="K49" s="49"/>
      <c r="L49" s="50"/>
      <c r="O49" s="44"/>
      <c r="P49" s="44"/>
      <c r="Q49" s="44"/>
      <c r="R49" s="44"/>
      <c r="S49" s="44"/>
      <c r="T49" s="44"/>
      <c r="U49" s="44"/>
      <c r="V49" s="44"/>
    </row>
    <row r="50" spans="2:22" s="38" customFormat="1" x14ac:dyDescent="0.35">
      <c r="B50" s="45"/>
      <c r="C50" s="45"/>
      <c r="D50" s="46"/>
      <c r="E50" s="47"/>
      <c r="F50" s="42"/>
      <c r="G50" s="42"/>
      <c r="H50" s="42"/>
      <c r="I50" s="42"/>
      <c r="J50" s="48"/>
      <c r="K50" s="49"/>
      <c r="L50" s="50"/>
      <c r="O50" s="44"/>
      <c r="P50" s="44"/>
      <c r="Q50" s="44"/>
      <c r="R50" s="44"/>
      <c r="S50" s="44"/>
      <c r="T50" s="44"/>
      <c r="U50" s="44"/>
      <c r="V50" s="44"/>
    </row>
    <row r="51" spans="2:22" s="38" customFormat="1" x14ac:dyDescent="0.35">
      <c r="B51" s="45"/>
      <c r="C51" s="45"/>
      <c r="D51" s="46"/>
      <c r="E51" s="47"/>
      <c r="F51" s="42"/>
      <c r="G51" s="42"/>
      <c r="H51" s="42"/>
      <c r="I51" s="42"/>
      <c r="J51" s="48"/>
      <c r="K51" s="49"/>
      <c r="L51" s="50"/>
      <c r="O51" s="44"/>
      <c r="P51" s="44"/>
      <c r="Q51" s="44"/>
      <c r="R51" s="44"/>
      <c r="S51" s="44"/>
      <c r="T51" s="44"/>
      <c r="U51" s="44"/>
      <c r="V51" s="44"/>
    </row>
    <row r="52" spans="2:22" s="38" customFormat="1" x14ac:dyDescent="0.35">
      <c r="B52" s="45"/>
      <c r="C52" s="45"/>
      <c r="D52" s="46"/>
      <c r="E52" s="47"/>
      <c r="F52" s="42"/>
      <c r="G52" s="42"/>
      <c r="H52" s="42"/>
      <c r="I52" s="42"/>
      <c r="J52" s="48"/>
      <c r="K52" s="49"/>
      <c r="L52" s="50"/>
      <c r="O52" s="44"/>
      <c r="P52" s="44"/>
      <c r="Q52" s="44"/>
      <c r="R52" s="44"/>
      <c r="S52" s="44"/>
      <c r="T52" s="44"/>
      <c r="U52" s="44"/>
      <c r="V52" s="44"/>
    </row>
    <row r="53" spans="2:22" s="38" customFormat="1" x14ac:dyDescent="0.35">
      <c r="B53" s="45"/>
      <c r="C53" s="45"/>
      <c r="D53" s="46"/>
      <c r="E53" s="47"/>
      <c r="F53" s="42"/>
      <c r="G53" s="42"/>
      <c r="H53" s="42"/>
      <c r="I53" s="42"/>
      <c r="J53" s="48"/>
      <c r="K53" s="49"/>
      <c r="L53" s="50"/>
      <c r="O53" s="44"/>
      <c r="P53" s="44"/>
      <c r="Q53" s="44"/>
      <c r="R53" s="44"/>
      <c r="S53" s="44"/>
      <c r="T53" s="44"/>
      <c r="U53" s="44"/>
      <c r="V53" s="44"/>
    </row>
    <row r="54" spans="2:22" s="38" customFormat="1" x14ac:dyDescent="0.35">
      <c r="B54" s="45"/>
      <c r="C54" s="45"/>
      <c r="D54" s="46"/>
      <c r="E54" s="47"/>
      <c r="F54" s="42"/>
      <c r="G54" s="42"/>
      <c r="H54" s="42"/>
      <c r="I54" s="42"/>
      <c r="J54" s="48"/>
      <c r="K54" s="49"/>
      <c r="L54" s="50"/>
      <c r="O54" s="44"/>
      <c r="P54" s="44"/>
      <c r="Q54" s="44"/>
      <c r="R54" s="44"/>
      <c r="S54" s="44"/>
      <c r="T54" s="44"/>
      <c r="U54" s="44"/>
      <c r="V54" s="44"/>
    </row>
    <row r="55" spans="2:22" s="38" customFormat="1" x14ac:dyDescent="0.35">
      <c r="B55" s="45"/>
      <c r="C55" s="45"/>
      <c r="D55" s="46"/>
      <c r="E55" s="47"/>
      <c r="F55" s="42"/>
      <c r="G55" s="42"/>
      <c r="H55" s="42"/>
      <c r="I55" s="42"/>
      <c r="J55" s="48"/>
      <c r="K55" s="49"/>
      <c r="L55" s="50"/>
      <c r="O55" s="44"/>
      <c r="P55" s="44"/>
      <c r="Q55" s="44"/>
      <c r="R55" s="44"/>
      <c r="S55" s="44"/>
      <c r="T55" s="44"/>
      <c r="U55" s="44"/>
      <c r="V55" s="44"/>
    </row>
    <row r="56" spans="2:22" s="38" customFormat="1" x14ac:dyDescent="0.35">
      <c r="B56" s="45"/>
      <c r="C56" s="45"/>
      <c r="D56" s="46"/>
      <c r="E56" s="47"/>
      <c r="F56" s="42"/>
      <c r="G56" s="42"/>
      <c r="H56" s="42"/>
      <c r="I56" s="42"/>
      <c r="J56" s="48"/>
      <c r="K56" s="49"/>
      <c r="L56" s="50"/>
      <c r="O56" s="44"/>
      <c r="P56" s="44"/>
      <c r="Q56" s="44"/>
      <c r="R56" s="44"/>
      <c r="S56" s="44"/>
      <c r="T56" s="44"/>
      <c r="U56" s="44"/>
      <c r="V56" s="44"/>
    </row>
    <row r="57" spans="2:22" s="38" customFormat="1" x14ac:dyDescent="0.35">
      <c r="B57" s="45"/>
      <c r="C57" s="45"/>
      <c r="D57" s="46"/>
      <c r="E57" s="47"/>
      <c r="F57" s="42"/>
      <c r="G57" s="42"/>
      <c r="H57" s="42"/>
      <c r="I57" s="42"/>
      <c r="J57" s="48"/>
      <c r="K57" s="49"/>
      <c r="L57" s="50"/>
      <c r="O57" s="44"/>
      <c r="P57" s="44"/>
      <c r="Q57" s="44"/>
      <c r="R57" s="44"/>
      <c r="S57" s="44"/>
      <c r="T57" s="44"/>
      <c r="U57" s="44"/>
      <c r="V57" s="44"/>
    </row>
    <row r="58" spans="2:22" s="38" customFormat="1" x14ac:dyDescent="0.35">
      <c r="B58" s="45"/>
      <c r="C58" s="45"/>
      <c r="D58" s="46"/>
      <c r="E58" s="47"/>
      <c r="F58" s="42"/>
      <c r="G58" s="42"/>
      <c r="H58" s="42"/>
      <c r="I58" s="42"/>
      <c r="J58" s="48"/>
      <c r="K58" s="49"/>
      <c r="L58" s="50"/>
      <c r="O58" s="44"/>
      <c r="P58" s="44"/>
      <c r="Q58" s="44"/>
      <c r="R58" s="44"/>
      <c r="S58" s="44"/>
      <c r="T58" s="44"/>
      <c r="U58" s="44"/>
      <c r="V58" s="44"/>
    </row>
    <row r="59" spans="2:22" s="38" customFormat="1" x14ac:dyDescent="0.35">
      <c r="B59" s="45"/>
      <c r="C59" s="45"/>
      <c r="D59" s="46"/>
      <c r="E59" s="47"/>
      <c r="F59" s="42"/>
      <c r="G59" s="42"/>
      <c r="H59" s="42"/>
      <c r="I59" s="42"/>
      <c r="J59" s="48"/>
      <c r="K59" s="49"/>
      <c r="L59" s="50"/>
      <c r="O59" s="44"/>
      <c r="P59" s="44"/>
      <c r="Q59" s="44"/>
      <c r="R59" s="44"/>
      <c r="S59" s="44"/>
      <c r="T59" s="44"/>
      <c r="U59" s="44"/>
      <c r="V59" s="44"/>
    </row>
    <row r="60" spans="2:22" s="38" customFormat="1" x14ac:dyDescent="0.35">
      <c r="B60" s="45"/>
      <c r="C60" s="45"/>
      <c r="D60" s="46"/>
      <c r="E60" s="47"/>
      <c r="F60" s="42"/>
      <c r="G60" s="42"/>
      <c r="H60" s="42"/>
      <c r="I60" s="42"/>
      <c r="J60" s="48"/>
      <c r="K60" s="49"/>
      <c r="L60" s="50"/>
      <c r="O60" s="44"/>
      <c r="P60" s="44"/>
      <c r="Q60" s="44"/>
      <c r="R60" s="44"/>
      <c r="S60" s="44"/>
      <c r="T60" s="44"/>
      <c r="U60" s="44"/>
      <c r="V60" s="44"/>
    </row>
    <row r="61" spans="2:22" s="38" customFormat="1" x14ac:dyDescent="0.35">
      <c r="B61" s="45"/>
      <c r="C61" s="45"/>
      <c r="D61" s="46"/>
      <c r="E61" s="47"/>
      <c r="F61" s="42"/>
      <c r="G61" s="42"/>
      <c r="H61" s="42"/>
      <c r="I61" s="42"/>
      <c r="J61" s="48"/>
      <c r="K61" s="49"/>
      <c r="L61" s="50"/>
      <c r="O61" s="44"/>
      <c r="P61" s="44"/>
      <c r="Q61" s="44"/>
      <c r="R61" s="44"/>
      <c r="S61" s="44"/>
      <c r="T61" s="44"/>
      <c r="U61" s="44"/>
      <c r="V61" s="44"/>
    </row>
    <row r="62" spans="2:22" s="38" customFormat="1" x14ac:dyDescent="0.35">
      <c r="B62" s="45"/>
      <c r="C62" s="45"/>
      <c r="D62" s="46"/>
      <c r="E62" s="47"/>
      <c r="F62" s="42"/>
      <c r="G62" s="42"/>
      <c r="H62" s="42"/>
      <c r="I62" s="42"/>
      <c r="J62" s="48"/>
      <c r="K62" s="49"/>
      <c r="L62" s="50"/>
      <c r="O62" s="44"/>
      <c r="P62" s="44"/>
      <c r="Q62" s="44"/>
      <c r="R62" s="44"/>
      <c r="S62" s="44"/>
      <c r="T62" s="44"/>
      <c r="U62" s="44"/>
      <c r="V62" s="44"/>
    </row>
    <row r="63" spans="2:22" s="38" customFormat="1" x14ac:dyDescent="0.35">
      <c r="B63" s="45"/>
      <c r="C63" s="45"/>
      <c r="D63" s="46"/>
      <c r="E63" s="47"/>
      <c r="F63" s="42"/>
      <c r="G63" s="42"/>
      <c r="H63" s="42"/>
      <c r="I63" s="42"/>
      <c r="J63" s="48"/>
      <c r="K63" s="49"/>
      <c r="L63" s="50"/>
      <c r="O63" s="44"/>
      <c r="P63" s="44"/>
      <c r="Q63" s="44"/>
      <c r="R63" s="44"/>
      <c r="S63" s="44"/>
      <c r="T63" s="44"/>
      <c r="U63" s="44"/>
      <c r="V63" s="44"/>
    </row>
    <row r="64" spans="2:22" s="38" customFormat="1" x14ac:dyDescent="0.35">
      <c r="B64" s="45"/>
      <c r="C64" s="45"/>
      <c r="D64" s="46"/>
      <c r="E64" s="47"/>
      <c r="F64" s="42"/>
      <c r="G64" s="42"/>
      <c r="H64" s="42"/>
      <c r="I64" s="42"/>
      <c r="J64" s="48"/>
      <c r="K64" s="49"/>
      <c r="L64" s="50"/>
      <c r="O64" s="44"/>
      <c r="P64" s="44"/>
      <c r="Q64" s="44"/>
      <c r="R64" s="44"/>
      <c r="S64" s="44"/>
      <c r="T64" s="44"/>
      <c r="U64" s="44"/>
      <c r="V64" s="44"/>
    </row>
    <row r="65" spans="2:22" s="38" customFormat="1" x14ac:dyDescent="0.35">
      <c r="B65" s="45"/>
      <c r="C65" s="45"/>
      <c r="D65" s="46"/>
      <c r="E65" s="47"/>
      <c r="F65" s="42"/>
      <c r="G65" s="42"/>
      <c r="H65" s="42"/>
      <c r="I65" s="42"/>
      <c r="J65" s="48"/>
      <c r="K65" s="49"/>
      <c r="L65" s="50"/>
      <c r="O65" s="44"/>
      <c r="P65" s="44"/>
      <c r="Q65" s="44"/>
      <c r="R65" s="44"/>
      <c r="S65" s="44"/>
      <c r="T65" s="44"/>
      <c r="U65" s="44"/>
      <c r="V65" s="44"/>
    </row>
    <row r="66" spans="2:22" s="38" customFormat="1" x14ac:dyDescent="0.35">
      <c r="B66" s="45"/>
      <c r="C66" s="45"/>
      <c r="D66" s="46"/>
      <c r="E66" s="47"/>
      <c r="F66" s="42"/>
      <c r="G66" s="42"/>
      <c r="H66" s="42"/>
      <c r="I66" s="42"/>
      <c r="J66" s="48"/>
      <c r="K66" s="49"/>
      <c r="L66" s="50"/>
      <c r="O66" s="44"/>
      <c r="P66" s="44"/>
      <c r="Q66" s="44"/>
      <c r="R66" s="44"/>
      <c r="S66" s="44"/>
      <c r="T66" s="44"/>
      <c r="U66" s="44"/>
      <c r="V66" s="44"/>
    </row>
    <row r="67" spans="2:22" s="38" customFormat="1" x14ac:dyDescent="0.35">
      <c r="B67" s="45"/>
      <c r="C67" s="45"/>
      <c r="D67" s="46"/>
      <c r="E67" s="47"/>
      <c r="F67" s="42"/>
      <c r="G67" s="42"/>
      <c r="H67" s="42"/>
      <c r="I67" s="42"/>
      <c r="J67" s="48"/>
      <c r="K67" s="49"/>
      <c r="L67" s="50"/>
      <c r="O67" s="44"/>
      <c r="P67" s="44"/>
      <c r="Q67" s="44"/>
      <c r="R67" s="44"/>
      <c r="S67" s="44"/>
      <c r="T67" s="44"/>
      <c r="U67" s="44"/>
      <c r="V67" s="44"/>
    </row>
    <row r="68" spans="2:22" s="38" customFormat="1" x14ac:dyDescent="0.35">
      <c r="B68" s="45"/>
      <c r="C68" s="45"/>
      <c r="D68" s="46"/>
      <c r="E68" s="47"/>
      <c r="F68" s="42"/>
      <c r="G68" s="42"/>
      <c r="H68" s="42"/>
      <c r="I68" s="42"/>
      <c r="J68" s="48"/>
      <c r="K68" s="49"/>
      <c r="L68" s="50"/>
      <c r="O68" s="44"/>
      <c r="P68" s="44"/>
      <c r="Q68" s="44"/>
      <c r="R68" s="44"/>
      <c r="S68" s="44"/>
      <c r="T68" s="44"/>
      <c r="U68" s="44"/>
      <c r="V68" s="44"/>
    </row>
    <row r="69" spans="2:22" s="38" customFormat="1" x14ac:dyDescent="0.35">
      <c r="B69" s="45"/>
      <c r="C69" s="45"/>
      <c r="D69" s="46"/>
      <c r="E69" s="47"/>
      <c r="F69" s="42"/>
      <c r="G69" s="42"/>
      <c r="H69" s="42"/>
      <c r="I69" s="42"/>
      <c r="J69" s="48"/>
      <c r="K69" s="49"/>
      <c r="L69" s="50"/>
      <c r="O69" s="44"/>
      <c r="P69" s="44"/>
      <c r="Q69" s="44"/>
      <c r="R69" s="44"/>
      <c r="S69" s="44"/>
      <c r="T69" s="44"/>
      <c r="U69" s="44"/>
      <c r="V69" s="44"/>
    </row>
    <row r="70" spans="2:22" s="38" customFormat="1" x14ac:dyDescent="0.35">
      <c r="B70" s="45"/>
      <c r="C70" s="45"/>
      <c r="D70" s="46"/>
      <c r="E70" s="47"/>
      <c r="F70" s="42"/>
      <c r="G70" s="42"/>
      <c r="H70" s="42"/>
      <c r="I70" s="42"/>
      <c r="J70" s="48"/>
      <c r="K70" s="49"/>
      <c r="L70" s="50"/>
      <c r="O70" s="44"/>
      <c r="P70" s="44"/>
      <c r="Q70" s="44"/>
      <c r="R70" s="44"/>
      <c r="S70" s="44"/>
      <c r="T70" s="44"/>
      <c r="U70" s="44"/>
      <c r="V70" s="44"/>
    </row>
    <row r="71" spans="2:22" s="38" customFormat="1" x14ac:dyDescent="0.35">
      <c r="B71" s="45"/>
      <c r="C71" s="45"/>
      <c r="D71" s="46"/>
      <c r="E71" s="47"/>
      <c r="F71" s="42"/>
      <c r="G71" s="42"/>
      <c r="H71" s="42"/>
      <c r="I71" s="42"/>
      <c r="J71" s="48"/>
      <c r="K71" s="49"/>
      <c r="L71" s="50"/>
      <c r="O71" s="44"/>
      <c r="P71" s="44"/>
      <c r="Q71" s="44"/>
      <c r="R71" s="44"/>
      <c r="S71" s="44"/>
      <c r="T71" s="44"/>
      <c r="U71" s="44"/>
      <c r="V71" s="44"/>
    </row>
    <row r="72" spans="2:22" s="38" customFormat="1" x14ac:dyDescent="0.35">
      <c r="B72" s="45"/>
      <c r="C72" s="45"/>
      <c r="D72" s="46"/>
      <c r="E72" s="47"/>
      <c r="F72" s="42"/>
      <c r="G72" s="42"/>
      <c r="H72" s="42"/>
      <c r="I72" s="42"/>
      <c r="J72" s="48"/>
      <c r="K72" s="49"/>
      <c r="L72" s="50"/>
      <c r="O72" s="44"/>
      <c r="P72" s="44"/>
      <c r="Q72" s="44"/>
      <c r="R72" s="44"/>
      <c r="S72" s="44"/>
      <c r="T72" s="44"/>
      <c r="U72" s="44"/>
      <c r="V72" s="44"/>
    </row>
    <row r="73" spans="2:22" s="38" customFormat="1" x14ac:dyDescent="0.35">
      <c r="B73" s="45"/>
      <c r="C73" s="45"/>
      <c r="D73" s="46"/>
      <c r="E73" s="47"/>
      <c r="F73" s="42"/>
      <c r="G73" s="42"/>
      <c r="H73" s="42"/>
      <c r="I73" s="42"/>
      <c r="J73" s="48"/>
      <c r="K73" s="49"/>
      <c r="L73" s="50"/>
      <c r="O73" s="44"/>
      <c r="P73" s="44"/>
      <c r="Q73" s="44"/>
      <c r="R73" s="44"/>
      <c r="S73" s="44"/>
      <c r="T73" s="44"/>
      <c r="U73" s="44"/>
      <c r="V73" s="44"/>
    </row>
    <row r="74" spans="2:22" s="38" customFormat="1" x14ac:dyDescent="0.35">
      <c r="B74" s="45"/>
      <c r="C74" s="45"/>
      <c r="D74" s="46"/>
      <c r="E74" s="47"/>
      <c r="F74" s="42"/>
      <c r="G74" s="42"/>
      <c r="H74" s="42"/>
      <c r="I74" s="42"/>
      <c r="J74" s="48"/>
      <c r="K74" s="49"/>
      <c r="L74" s="50"/>
      <c r="O74" s="44"/>
      <c r="P74" s="44"/>
      <c r="Q74" s="44"/>
      <c r="R74" s="44"/>
      <c r="S74" s="44"/>
      <c r="T74" s="44"/>
      <c r="U74" s="44"/>
      <c r="V74" s="44"/>
    </row>
    <row r="75" spans="2:22" s="38" customFormat="1" x14ac:dyDescent="0.35">
      <c r="B75" s="45"/>
      <c r="C75" s="45"/>
      <c r="D75" s="46"/>
      <c r="E75" s="47"/>
      <c r="F75" s="42"/>
      <c r="G75" s="42"/>
      <c r="H75" s="42"/>
      <c r="I75" s="42"/>
      <c r="J75" s="48"/>
      <c r="K75" s="49"/>
      <c r="L75" s="50"/>
      <c r="O75" s="44"/>
      <c r="P75" s="44"/>
      <c r="Q75" s="44"/>
      <c r="R75" s="44"/>
      <c r="S75" s="44"/>
      <c r="T75" s="44"/>
      <c r="U75" s="44"/>
      <c r="V75" s="44"/>
    </row>
    <row r="76" spans="2:22" s="38" customFormat="1" x14ac:dyDescent="0.35">
      <c r="B76" s="45"/>
      <c r="C76" s="45"/>
      <c r="D76" s="46"/>
      <c r="E76" s="47"/>
      <c r="F76" s="42"/>
      <c r="G76" s="42"/>
      <c r="H76" s="42"/>
      <c r="I76" s="42"/>
      <c r="J76" s="48"/>
      <c r="K76" s="49"/>
      <c r="L76" s="50"/>
      <c r="O76" s="44"/>
      <c r="P76" s="44"/>
      <c r="Q76" s="44"/>
      <c r="R76" s="44"/>
      <c r="S76" s="44"/>
      <c r="T76" s="44"/>
      <c r="U76" s="44"/>
      <c r="V76" s="44"/>
    </row>
    <row r="77" spans="2:22" s="38" customFormat="1" x14ac:dyDescent="0.35">
      <c r="B77" s="45"/>
      <c r="C77" s="45"/>
      <c r="D77" s="46"/>
      <c r="E77" s="47"/>
      <c r="F77" s="42"/>
      <c r="G77" s="42"/>
      <c r="H77" s="42"/>
      <c r="I77" s="42"/>
      <c r="J77" s="48"/>
      <c r="K77" s="49"/>
      <c r="L77" s="50"/>
      <c r="O77" s="44"/>
      <c r="P77" s="44"/>
      <c r="Q77" s="44"/>
      <c r="R77" s="44"/>
      <c r="S77" s="44"/>
      <c r="T77" s="44"/>
      <c r="U77" s="44"/>
      <c r="V77" s="44"/>
    </row>
    <row r="78" spans="2:22" s="38" customFormat="1" x14ac:dyDescent="0.35">
      <c r="B78" s="45"/>
      <c r="C78" s="45"/>
      <c r="D78" s="46"/>
      <c r="E78" s="47"/>
      <c r="F78" s="42"/>
      <c r="G78" s="42"/>
      <c r="H78" s="42"/>
      <c r="I78" s="42"/>
      <c r="J78" s="48"/>
      <c r="K78" s="49"/>
      <c r="L78" s="50"/>
      <c r="O78" s="44"/>
      <c r="P78" s="44"/>
      <c r="Q78" s="44"/>
      <c r="R78" s="44"/>
      <c r="S78" s="44"/>
      <c r="T78" s="44"/>
      <c r="U78" s="44"/>
      <c r="V78" s="44"/>
    </row>
    <row r="79" spans="2:22" s="38" customFormat="1" x14ac:dyDescent="0.35">
      <c r="B79" s="45"/>
      <c r="C79" s="45"/>
      <c r="D79" s="46"/>
      <c r="E79" s="47"/>
      <c r="F79" s="42"/>
      <c r="G79" s="42"/>
      <c r="H79" s="42"/>
      <c r="I79" s="42"/>
      <c r="J79" s="48"/>
      <c r="K79" s="49"/>
      <c r="L79" s="50"/>
      <c r="O79" s="44"/>
      <c r="P79" s="44"/>
      <c r="Q79" s="44"/>
      <c r="R79" s="44"/>
      <c r="S79" s="44"/>
      <c r="T79" s="44"/>
      <c r="U79" s="44"/>
      <c r="V79" s="44"/>
    </row>
    <row r="80" spans="2:22" s="38" customFormat="1" x14ac:dyDescent="0.35">
      <c r="B80" s="45"/>
      <c r="C80" s="45"/>
      <c r="D80" s="46"/>
      <c r="E80" s="47"/>
      <c r="F80" s="42"/>
      <c r="G80" s="42"/>
      <c r="H80" s="42"/>
      <c r="I80" s="42"/>
      <c r="J80" s="48"/>
      <c r="K80" s="49"/>
      <c r="L80" s="50"/>
      <c r="O80" s="44"/>
      <c r="P80" s="44"/>
      <c r="Q80" s="44"/>
      <c r="R80" s="44"/>
      <c r="S80" s="44"/>
      <c r="T80" s="44"/>
      <c r="U80" s="44"/>
      <c r="V80" s="44"/>
    </row>
    <row r="81" spans="2:59" s="38" customFormat="1" x14ac:dyDescent="0.35">
      <c r="B81" s="45"/>
      <c r="C81" s="45"/>
      <c r="D81" s="46"/>
      <c r="E81" s="47"/>
      <c r="F81" s="42"/>
      <c r="G81" s="42"/>
      <c r="H81" s="42"/>
      <c r="I81" s="42"/>
      <c r="J81" s="48"/>
      <c r="K81" s="49"/>
      <c r="L81" s="50"/>
      <c r="O81" s="44"/>
      <c r="P81" s="44"/>
      <c r="Q81" s="44"/>
      <c r="R81" s="44"/>
      <c r="S81" s="44"/>
      <c r="T81" s="44"/>
      <c r="U81" s="44"/>
      <c r="V81" s="44"/>
    </row>
    <row r="82" spans="2:59" s="38" customFormat="1" x14ac:dyDescent="0.35">
      <c r="B82" s="45"/>
      <c r="C82" s="45"/>
      <c r="D82" s="46"/>
      <c r="E82" s="47"/>
      <c r="F82" s="42"/>
      <c r="G82" s="42"/>
      <c r="H82" s="42"/>
      <c r="I82" s="42"/>
      <c r="J82" s="48"/>
      <c r="K82" s="49"/>
      <c r="L82" s="50"/>
      <c r="O82" s="44"/>
      <c r="P82" s="44"/>
      <c r="Q82" s="44"/>
      <c r="R82" s="44"/>
      <c r="S82" s="44"/>
      <c r="T82" s="44"/>
      <c r="U82" s="44"/>
      <c r="V82" s="44"/>
    </row>
    <row r="83" spans="2:59" s="38" customFormat="1" x14ac:dyDescent="0.35">
      <c r="B83" s="45"/>
      <c r="C83" s="45"/>
      <c r="D83" s="46"/>
      <c r="E83" s="47"/>
      <c r="F83" s="42"/>
      <c r="G83" s="42"/>
      <c r="H83" s="42"/>
      <c r="I83" s="42"/>
      <c r="J83" s="48"/>
      <c r="K83" s="49"/>
      <c r="L83" s="50"/>
      <c r="O83" s="44"/>
      <c r="P83" s="44"/>
      <c r="Q83" s="44"/>
      <c r="R83" s="44"/>
      <c r="S83" s="44"/>
      <c r="T83" s="44"/>
      <c r="U83" s="44"/>
      <c r="V83" s="44"/>
    </row>
    <row r="84" spans="2:59" s="38" customFormat="1" x14ac:dyDescent="0.35">
      <c r="B84" s="45"/>
      <c r="C84" s="45"/>
      <c r="D84" s="46"/>
      <c r="E84" s="47"/>
      <c r="F84" s="42"/>
      <c r="G84" s="42"/>
      <c r="H84" s="42"/>
      <c r="I84" s="42"/>
      <c r="J84" s="48"/>
      <c r="K84" s="49"/>
      <c r="L84" s="50"/>
    </row>
    <row r="85" spans="2:59" s="38" customFormat="1" x14ac:dyDescent="0.35">
      <c r="B85" s="45"/>
      <c r="C85" s="45"/>
      <c r="D85" s="46"/>
      <c r="E85" s="47"/>
      <c r="F85" s="42"/>
      <c r="G85" s="42"/>
      <c r="H85" s="42"/>
      <c r="I85" s="42"/>
      <c r="J85" s="48"/>
      <c r="K85" s="49"/>
      <c r="L85" s="50"/>
    </row>
    <row r="86" spans="2:59" s="38" customFormat="1" x14ac:dyDescent="0.35">
      <c r="B86" s="45"/>
      <c r="C86" s="45"/>
      <c r="D86" s="46"/>
      <c r="E86" s="47"/>
      <c r="F86" s="42"/>
      <c r="G86" s="42"/>
      <c r="H86" s="42"/>
      <c r="I86" s="42"/>
      <c r="J86" s="48"/>
      <c r="K86" s="49"/>
      <c r="L86" s="50"/>
    </row>
    <row r="87" spans="2:59" x14ac:dyDescent="0.35">
      <c r="D87" s="3"/>
      <c r="E87" s="5"/>
      <c r="F87" s="1"/>
      <c r="G87" s="1"/>
      <c r="H87" s="1"/>
      <c r="I87" s="1"/>
      <c r="K87" s="8"/>
      <c r="L87" s="7"/>
      <c r="N87" s="38"/>
      <c r="O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</row>
    <row r="88" spans="2:59" x14ac:dyDescent="0.35">
      <c r="E88" s="5"/>
      <c r="F88" s="1"/>
      <c r="G88" s="1"/>
      <c r="H88" s="1"/>
      <c r="I88" s="1"/>
      <c r="K88" s="8"/>
      <c r="L88" s="7"/>
      <c r="N88" s="38"/>
      <c r="O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</row>
    <row r="89" spans="2:59" x14ac:dyDescent="0.35">
      <c r="E89" s="5"/>
      <c r="F89" s="1"/>
      <c r="G89" s="1"/>
      <c r="H89" s="1"/>
      <c r="I89" s="1"/>
      <c r="N89" s="38"/>
      <c r="O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</row>
    <row r="90" spans="2:59" x14ac:dyDescent="0.35">
      <c r="E90" s="5"/>
      <c r="F90" s="1"/>
      <c r="G90" s="1"/>
      <c r="H90" s="1"/>
      <c r="I90" s="1"/>
      <c r="N90" s="38"/>
      <c r="O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</row>
    <row r="91" spans="2:59" x14ac:dyDescent="0.35">
      <c r="E91" s="5"/>
      <c r="F91" s="1"/>
      <c r="G91" s="1"/>
      <c r="H91" s="1"/>
      <c r="I91" s="1"/>
      <c r="N91" s="38"/>
      <c r="O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</row>
    <row r="92" spans="2:59" x14ac:dyDescent="0.35">
      <c r="E92" s="5"/>
      <c r="F92" s="1"/>
      <c r="G92" s="1"/>
      <c r="H92" s="1"/>
      <c r="I92" s="1"/>
      <c r="N92" s="38"/>
      <c r="O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</row>
    <row r="93" spans="2:59" x14ac:dyDescent="0.35">
      <c r="E93" s="5"/>
      <c r="F93" s="1"/>
      <c r="G93" s="1"/>
      <c r="H93" s="1"/>
      <c r="I93" s="1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</row>
    <row r="94" spans="2:59" x14ac:dyDescent="0.35">
      <c r="E94" s="5"/>
      <c r="F94" s="1"/>
      <c r="G94" s="1"/>
      <c r="H94" s="1"/>
      <c r="I94" s="1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</row>
    <row r="95" spans="2:59" x14ac:dyDescent="0.35"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</row>
    <row r="96" spans="2:59" x14ac:dyDescent="0.35"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</row>
    <row r="97" spans="24:59" x14ac:dyDescent="0.35"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</row>
    <row r="98" spans="24:59" x14ac:dyDescent="0.35"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</row>
    <row r="99" spans="24:59" x14ac:dyDescent="0.35"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</row>
    <row r="100" spans="24:59" x14ac:dyDescent="0.35"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</row>
    <row r="101" spans="24:59" x14ac:dyDescent="0.35"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</row>
    <row r="102" spans="24:59" x14ac:dyDescent="0.35"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</row>
    <row r="103" spans="24:59" x14ac:dyDescent="0.35"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</row>
    <row r="104" spans="24:59" x14ac:dyDescent="0.35"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</row>
    <row r="105" spans="24:59" x14ac:dyDescent="0.35"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</row>
    <row r="106" spans="24:59" x14ac:dyDescent="0.35"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</row>
    <row r="107" spans="24:59" x14ac:dyDescent="0.35"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</row>
    <row r="108" spans="24:59" x14ac:dyDescent="0.35"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</row>
    <row r="109" spans="24:59" x14ac:dyDescent="0.35"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</row>
    <row r="110" spans="24:59" x14ac:dyDescent="0.35"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</row>
    <row r="111" spans="24:59" x14ac:dyDescent="0.35"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</row>
    <row r="112" spans="24:59" x14ac:dyDescent="0.35"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</row>
    <row r="113" spans="24:59" x14ac:dyDescent="0.35"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</row>
    <row r="114" spans="24:59" x14ac:dyDescent="0.35"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</row>
    <row r="115" spans="24:59" x14ac:dyDescent="0.35"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</row>
    <row r="116" spans="24:59" x14ac:dyDescent="0.35"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</row>
    <row r="117" spans="24:59" x14ac:dyDescent="0.35"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</row>
    <row r="118" spans="24:59" x14ac:dyDescent="0.35"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</row>
    <row r="119" spans="24:59" x14ac:dyDescent="0.35"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</row>
    <row r="120" spans="24:59" x14ac:dyDescent="0.35"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</row>
    <row r="121" spans="24:59" x14ac:dyDescent="0.35"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</row>
    <row r="122" spans="24:59" x14ac:dyDescent="0.35"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</row>
    <row r="123" spans="24:59" x14ac:dyDescent="0.35"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</row>
    <row r="124" spans="24:59" x14ac:dyDescent="0.35"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</row>
    <row r="125" spans="24:59" x14ac:dyDescent="0.35"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</row>
    <row r="126" spans="24:59" x14ac:dyDescent="0.35"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</row>
    <row r="127" spans="24:59" x14ac:dyDescent="0.35"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</row>
    <row r="128" spans="24:59" x14ac:dyDescent="0.35"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</row>
    <row r="129" spans="24:59" x14ac:dyDescent="0.35"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</row>
    <row r="130" spans="24:59" x14ac:dyDescent="0.35"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</row>
    <row r="131" spans="24:59" x14ac:dyDescent="0.35"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</row>
    <row r="132" spans="24:59" x14ac:dyDescent="0.35"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</row>
    <row r="133" spans="24:59" x14ac:dyDescent="0.35"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</row>
    <row r="134" spans="24:59" x14ac:dyDescent="0.35"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</row>
    <row r="135" spans="24:59" x14ac:dyDescent="0.35"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</row>
    <row r="136" spans="24:59" x14ac:dyDescent="0.35"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</row>
    <row r="137" spans="24:59" x14ac:dyDescent="0.35"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</row>
    <row r="138" spans="24:59" x14ac:dyDescent="0.35"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</row>
    <row r="139" spans="24:59" x14ac:dyDescent="0.35"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</row>
    <row r="140" spans="24:59" x14ac:dyDescent="0.35"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</row>
    <row r="141" spans="24:59" x14ac:dyDescent="0.35"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</row>
    <row r="142" spans="24:59" x14ac:dyDescent="0.35"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</row>
    <row r="143" spans="24:59" x14ac:dyDescent="0.35"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</row>
    <row r="144" spans="24:59" x14ac:dyDescent="0.35"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</row>
    <row r="145" spans="24:59" x14ac:dyDescent="0.35"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</row>
    <row r="146" spans="24:59" x14ac:dyDescent="0.35"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</row>
    <row r="147" spans="24:59" x14ac:dyDescent="0.35"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</row>
    <row r="148" spans="24:59" x14ac:dyDescent="0.35"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</row>
    <row r="149" spans="24:59" x14ac:dyDescent="0.35"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</row>
    <row r="150" spans="24:59" x14ac:dyDescent="0.35"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</row>
    <row r="151" spans="24:59" x14ac:dyDescent="0.35"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</row>
    <row r="152" spans="24:59" x14ac:dyDescent="0.35"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</row>
    <row r="153" spans="24:59" x14ac:dyDescent="0.35"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</row>
    <row r="154" spans="24:59" x14ac:dyDescent="0.35"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</row>
    <row r="155" spans="24:59" x14ac:dyDescent="0.35"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</row>
    <row r="156" spans="24:59" x14ac:dyDescent="0.35"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</row>
    <row r="157" spans="24:59" x14ac:dyDescent="0.35"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</row>
    <row r="158" spans="24:59" x14ac:dyDescent="0.35"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</row>
    <row r="159" spans="24:59" x14ac:dyDescent="0.35"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</row>
    <row r="160" spans="24:59" x14ac:dyDescent="0.35"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</row>
    <row r="161" spans="24:59" x14ac:dyDescent="0.35"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</row>
    <row r="162" spans="24:59" x14ac:dyDescent="0.35"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</row>
    <row r="163" spans="24:59" x14ac:dyDescent="0.35"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</row>
    <row r="164" spans="24:59" x14ac:dyDescent="0.35"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</row>
    <row r="165" spans="24:59" x14ac:dyDescent="0.35"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</row>
    <row r="166" spans="24:59" x14ac:dyDescent="0.35"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</row>
    <row r="167" spans="24:59" x14ac:dyDescent="0.35"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</row>
    <row r="168" spans="24:59" x14ac:dyDescent="0.35"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</row>
    <row r="169" spans="24:59" x14ac:dyDescent="0.35"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</row>
    <row r="170" spans="24:59" x14ac:dyDescent="0.35"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</row>
    <row r="171" spans="24:59" x14ac:dyDescent="0.35"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</row>
    <row r="172" spans="24:59" x14ac:dyDescent="0.35"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</row>
    <row r="173" spans="24:59" x14ac:dyDescent="0.35"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</row>
    <row r="174" spans="24:59" x14ac:dyDescent="0.35"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</row>
    <row r="175" spans="24:59" x14ac:dyDescent="0.35"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</row>
    <row r="176" spans="24:59" x14ac:dyDescent="0.35"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</row>
    <row r="177" spans="24:59" x14ac:dyDescent="0.35"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</row>
    <row r="178" spans="24:59" x14ac:dyDescent="0.35"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</row>
    <row r="179" spans="24:59" x14ac:dyDescent="0.35"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</row>
    <row r="180" spans="24:59" x14ac:dyDescent="0.35"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</row>
    <row r="181" spans="24:59" x14ac:dyDescent="0.35"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</row>
    <row r="182" spans="24:59" x14ac:dyDescent="0.35"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</row>
    <row r="183" spans="24:59" x14ac:dyDescent="0.35"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</row>
    <row r="184" spans="24:59" x14ac:dyDescent="0.35"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</row>
    <row r="185" spans="24:59" x14ac:dyDescent="0.35"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</row>
    <row r="186" spans="24:59" x14ac:dyDescent="0.35"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</row>
    <row r="187" spans="24:59" x14ac:dyDescent="0.35"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</row>
    <row r="188" spans="24:59" x14ac:dyDescent="0.35"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</row>
    <row r="189" spans="24:59" x14ac:dyDescent="0.35"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</row>
    <row r="190" spans="24:59" x14ac:dyDescent="0.35"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</row>
    <row r="191" spans="24:59" x14ac:dyDescent="0.35"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</row>
    <row r="192" spans="24:59" x14ac:dyDescent="0.35"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</row>
    <row r="193" spans="24:59" x14ac:dyDescent="0.35"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</row>
    <row r="194" spans="24:59" x14ac:dyDescent="0.35"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</row>
    <row r="195" spans="24:59" x14ac:dyDescent="0.35"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</row>
    <row r="196" spans="24:59" x14ac:dyDescent="0.35"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</row>
    <row r="197" spans="24:59" x14ac:dyDescent="0.35"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</row>
    <row r="198" spans="24:59" x14ac:dyDescent="0.35"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</row>
    <row r="199" spans="24:59" x14ac:dyDescent="0.35"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</row>
    <row r="200" spans="24:59" x14ac:dyDescent="0.35"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</row>
    <row r="201" spans="24:59" x14ac:dyDescent="0.35"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</row>
    <row r="202" spans="24:59" x14ac:dyDescent="0.35"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</row>
    <row r="203" spans="24:59" x14ac:dyDescent="0.35"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</row>
    <row r="204" spans="24:59" x14ac:dyDescent="0.35"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</row>
    <row r="205" spans="24:59" x14ac:dyDescent="0.35"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</row>
  </sheetData>
  <mergeCells count="4">
    <mergeCell ref="B9:D9"/>
    <mergeCell ref="E9:I9"/>
    <mergeCell ref="J9:L9"/>
    <mergeCell ref="N9:O9"/>
  </mergeCells>
  <pageMargins left="0.7" right="0.7" top="0.75" bottom="0.75" header="0.3" footer="0.3"/>
  <pageSetup orientation="portrait" horizontalDpi="300" verticalDpi="300" r:id="rId1"/>
  <ignoredErrors>
    <ignoredError sqref="F11 E11:E24 E26:K26 L11:L26" calculatedColumn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AD Document" ma:contentTypeID="0x010100E09C6A4FD85CD94DB99934580C2392572400C57F4FF97F0F1743B355B0458A69F048" ma:contentTypeVersion="23" ma:contentTypeDescription="Documents with Controlled Unclassified Information (CUI) flag and markings." ma:contentTypeScope="" ma:versionID="0c14fb667c97c335f2280a22dee9a9b5">
  <xsd:schema xmlns:xsd="http://www.w3.org/2001/XMLSchema" xmlns:xs="http://www.w3.org/2001/XMLSchema" xmlns:p="http://schemas.microsoft.com/office/2006/metadata/properties" xmlns:ns2="42a8a83a-5e27-410c-a1fc-7c5ac4e503f4" targetNamespace="http://schemas.microsoft.com/office/2006/metadata/properties" ma:root="true" ma:fieldsID="0438f1e29b5f9bfcd0e7f258772d3f09" ns2:_="">
    <xsd:import namespace="42a8a83a-5e27-410c-a1fc-7c5ac4e503f4"/>
    <xsd:element name="properties">
      <xsd:complexType>
        <xsd:sequence>
          <xsd:element name="documentManagement">
            <xsd:complexType>
              <xsd:all>
                <xsd:element ref="ns2:PBGCCUI" minOccurs="0"/>
                <xsd:element ref="ns2:Marking" minOccurs="0"/>
                <xsd:element ref="ns2:MoveField" minOccurs="0"/>
                <xsd:element ref="ns2:RecordNotification" minOccurs="0"/>
                <xsd:element ref="ns2:WorkingCopyURL" minOccurs="0"/>
                <xsd:element ref="ns2:bb9566753ea64e0fbe15cf4eea17e8e8" minOccurs="0"/>
                <xsd:element ref="ns2:TaxCatchAll" minOccurs="0"/>
                <xsd:element ref="ns2:TaxCatchAllLabel" minOccurs="0"/>
                <xsd:element ref="ns2:AllMetadata" minOccurs="0"/>
                <xsd:element ref="ns2:j08bdb5906ec4b57b3f4e7e25498f056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8a83a-5e27-410c-a1fc-7c5ac4e503f4" elementFormDefault="qualified">
    <xsd:import namespace="http://schemas.microsoft.com/office/2006/documentManagement/types"/>
    <xsd:import namespace="http://schemas.microsoft.com/office/infopath/2007/PartnerControls"/>
    <xsd:element name="PBGCCUI" ma:index="8" nillable="true" ma:displayName="CUI" ma:description="*Enterprise Column* Indicates if Controlled Unclassified Information (CUI) or not." ma:format="RadioButtons" ma:internalName="PBGCCUI">
      <xsd:simpleType>
        <xsd:restriction base="dms:Choice">
          <xsd:enumeration value="Yes"/>
          <xsd:enumeration value="No"/>
        </xsd:restriction>
      </xsd:simpleType>
    </xsd:element>
    <xsd:element name="Marking" ma:index="9" nillable="true" ma:displayName="CUI Marking" ma:description="*Enterprise Column* Controlled Unclassified Information (CUI) marking. An asterisk (*) indicates that safeguarding, dissemination, marking and/or decontrol measures that differ from General Guidelines are required by statute, regulation, or Government-wide policy. See https://www.archives.gov/cui/registry/category-list.html for" ma:internalName="Markin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nancial*"/>
                    <xsd:enumeration value="Financial: Retirement"/>
                    <xsd:enumeration value="General"/>
                    <xsd:enumeration value="General Business Proprietary"/>
                    <xsd:enumeration value="Legal Privilege"/>
                    <xsd:enumeration value="Personnel Security Information"/>
                    <xsd:enumeration value="Physical Security"/>
                    <xsd:enumeration value="Privacy"/>
                    <xsd:enumeration value="Procurement and Acquisition*"/>
                    <xsd:enumeration value="Sensitive Security Information"/>
                    <xsd:enumeration value="Tax*"/>
                    <xsd:enumeration value="Whistleblower Identity"/>
                  </xsd:restriction>
                </xsd:simpleType>
              </xsd:element>
            </xsd:sequence>
          </xsd:extension>
        </xsd:complexContent>
      </xsd:complexType>
    </xsd:element>
    <xsd:element name="MoveField" ma:index="10" nillable="true" ma:displayName="MoveField" ma:default="0" ma:hidden="true" ma:internalName="MoveField" ma:readOnly="false">
      <xsd:simpleType>
        <xsd:restriction base="dms:Text">
          <xsd:maxLength value="2"/>
        </xsd:restriction>
      </xsd:simpleType>
    </xsd:element>
    <xsd:element name="RecordNotification" ma:index="11" nillable="true" ma:displayName="RecordNotification" ma:hidden="true" ma:internalName="RecordNotification" ma:readOnly="false">
      <xsd:simpleType>
        <xsd:restriction base="dms:Text">
          <xsd:maxLength value="255"/>
        </xsd:restriction>
      </xsd:simpleType>
    </xsd:element>
    <xsd:element name="WorkingCopyURL" ma:index="12" nillable="true" ma:displayName="WorkingCopyURL" ma:hidden="true" ma:internalName="WorkingCopyURL" ma:readOnly="false">
      <xsd:simpleType>
        <xsd:restriction base="dms:Note"/>
      </xsd:simpleType>
    </xsd:element>
    <xsd:element name="bb9566753ea64e0fbe15cf4eea17e8e8" ma:index="13" nillable="true" ma:taxonomy="true" ma:internalName="bb9566753ea64e0fbe15cf4eea17e8e8" ma:taxonomyFieldName="PRAD_Document_Status" ma:displayName="Document Status" ma:default="5928;#Draft|8b602063-81a7-4444-80ff-7ce3b8151217" ma:fieldId="{bb956675-3ea6-4e0f-be15-cf4eea17e8e8}" ma:sspId="b04b9a93-b54f-4549-9b70-040003075d6a" ma:termSetId="4097c74e-68f4-46ee-b686-59cc2719f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description="" ma:hidden="true" ma:list="{491bd9d0-e5b3-4c92-ab4d-1bb0dbc017c7}" ma:internalName="TaxCatchAll" ma:showField="CatchAllData" ma:web="5f3443fc-942e-49a9-a87f-14faa0f18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description="" ma:hidden="true" ma:list="{491bd9d0-e5b3-4c92-ab4d-1bb0dbc017c7}" ma:internalName="TaxCatchAllLabel" ma:readOnly="true" ma:showField="CatchAllDataLabel" ma:web="5f3443fc-942e-49a9-a87f-14faa0f185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lMetadata" ma:index="17" nillable="true" ma:displayName="AllMetadata" ma:hidden="true" ma:internalName="AllMetadata" ma:readOnly="false">
      <xsd:simpleType>
        <xsd:restriction base="dms:Note"/>
      </xsd:simpleType>
    </xsd:element>
    <xsd:element name="j08bdb5906ec4b57b3f4e7e25498f056" ma:index="18" nillable="true" ma:taxonomy="true" ma:internalName="j08bdb5906ec4b57b3f4e7e25498f056" ma:taxonomyFieldName="PRAD_x0020_Document_x0020_Type" ma:displayName="PRAD Document Type" ma:default="" ma:fieldId="{308bdb59-06ec-4b57-b3f4-e7e25498f056}" ma:sspId="b04b9a93-b54f-4549-9b70-040003075d6a" ma:termSetId="3a1f7b6b-7b9a-4a46-9dc8-8a8fa8084f3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b04b9a93-b54f-4549-9b70-040003075d6a" ContentTypeId="0x010100E09C6A4FD85CD94DB99934580C239257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lMetadata xmlns="42a8a83a-5e27-410c-a1fc-7c5ac4e503f4" xsi:nil="true"/>
    <MoveField xmlns="42a8a83a-5e27-410c-a1fc-7c5ac4e503f4">0</MoveField>
    <bb9566753ea64e0fbe15cf4eea17e8e8 xmlns="42a8a83a-5e27-410c-a1fc-7c5ac4e503f4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8b602063-81a7-4444-80ff-7ce3b8151217</TermId>
        </TermInfo>
      </Terms>
    </bb9566753ea64e0fbe15cf4eea17e8e8>
    <j08bdb5906ec4b57b3f4e7e25498f056 xmlns="42a8a83a-5e27-410c-a1fc-7c5ac4e503f4">
      <Terms xmlns="http://schemas.microsoft.com/office/infopath/2007/PartnerControls"/>
    </j08bdb5906ec4b57b3f4e7e25498f056>
    <RecordNotification xmlns="42a8a83a-5e27-410c-a1fc-7c5ac4e503f4" xsi:nil="true"/>
    <PBGCCUI xmlns="42a8a83a-5e27-410c-a1fc-7c5ac4e503f4" xsi:nil="true"/>
    <Marking xmlns="42a8a83a-5e27-410c-a1fc-7c5ac4e503f4" xsi:nil="true"/>
    <WorkingCopyURL xmlns="42a8a83a-5e27-410c-a1fc-7c5ac4e503f4" xsi:nil="true"/>
    <TaxCatchAll xmlns="42a8a83a-5e27-410c-a1fc-7c5ac4e503f4">
      <Value>5928</Value>
    </TaxCatchAll>
  </documentManagement>
</p:properties>
</file>

<file path=customXml/itemProps1.xml><?xml version="1.0" encoding="utf-8"?>
<ds:datastoreItem xmlns:ds="http://schemas.openxmlformats.org/officeDocument/2006/customXml" ds:itemID="{F3D990AB-0DAE-4104-A9F1-438844D70E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a8a83a-5e27-410c-a1fc-7c5ac4e50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97C2D9-C079-479C-91CD-80B2E6F3F96F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24CB4A2E-A6D6-4E6A-9EAA-15CAA027C05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3810265-A111-4908-BBA0-2B78732B0631}">
  <ds:schemaRefs>
    <ds:schemaRef ds:uri="http://purl.org/dc/terms/"/>
    <ds:schemaRef ds:uri="42a8a83a-5e27-410c-a1fc-7c5ac4e503f4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4044 Yield Curves Withdrawal Liability Schedule Example</dc:title>
  <dcterms:created xsi:type="dcterms:W3CDTF">2023-10-24T12:22:21Z</dcterms:created>
  <dcterms:modified xsi:type="dcterms:W3CDTF">2025-01-23T21:23:56Z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0x010100E09C6A4FD85CD94DB99934580C2392572400C57F4FF97F0F1743B355B0458A69F048</vt:lpwstr>
  </property>
  <property fmtid="{D5CDD505-2E9C-101B-9397-08002B2CF9AE}" pid="3" name="o39139b1de3d4d958dfb22a16d075b79">
    <vt:lpwstr/>
  </property>
  <property fmtid="{D5CDD505-2E9C-101B-9397-08002B2CF9AE}" pid="4" name="PRAD_Document_Status">
    <vt:lpwstr>5928;#Draft|8b602063-81a7-4444-80ff-7ce3b8151217</vt:lpwstr>
  </property>
  <property fmtid="{D5CDD505-2E9C-101B-9397-08002B2CF9AE}" pid="5" name="Source_x0020_Path">
    <vt:lpwstr/>
  </property>
  <property fmtid="{D5CDD505-2E9C-101B-9397-08002B2CF9AE}" pid="6" name="PRAD_x0020_Document_x0020_Type">
    <vt:lpwstr/>
  </property>
  <property fmtid="{D5CDD505-2E9C-101B-9397-08002B2CF9AE}" pid="7" name="PRAD Document Type">
    <vt:lpwstr/>
  </property>
  <property fmtid="{D5CDD505-2E9C-101B-9397-08002B2CF9AE}" pid="8" name="Source Path">
    <vt:lpwstr/>
  </property>
</Properties>
</file>