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70" yWindow="510" windowWidth="14955" windowHeight="7680" activeTab="0"/>
  </bookViews>
  <sheets>
    <sheet name="DATA BOOK LISTING" sheetId="1" r:id="rId1"/>
    <sheet name="GLANCE" sheetId="2" r:id="rId2"/>
    <sheet name="S-1" sheetId="3" r:id="rId3"/>
    <sheet name="S-2" sheetId="4" r:id="rId4"/>
    <sheet name="S-3" sheetId="5" r:id="rId5"/>
    <sheet name="S-4" sheetId="6" r:id="rId6"/>
    <sheet name="S-5" sheetId="7" r:id="rId7"/>
    <sheet name="S-6" sheetId="8" r:id="rId8"/>
    <sheet name="S-7" sheetId="9" r:id="rId9"/>
    <sheet name="S-8" sheetId="10" r:id="rId10"/>
    <sheet name="S-9" sheetId="11" r:id="rId11"/>
    <sheet name="S-10" sheetId="12" r:id="rId12"/>
    <sheet name="S-11" sheetId="13" r:id="rId13"/>
    <sheet name="S-12" sheetId="14" r:id="rId14"/>
    <sheet name="S-13" sheetId="15" r:id="rId15"/>
    <sheet name="S-14" sheetId="16" r:id="rId16"/>
    <sheet name="S-15" sheetId="17" r:id="rId17"/>
    <sheet name="S-16" sheetId="18" r:id="rId18"/>
    <sheet name="S-17" sheetId="19" r:id="rId19"/>
    <sheet name="S-18" sheetId="20" r:id="rId20"/>
    <sheet name="S-19" sheetId="21" r:id="rId21"/>
    <sheet name="S-20" sheetId="22" r:id="rId22"/>
    <sheet name="S-21" sheetId="23" r:id="rId23"/>
    <sheet name="S-22" sheetId="24" r:id="rId24"/>
    <sheet name="S-23" sheetId="25" r:id="rId25"/>
    <sheet name="S-24" sheetId="26" r:id="rId26"/>
    <sheet name="S-25" sheetId="27" r:id="rId27"/>
    <sheet name="S-26" sheetId="28" r:id="rId28"/>
    <sheet name="S-27" sheetId="29" r:id="rId29"/>
    <sheet name="S-28" sheetId="30" r:id="rId30"/>
    <sheet name="S-29" sheetId="31" r:id="rId31"/>
    <sheet name="S-30" sheetId="32" r:id="rId32"/>
    <sheet name="S-31" sheetId="33" r:id="rId33"/>
    <sheet name="S-32" sheetId="34" r:id="rId34"/>
    <sheet name="S-33" sheetId="35" r:id="rId35"/>
    <sheet name="S-34" sheetId="36" r:id="rId36"/>
    <sheet name="S-35" sheetId="37" r:id="rId37"/>
    <sheet name="S-36" sheetId="38" r:id="rId38"/>
    <sheet name="S-37" sheetId="39" r:id="rId39"/>
    <sheet name="S-38" sheetId="40" r:id="rId40"/>
    <sheet name="S-39" sheetId="41" r:id="rId41"/>
    <sheet name="S-40" sheetId="42" r:id="rId42"/>
    <sheet name="S-41" sheetId="43" r:id="rId43"/>
    <sheet name="S-42" sheetId="44" r:id="rId44"/>
    <sheet name="S-43" sheetId="45" r:id="rId45"/>
    <sheet name="S-44" sheetId="46" r:id="rId46"/>
    <sheet name="S-45" sheetId="47" r:id="rId47"/>
    <sheet name="S-46" sheetId="48" r:id="rId48"/>
    <sheet name="S-47" sheetId="49" r:id="rId49"/>
    <sheet name="S-48" sheetId="50" r:id="rId50"/>
    <sheet name="S-49" sheetId="51" r:id="rId51"/>
    <sheet name="S-50" sheetId="52" r:id="rId52"/>
    <sheet name="S-51" sheetId="53" r:id="rId53"/>
    <sheet name="S-52" sheetId="54" r:id="rId54"/>
    <sheet name="S-53" sheetId="55" r:id="rId55"/>
    <sheet name="M-1" sheetId="56" r:id="rId56"/>
    <sheet name="M-2" sheetId="57" r:id="rId57"/>
    <sheet name="M-3" sheetId="58" r:id="rId58"/>
    <sheet name="M-4" sheetId="59" r:id="rId59"/>
    <sheet name="M-5" sheetId="60" r:id="rId60"/>
    <sheet name="M-6" sheetId="61" r:id="rId61"/>
    <sheet name="M-7" sheetId="62" r:id="rId62"/>
    <sheet name="M-8" sheetId="63" r:id="rId63"/>
    <sheet name="M-9" sheetId="64" r:id="rId64"/>
    <sheet name="M-10" sheetId="65" r:id="rId65"/>
    <sheet name="M-11" sheetId="66" r:id="rId66"/>
    <sheet name="M-12" sheetId="67" r:id="rId67"/>
    <sheet name="M-13" sheetId="68" r:id="rId68"/>
    <sheet name="M-14" sheetId="69" r:id="rId69"/>
    <sheet name="M-15" sheetId="70" r:id="rId70"/>
    <sheet name="M-16" sheetId="71" r:id="rId71"/>
  </sheets>
  <definedNames>
    <definedName name="_xlnm.Print_Area" localSheetId="68">'M-14'!$A$1:$O$50</definedName>
    <definedName name="_xlnm.Print_Area" localSheetId="3">'S-2'!$A$1:$E$39</definedName>
    <definedName name="_xlnm.Print_Area" localSheetId="34">'S-33'!$A$1:$H$42</definedName>
  </definedNames>
  <calcPr fullCalcOnLoad="1"/>
</workbook>
</file>

<file path=xl/sharedStrings.xml><?xml version="1.0" encoding="utf-8"?>
<sst xmlns="http://schemas.openxmlformats.org/spreadsheetml/2006/main" count="2902" uniqueCount="1009">
  <si>
    <t>PBGC's Single-Employer Program</t>
  </si>
  <si>
    <t>S-1</t>
  </si>
  <si>
    <t>Net Financial Position of PBGC's Single-Employer Program (1980-2010)</t>
  </si>
  <si>
    <t>S-2</t>
  </si>
  <si>
    <t>PBGC Premium Revenue, Benefit Payments, and Expenses (1980-2010)</t>
  </si>
  <si>
    <t>Claims</t>
  </si>
  <si>
    <t>S-3</t>
  </si>
  <si>
    <t>PBGC Terminations and Claims (1975-2010)</t>
  </si>
  <si>
    <t>S-4</t>
  </si>
  <si>
    <t>PBGC Claims (1975-2010)</t>
  </si>
  <si>
    <t>S-5</t>
  </si>
  <si>
    <t>Top 10 Firms Presenting Claims (1975-2010)</t>
  </si>
  <si>
    <t>S-6</t>
  </si>
  <si>
    <t>PBGC Trusteed Terminations by Fiscal Year and Size of Claim (1975-2010)</t>
  </si>
  <si>
    <t xml:space="preserve">S-7 </t>
  </si>
  <si>
    <t>PBGC Claims by Fiscal Year and Size of Claim (1975-2010)</t>
  </si>
  <si>
    <t>S-8</t>
  </si>
  <si>
    <t>PBGC Trusteed Plans by Fiscal Year and Funded Ratio (1975-2010)</t>
  </si>
  <si>
    <t>S-9</t>
  </si>
  <si>
    <t>PBGC Claims by Fiscal Year and Funded Ratio (1975-2010)</t>
  </si>
  <si>
    <t xml:space="preserve">S-10 </t>
  </si>
  <si>
    <t>PBGC Trusteed Plans by Size of Claim and Funded Ratio (1975-2010)</t>
  </si>
  <si>
    <t>S-11</t>
  </si>
  <si>
    <t>PBGC Claims by Size of Claim and Funded Ratio (1975-2010)</t>
  </si>
  <si>
    <t>S-12</t>
  </si>
  <si>
    <t>Average Claim per Vested Participant by Plan Size (1975-2010)</t>
  </si>
  <si>
    <t>S-13</t>
  </si>
  <si>
    <t>PBGC Trusteed Plans by Fiscal Year and Plan Size (1975-2010)</t>
  </si>
  <si>
    <t>S-14</t>
  </si>
  <si>
    <t>PBGC Claims by Fiscal Year and Plan Size (1975-2010)</t>
  </si>
  <si>
    <t>S-15</t>
  </si>
  <si>
    <t>PBGC Trusteed Plans by Size of Claim and Plan Size (1975-2010)</t>
  </si>
  <si>
    <t>S-16</t>
  </si>
  <si>
    <t>PBGC Claims by Size of Claim and Plan Size (1975-2010)</t>
  </si>
  <si>
    <t xml:space="preserve">S-17 </t>
  </si>
  <si>
    <t>PBGC Trusteed Plans by Funded Ratio and Plan Size (1975-2010)</t>
  </si>
  <si>
    <t>S-18</t>
  </si>
  <si>
    <t>PBGC Claims by Funded Ratio and Plan Size (1975-2010)</t>
  </si>
  <si>
    <t>S-19</t>
  </si>
  <si>
    <t>PBGC Claims by Industry (1975-2010)</t>
  </si>
  <si>
    <t>Benefit Payments</t>
  </si>
  <si>
    <t>S-20</t>
  </si>
  <si>
    <t>PBGC Benefit Payments, Payees and Deferred Payees (1980-2010)</t>
  </si>
  <si>
    <t>S-21</t>
  </si>
  <si>
    <t>PBGC Payees and Benefit Payments by Date of Plan Termination (2010)</t>
  </si>
  <si>
    <t>S-22</t>
  </si>
  <si>
    <t>PBGC Payees and Benefit Payments by Size of Trusteed Plan (2010)</t>
  </si>
  <si>
    <t>S-23</t>
  </si>
  <si>
    <t>S-24</t>
  </si>
  <si>
    <t>S-25</t>
  </si>
  <si>
    <t>S-26</t>
  </si>
  <si>
    <t>S-27</t>
  </si>
  <si>
    <t>S-28</t>
  </si>
  <si>
    <t>S-29</t>
  </si>
  <si>
    <t>PBGC Payees and Benefit Payments by Industry (2010)</t>
  </si>
  <si>
    <t>S-30</t>
  </si>
  <si>
    <t>PBGC-Insured Plan Participants (1980-2010)</t>
  </si>
  <si>
    <t>S-31</t>
  </si>
  <si>
    <t>PBGC-Insured Plans (1980-2010)</t>
  </si>
  <si>
    <t>S-32</t>
  </si>
  <si>
    <t>PBGC-Insured Plan Participants by Participant Status (1980-2009)</t>
  </si>
  <si>
    <t>S-33</t>
  </si>
  <si>
    <t>S-34</t>
  </si>
  <si>
    <t>PBGC-Insured Hybrid Plans by Plan Size (2001-2009)</t>
  </si>
  <si>
    <t>S-35</t>
  </si>
  <si>
    <t>PBGC-Insured Hybrid Plan Participants by Plan Size (2001-2009)</t>
  </si>
  <si>
    <t>S-36</t>
  </si>
  <si>
    <t>PBGC-Insured Hard-Frozen Plans by Plan Size (2003-2009)</t>
  </si>
  <si>
    <t>S-37</t>
  </si>
  <si>
    <t>PBGC-Insured Hard-Frozen Plan Participants by Plan Size (2003-2009)</t>
  </si>
  <si>
    <t>S-38</t>
  </si>
  <si>
    <t>PBGC-Insured Plans, Participants and Premiums by Industry (2009)</t>
  </si>
  <si>
    <t>S-39</t>
  </si>
  <si>
    <t>PBGC's Historic Premium Rates</t>
  </si>
  <si>
    <t>S-40</t>
  </si>
  <si>
    <t>S-41</t>
  </si>
  <si>
    <t>PBGC Premium Revenue by Size of Plan and Type of Premium (2009)</t>
  </si>
  <si>
    <t>S-42</t>
  </si>
  <si>
    <t>PBGC-Insured Plans and Participants by Total Premium Paid (2009)</t>
  </si>
  <si>
    <t>S-43</t>
  </si>
  <si>
    <t>S-44</t>
  </si>
  <si>
    <t>S-45</t>
  </si>
  <si>
    <t>Funding of Underfunded PBGC-Insured Plans (1980-2009)</t>
  </si>
  <si>
    <t>S-46</t>
  </si>
  <si>
    <t>Funding of Overfunded PBGC-Insured Plans (1980-2009)</t>
  </si>
  <si>
    <t>S-47</t>
  </si>
  <si>
    <t>Concentration of Underfunding in PBGC-Insured Plans (1990-2009)</t>
  </si>
  <si>
    <t>S-48</t>
  </si>
  <si>
    <t>S-49</t>
  </si>
  <si>
    <t>Various Measures of Underfunding in PBGC-Insured Plans (1992-2010)</t>
  </si>
  <si>
    <t>S-50</t>
  </si>
  <si>
    <t>Funding of PBGC-Insured Plans by Industry (2009)</t>
  </si>
  <si>
    <t>S-51</t>
  </si>
  <si>
    <t>Pension Funding Data for PBGC-Insured Plans by Region and State (2009)</t>
  </si>
  <si>
    <t>S-52</t>
  </si>
  <si>
    <t>PBGC Pension Data by Region and State</t>
  </si>
  <si>
    <t>S-53</t>
  </si>
  <si>
    <t>PBGC Maximum Guaranteed Benefits (1990-2011)</t>
  </si>
  <si>
    <t>PBGC's Multiemployer Program</t>
  </si>
  <si>
    <t>M-1</t>
  </si>
  <si>
    <t>Net Financial Position of PBGC's Multiemployer Program (1980-2010)</t>
  </si>
  <si>
    <t>M-2</t>
  </si>
  <si>
    <t>M-3</t>
  </si>
  <si>
    <t>PBGC Payees and Benefit Payments (1980-2010)</t>
  </si>
  <si>
    <t>M-4</t>
  </si>
  <si>
    <t>PBGC Financial Assistance to Insolvent Plans (1981-2010)</t>
  </si>
  <si>
    <t>M-5</t>
  </si>
  <si>
    <t>M-6</t>
  </si>
  <si>
    <t>M-7</t>
  </si>
  <si>
    <t>M-8</t>
  </si>
  <si>
    <t>PBGC-Insured Plans and Participants by Industry (2009)</t>
  </si>
  <si>
    <t>M-9</t>
  </si>
  <si>
    <t>Funding of PBGC-Insured Plans (1980-2009)</t>
  </si>
  <si>
    <t>M-10</t>
  </si>
  <si>
    <t>M-11</t>
  </si>
  <si>
    <t>M-12</t>
  </si>
  <si>
    <t>M-13</t>
  </si>
  <si>
    <t>M-14</t>
  </si>
  <si>
    <t xml:space="preserve">M-15 </t>
  </si>
  <si>
    <t>M-16</t>
  </si>
  <si>
    <t>Total PBGC Payees and Average Benefit Payments by Gender and Age (2010)</t>
  </si>
  <si>
    <t xml:space="preserve">PBGC Retired Payees and Average Benefit Payments by Gender and Age (2010) </t>
  </si>
  <si>
    <t>PBGC Beneficiary Payees and Average Benefit Payments by Gender and Age (2010)</t>
  </si>
  <si>
    <t xml:space="preserve">Total PBGC Payees and Benefit Payments by Size of Monthly Payment (2010) </t>
  </si>
  <si>
    <t xml:space="preserve">PBGC Retired Payees and Benefit Payments by Size of Monthly Payment (2010) </t>
  </si>
  <si>
    <t>PBGC Beneficiary Payees and Benefit Payments by Size of Monthly Payment (2010)</t>
  </si>
  <si>
    <t>PBGC-Insured Active Participants as a Percent of Private-Sector Wage and Salary Workers (1980-2009)</t>
  </si>
  <si>
    <t xml:space="preserve">PBGC-Insured Plans and Participants by Variable-Rate Premium Status (1992-2009) </t>
  </si>
  <si>
    <t xml:space="preserve">Plans, Participants and Funding of PBGC-Insured Plans by Funding Ratio (2009) </t>
  </si>
  <si>
    <t xml:space="preserve">Plans, Participants, and Funding of PBGC-Insured Plans by Funding Ratio (2009) </t>
  </si>
  <si>
    <t>DATA BOOK LISTING</t>
  </si>
  <si>
    <t>Table S-1</t>
  </si>
  <si>
    <t>Fiscal Year</t>
  </si>
  <si>
    <t xml:space="preserve">                             Assets</t>
  </si>
  <si>
    <t xml:space="preserve">                           Liabilities</t>
  </si>
  <si>
    <t xml:space="preserve">                             Net Position</t>
  </si>
  <si>
    <t xml:space="preserve">                             (in millions)</t>
  </si>
  <si>
    <t xml:space="preserve">                                   (in millions)</t>
  </si>
  <si>
    <t xml:space="preserve">                                    (in millions)</t>
  </si>
  <si>
    <t>Source: PBGC Annual Reports (1980-2010).</t>
  </si>
  <si>
    <t xml:space="preserve">Due to rounding of individual items, numbers may not add up across columns. </t>
  </si>
  <si>
    <t xml:space="preserve"> </t>
  </si>
  <si>
    <t>Table S-2</t>
  </si>
  <si>
    <t xml:space="preserve">PBGC Premium Revenue, Benefit Payments, and Expenses (1980-2010) </t>
  </si>
  <si>
    <t>Single-Employer Program</t>
  </si>
  <si>
    <t>Total</t>
  </si>
  <si>
    <t>Administrative &amp;</t>
  </si>
  <si>
    <t>Premiums Minus</t>
  </si>
  <si>
    <t>Fiscal</t>
  </si>
  <si>
    <t>Premium</t>
  </si>
  <si>
    <t>Benefit</t>
  </si>
  <si>
    <t>Investment</t>
  </si>
  <si>
    <t>Benefits Paid</t>
  </si>
  <si>
    <t>Year</t>
  </si>
  <si>
    <t>Revenue</t>
  </si>
  <si>
    <t>Payments</t>
  </si>
  <si>
    <t>Expenses</t>
  </si>
  <si>
    <t>and Expenses</t>
  </si>
  <si>
    <t>(in millions)</t>
  </si>
  <si>
    <t xml:space="preserve"> 2009*</t>
  </si>
  <si>
    <t>Source:  PBGC Annual Reports (1980-2010).</t>
  </si>
  <si>
    <t>Due to rounding of individual items, numbers may not add up across columns.</t>
  </si>
  <si>
    <t>Table S-3</t>
  </si>
  <si>
    <t>Standard</t>
  </si>
  <si>
    <t xml:space="preserve">  Trusteed</t>
  </si>
  <si>
    <t>Gross</t>
  </si>
  <si>
    <t>Net</t>
  </si>
  <si>
    <t>Terminations</t>
  </si>
  <si>
    <t>Assets</t>
  </si>
  <si>
    <t>Liabilities</t>
  </si>
  <si>
    <t>Recoveries</t>
  </si>
  <si>
    <t>1975-1979</t>
  </si>
  <si>
    <t>1980-1984</t>
  </si>
  <si>
    <t>1985-1989</t>
  </si>
  <si>
    <t>1990-1994</t>
  </si>
  <si>
    <t>1995-1999</t>
  </si>
  <si>
    <t>TOTAL</t>
  </si>
  <si>
    <t>Sources:  PBGC Fiscal Year Closing File (9/30/10) and PBGC Case Management System.</t>
  </si>
  <si>
    <t>Trusteed terminations include plans pending trusteeship.</t>
  </si>
  <si>
    <t>Claims figures shown in this table are calculated on a plan basis and identified with fiscal year of plan termination for each plan.</t>
  </si>
  <si>
    <t>The annual numbers of trusteed terminations shown in this table may differ from those reported elsewhere as they reflect the fiscal year of plan termination rather than the fiscal year in which</t>
  </si>
  <si>
    <t xml:space="preserve">     the loss was incurred.  For example, PBGC became responsible for 147 underfunded terminated plans during FY 2010, but only 45 of these plans had termination dates during FY 2010.</t>
  </si>
  <si>
    <t>Table S-4</t>
  </si>
  <si>
    <t>Claims of Top 10 Firms and</t>
  </si>
  <si>
    <t>Other Claims and</t>
  </si>
  <si>
    <t>Total Claims</t>
  </si>
  <si>
    <t>Percent of Total Annual Claims</t>
  </si>
  <si>
    <t xml:space="preserve">          ---</t>
  </si>
  <si>
    <t xml:space="preserve">   ---</t>
  </si>
  <si>
    <t>---</t>
  </si>
  <si>
    <t>TOTAL (1975-2010)</t>
  </si>
  <si>
    <t>Due to rounding of individual items, numbers may not add up to totals and percentages may not add up to 100%.</t>
  </si>
  <si>
    <t>Values are subject to change as PBGC completes reviews and establishes termination dates.</t>
  </si>
  <si>
    <t>Table S-5</t>
  </si>
  <si>
    <t xml:space="preserve">Top 10 Firms Presenting Claims (1975-2010) </t>
  </si>
  <si>
    <t xml:space="preserve">Single-Employer Program </t>
  </si>
  <si>
    <t>Average</t>
  </si>
  <si>
    <t>Number</t>
  </si>
  <si>
    <t>Fiscal Year(s)</t>
  </si>
  <si>
    <t>Claim Per</t>
  </si>
  <si>
    <t>Percent</t>
  </si>
  <si>
    <t>of</t>
  </si>
  <si>
    <t>of Plan</t>
  </si>
  <si>
    <t>Vested</t>
  </si>
  <si>
    <t>of Total</t>
  </si>
  <si>
    <t>Top 10 Firms</t>
  </si>
  <si>
    <t>Plans</t>
  </si>
  <si>
    <t>Termination(s)</t>
  </si>
  <si>
    <t xml:space="preserve"> Participants</t>
  </si>
  <si>
    <t>Participant</t>
  </si>
  <si>
    <t xml:space="preserve"> (by firm)</t>
  </si>
  <si>
    <t>(1975-2010)</t>
  </si>
  <si>
    <t>1.</t>
  </si>
  <si>
    <t>United Airlines</t>
  </si>
  <si>
    <t>2.</t>
  </si>
  <si>
    <t>Delphi</t>
  </si>
  <si>
    <t>3.</t>
  </si>
  <si>
    <t>Bethlehem Steel</t>
  </si>
  <si>
    <t>4.</t>
  </si>
  <si>
    <t xml:space="preserve">US Airways </t>
  </si>
  <si>
    <t>2003, 2005</t>
  </si>
  <si>
    <t>5.</t>
  </si>
  <si>
    <t>LTV Steel*</t>
  </si>
  <si>
    <t>2002, 2003, 2004</t>
  </si>
  <si>
    <t>6.</t>
  </si>
  <si>
    <t>Delta Air Lines</t>
  </si>
  <si>
    <t>7.</t>
  </si>
  <si>
    <t>National Steel</t>
  </si>
  <si>
    <t>8.</t>
  </si>
  <si>
    <t>Pan American Air</t>
  </si>
  <si>
    <t>1991, 1992</t>
  </si>
  <si>
    <t>9.</t>
  </si>
  <si>
    <t>Trans World Airlines</t>
  </si>
  <si>
    <t>10.</t>
  </si>
  <si>
    <t>Weirton Steel</t>
  </si>
  <si>
    <t>Top 10 Total</t>
  </si>
  <si>
    <t>All Other Total</t>
  </si>
  <si>
    <t>Due to rounding of individual items, numbers and percentages may not add up to totals.</t>
  </si>
  <si>
    <t>Data in this table have been calculated on a firm basis and, except as noted, include all trusteed plans of each firm.</t>
  </si>
  <si>
    <t>Values and distributions are subject to change as PBGC completes its reviews and establishes termination dates.</t>
  </si>
  <si>
    <t xml:space="preserve">* Does not include 1986 termination of a Republic Steel plan sponsored by LTV. </t>
  </si>
  <si>
    <t>Table S-6</t>
  </si>
  <si>
    <t>SIZE OF CLAIM</t>
  </si>
  <si>
    <t>$1-$9 Million</t>
  </si>
  <si>
    <t>$10-$99 Million</t>
  </si>
  <si>
    <t>$100-$999 Million</t>
  </si>
  <si>
    <t>$1 Billion or More</t>
  </si>
  <si>
    <t>2000-2004</t>
  </si>
  <si>
    <t>2005-2009</t>
  </si>
  <si>
    <t>Percent of Total</t>
  </si>
  <si>
    <t>Claim values and distributions are subject to change as PBGC completes reviews and establishes termination dates.</t>
  </si>
  <si>
    <t>Due to rounding of individual items, percentages may not add up to 100%.</t>
  </si>
  <si>
    <t>Table S-7</t>
  </si>
  <si>
    <t>Table S-8</t>
  </si>
  <si>
    <t>FUNDED RATIO</t>
  </si>
  <si>
    <t>25%-49%</t>
  </si>
  <si>
    <t>50%-74%</t>
  </si>
  <si>
    <t>75% or More</t>
  </si>
  <si>
    <t>Table S-9</t>
  </si>
  <si>
    <t>Table S-10</t>
  </si>
  <si>
    <t>Less Than</t>
  </si>
  <si>
    <t>$1 Billion</t>
  </si>
  <si>
    <t>Funded Ratio</t>
  </si>
  <si>
    <t>$1 Million</t>
  </si>
  <si>
    <t>or More</t>
  </si>
  <si>
    <t xml:space="preserve">--- </t>
  </si>
  <si>
    <t>25% - 49%</t>
  </si>
  <si>
    <t>50% - 74%</t>
  </si>
  <si>
    <t>75% or more</t>
  </si>
  <si>
    <t xml:space="preserve">   TOTAL</t>
  </si>
  <si>
    <t>Claim values and distributions are subject to change as PBGC completes reviews.</t>
  </si>
  <si>
    <t>Table S-11</t>
  </si>
  <si>
    <t>$1 - $9 Million</t>
  </si>
  <si>
    <t>$10 - $99 Million</t>
  </si>
  <si>
    <t>$100 - $999 Million</t>
  </si>
  <si>
    <t xml:space="preserve">   25% - 49%</t>
  </si>
  <si>
    <t xml:space="preserve">   50% - 74%</t>
  </si>
  <si>
    <t xml:space="preserve">   75% or more</t>
  </si>
  <si>
    <t>Table S-12</t>
  </si>
  <si>
    <t xml:space="preserve">Average </t>
  </si>
  <si>
    <t>Number of Plan</t>
  </si>
  <si>
    <t xml:space="preserve">Vested </t>
  </si>
  <si>
    <t xml:space="preserve">Claim Per </t>
  </si>
  <si>
    <t>Participants</t>
  </si>
  <si>
    <t>(2010 Dollars)</t>
  </si>
  <si>
    <t>100-999</t>
  </si>
  <si>
    <t>1,000-4,999</t>
  </si>
  <si>
    <t>5,000-9,999</t>
  </si>
  <si>
    <t>10,000 or more</t>
  </si>
  <si>
    <t>Sources:  PBGC Fiscal Year Closing File (9/30/10), PBGC Case Management System, and Bureau of Labor Statistics.</t>
  </si>
  <si>
    <t>Claims calculations represent aggregated and average counts of plans, claims, and participants over the period 1975-2010.</t>
  </si>
  <si>
    <t>The number of vested participants and claims values are calculated as of date of plan termination.</t>
  </si>
  <si>
    <t>Claims in 2010 dollars are calculated using Consumer Price Index - Urban Consumers.</t>
  </si>
  <si>
    <t>Table S-13</t>
  </si>
  <si>
    <t>NUMBER OF PLAN PARTICIPANTS</t>
  </si>
  <si>
    <t>25-99</t>
  </si>
  <si>
    <t>10,000 or More</t>
  </si>
  <si>
    <t>Table S-14</t>
  </si>
  <si>
    <t>Table S-15</t>
  </si>
  <si>
    <t>Table S-16</t>
  </si>
  <si>
    <t>Table S-17</t>
  </si>
  <si>
    <t>Less Than 25%</t>
  </si>
  <si>
    <t xml:space="preserve">    25%-49%</t>
  </si>
  <si>
    <t xml:space="preserve">    50%-74%</t>
  </si>
  <si>
    <t xml:space="preserve">   Total</t>
  </si>
  <si>
    <t>Table S-18</t>
  </si>
  <si>
    <t>Due to rounding of individual items, numbers may not add up to totals.</t>
  </si>
  <si>
    <t>Table S-19</t>
  </si>
  <si>
    <t>Industry</t>
  </si>
  <si>
    <t xml:space="preserve">             Plans       </t>
  </si>
  <si>
    <t>AGRICULTURE, MINING, AND CONSTRUCTION</t>
  </si>
  <si>
    <t>MANUFACTURING</t>
  </si>
  <si>
    <t>Apparel and Textile Mill Products</t>
  </si>
  <si>
    <t>Fabricated Metal Products</t>
  </si>
  <si>
    <t>Food and Tobacco Products</t>
  </si>
  <si>
    <t>Machinery Manufacturing</t>
  </si>
  <si>
    <t>Motor Vehicle Equipment</t>
  </si>
  <si>
    <t>Primary Metals</t>
  </si>
  <si>
    <t>Rubber and Miscellaneous Plastics</t>
  </si>
  <si>
    <t>Other Manufacturing</t>
  </si>
  <si>
    <t>TRANSPORTATION AND PUBLIC UTILITIES</t>
  </si>
  <si>
    <t>Air Transportation</t>
  </si>
  <si>
    <t>Other Transportation and Utilities</t>
  </si>
  <si>
    <t>INFORMATION</t>
  </si>
  <si>
    <t>WHOLESALE TRADE</t>
  </si>
  <si>
    <t>RETAIL TRADE</t>
  </si>
  <si>
    <t>FINANCE, INSURANCE, AND REAL ESTATE</t>
  </si>
  <si>
    <t>SERVICES</t>
  </si>
  <si>
    <t>Sources: PBGC Fiscal Year Closing File (9/30/10) and PBGC Case Management System.</t>
  </si>
  <si>
    <t>Values and distributions are subject to change as PBGC completes reviews.</t>
  </si>
  <si>
    <t>Industry classifications for PBGC claims are based on the principal business activity codes used in the North American Industry Classification System.</t>
  </si>
  <si>
    <t>Table S-20</t>
  </si>
  <si>
    <t>PBGC Benefit Payments, Payees, and Deferred Payees (1980-2010)</t>
  </si>
  <si>
    <t>PERIODIC PENSION PAYMENTS</t>
  </si>
  <si>
    <t>ALL PAYMENTS</t>
  </si>
  <si>
    <t xml:space="preserve">Median </t>
  </si>
  <si>
    <t>Payees</t>
  </si>
  <si>
    <t>Monthly</t>
  </si>
  <si>
    <t>Deferred</t>
  </si>
  <si>
    <t>in Year</t>
  </si>
  <si>
    <t>Payment</t>
  </si>
  <si>
    <t>(in thousands)</t>
  </si>
  <si>
    <t>Sources:  PBGC Participant System (PRISM), fiscal year calculations, PBGC Management Reports, and PBGC Benefit Payment Reports.</t>
  </si>
  <si>
    <t>Excludes participants in plans that are in probable termination status as of end of fiscal year.</t>
  </si>
  <si>
    <t>Table S-21</t>
  </si>
  <si>
    <t>Median</t>
  </si>
  <si>
    <t>Fiscal Year of</t>
  </si>
  <si>
    <t>Plan Termination</t>
  </si>
  <si>
    <t>Payees in 2010</t>
  </si>
  <si>
    <t>Benefit Payments in 2010</t>
  </si>
  <si>
    <t>Pension</t>
  </si>
  <si>
    <t>Prior to 1980</t>
  </si>
  <si>
    <t>1980 to 1984</t>
  </si>
  <si>
    <t>1985 to 1989</t>
  </si>
  <si>
    <t>Sources:  PBGC Participant System (PRISM), fiscal year calculations, and PBGC Management Reports.</t>
  </si>
  <si>
    <t>Table S-22</t>
  </si>
  <si>
    <t xml:space="preserve">Monthly Pension </t>
  </si>
  <si>
    <t>Monthly Pension</t>
  </si>
  <si>
    <t>100 - 499</t>
  </si>
  <si>
    <t>500 - 999</t>
  </si>
  <si>
    <t>1,000 - 4,999</t>
  </si>
  <si>
    <t>5,000 - 9,999</t>
  </si>
  <si>
    <t>10,000 - 24,999</t>
  </si>
  <si>
    <t>25,000 or more</t>
  </si>
  <si>
    <t>Table S-23</t>
  </si>
  <si>
    <t>TOTAL PERIODIC PAYEES</t>
  </si>
  <si>
    <t>MALE</t>
  </si>
  <si>
    <t>FEMALE</t>
  </si>
  <si>
    <t xml:space="preserve">Monthly </t>
  </si>
  <si>
    <t>Age</t>
  </si>
  <si>
    <t>60 - 64</t>
  </si>
  <si>
    <t>65 - 69</t>
  </si>
  <si>
    <t>70 - 74</t>
  </si>
  <si>
    <t>75 - 79</t>
  </si>
  <si>
    <t>80 - 84</t>
  </si>
  <si>
    <t>85 and older</t>
  </si>
  <si>
    <t>Numbers in table include periodic payees only.</t>
  </si>
  <si>
    <t>Table S-24</t>
  </si>
  <si>
    <t>PBGC Retired Payees and Average Benefit Payments by Gender and Age (2010)</t>
  </si>
  <si>
    <t>TOTAL RETIRED PAYEES</t>
  </si>
  <si>
    <t>Table S-25</t>
  </si>
  <si>
    <t>TOTAL BENEFICIARY PAYEES</t>
  </si>
  <si>
    <t>Table S-26</t>
  </si>
  <si>
    <t>Total PBGC Payees and Benefit Payments by Size of Monthly Payment (2010)</t>
  </si>
  <si>
    <t>Monthly Payment</t>
  </si>
  <si>
    <t>Total Payees</t>
  </si>
  <si>
    <t>Total Pension Payments</t>
  </si>
  <si>
    <t>$50 - $99</t>
  </si>
  <si>
    <t>$100 - $149</t>
  </si>
  <si>
    <t>$150 - $199</t>
  </si>
  <si>
    <t>$200 - $249</t>
  </si>
  <si>
    <t>$250 - $299</t>
  </si>
  <si>
    <t>$300 - $349</t>
  </si>
  <si>
    <t>$350 - $399</t>
  </si>
  <si>
    <t>$400 - $449</t>
  </si>
  <si>
    <t>$450 - $499</t>
  </si>
  <si>
    <t>$500 - $549</t>
  </si>
  <si>
    <t>$550 - $599</t>
  </si>
  <si>
    <t>$600 - $749</t>
  </si>
  <si>
    <t>$750 - $999</t>
  </si>
  <si>
    <t>$1,000 - $1,499</t>
  </si>
  <si>
    <t>$1,500 - $1,999</t>
  </si>
  <si>
    <t>$2,000 - $2,499</t>
  </si>
  <si>
    <t>$2,500 or more</t>
  </si>
  <si>
    <t>Table S-27</t>
  </si>
  <si>
    <t>PBGC Retired Payees and Benefit Payments by Size of Monthly Payment (2010)</t>
  </si>
  <si>
    <t>Retired Payees</t>
  </si>
  <si>
    <t>Table S-28</t>
  </si>
  <si>
    <t>Beneficiary Payees</t>
  </si>
  <si>
    <t>Table S-29</t>
  </si>
  <si>
    <t xml:space="preserve"> Single-Employer Program</t>
  </si>
  <si>
    <t xml:space="preserve">Mean </t>
  </si>
  <si>
    <t>Machinery and Computer Equipment</t>
  </si>
  <si>
    <t xml:space="preserve">Other Transportation </t>
  </si>
  <si>
    <t>Other Transportation</t>
  </si>
  <si>
    <t>Public Utilities</t>
  </si>
  <si>
    <t>*</t>
  </si>
  <si>
    <t>Health Care</t>
  </si>
  <si>
    <t>Other Services</t>
  </si>
  <si>
    <t>NON-PROFIT ORGANIZATIONS</t>
  </si>
  <si>
    <t/>
  </si>
  <si>
    <t xml:space="preserve">Industry classifications are based on principal business activity code used in the North American Industry Classification System. </t>
  </si>
  <si>
    <t>*Less than 0.05 of one percent.</t>
  </si>
  <si>
    <t>Table S-30</t>
  </si>
  <si>
    <t xml:space="preserve">Total </t>
  </si>
  <si>
    <t>In Plans with</t>
  </si>
  <si>
    <t>Insured</t>
  </si>
  <si>
    <t xml:space="preserve">10,000 or more </t>
  </si>
  <si>
    <t xml:space="preserve">5,000-9,999 </t>
  </si>
  <si>
    <t xml:space="preserve">1,000-4,999 </t>
  </si>
  <si>
    <t>250-999</t>
  </si>
  <si>
    <t>100-249</t>
  </si>
  <si>
    <t>Source:  PBGC Premium Filings.</t>
  </si>
  <si>
    <t>2010 figures are estimates from PBGC internal calculations. 2009 estimates reported last year have been updated to reflect actual premium filings.</t>
  </si>
  <si>
    <t>Table S-31</t>
  </si>
  <si>
    <t xml:space="preserve"> Plans with</t>
  </si>
  <si>
    <t>Table S-32</t>
  </si>
  <si>
    <t xml:space="preserve">Active </t>
  </si>
  <si>
    <t xml:space="preserve">Retired </t>
  </si>
  <si>
    <t xml:space="preserve">                          Separated Vested</t>
  </si>
  <si>
    <t xml:space="preserve">                                Participants</t>
  </si>
  <si>
    <t>2008 and 2009 figures are estimates from PBGC internal calculations.  2007 figures reported last year have been updated to reflect actual Form 5500 filings.</t>
  </si>
  <si>
    <t>Table S-33</t>
  </si>
  <si>
    <t>PBGC-Insured Active Participants</t>
  </si>
  <si>
    <t>as a Percent of Private-Sector Wage and Salary Workers</t>
  </si>
  <si>
    <t>PERCENTAGE OF PRIVATE-SECTOR WAGE AND SALARY WORKERS</t>
  </si>
  <si>
    <t xml:space="preserve">Private-Sector </t>
  </si>
  <si>
    <t>Single-Employer</t>
  </si>
  <si>
    <t>Multiemployer</t>
  </si>
  <si>
    <t>Total PBGC-Insured</t>
  </si>
  <si>
    <t>Wage and Salary Workers</t>
  </si>
  <si>
    <t>Active Participants</t>
  </si>
  <si>
    <r>
      <t xml:space="preserve">     salary workers from </t>
    </r>
    <r>
      <rPr>
        <b/>
        <sz val="8"/>
        <rFont val="Helvetica"/>
        <family val="0"/>
      </rPr>
      <t>Employment and Earnings</t>
    </r>
    <r>
      <rPr>
        <b/>
        <i/>
        <sz val="8"/>
        <rFont val="Helvetica"/>
        <family val="0"/>
      </rPr>
      <t xml:space="preserve"> (Bureau of Labor Statistics, U.S. Department of Labor).</t>
    </r>
  </si>
  <si>
    <t>Due to rounding of individual items, percentages may not add up across columns.</t>
  </si>
  <si>
    <t>Table S-34</t>
  </si>
  <si>
    <t>INSURED PLANS WITH</t>
  </si>
  <si>
    <t>TOTAL INSURED PLANS</t>
  </si>
  <si>
    <t>5,000 OR MORE PARTICIPANTS</t>
  </si>
  <si>
    <t>1,000 - 4,999 PARTICIPANTS</t>
  </si>
  <si>
    <t>FEWER THAN 1,000 PARTICIPANTS</t>
  </si>
  <si>
    <t>Beginning</t>
  </si>
  <si>
    <t>Hybrid</t>
  </si>
  <si>
    <t>of Year</t>
  </si>
  <si>
    <t>Source: Internal Revenue Service Form 5500 Series Filings for single-employer plans.</t>
  </si>
  <si>
    <t xml:space="preserve">Hybrid plans incorporate elements of both defined benefit and defined contribution plans but are treated as defined benefit plans.  They often </t>
  </si>
  <si>
    <t xml:space="preserve">     express benefits in terms of an account balance.  The two most common types of hybrid plans are Cash Balance Plans and Pension Equity Plans.</t>
  </si>
  <si>
    <t>2009 figures are estimates from PBGC internal calculations.  2008 figures reported last year have been updated to reflect actual Form 5500 filings.</t>
  </si>
  <si>
    <t>Table S-35</t>
  </si>
  <si>
    <t>% in</t>
  </si>
  <si>
    <t>in Hybrid</t>
  </si>
  <si>
    <t>Because most hybrid plans converted from traditional defined benefit plans, not all participants will receive benefits based on the hybrid plan design.</t>
  </si>
  <si>
    <t>Table S-36</t>
  </si>
  <si>
    <t>Hard-</t>
  </si>
  <si>
    <t>End</t>
  </si>
  <si>
    <t>Frozen</t>
  </si>
  <si>
    <t>Hard</t>
  </si>
  <si>
    <t>Source: Internal Revenue Service Form 5500 Series Filings and PBGC Premium Filings for single-employer plans.</t>
  </si>
  <si>
    <t xml:space="preserve">Hard-frozen plans are plans where no participants are receiving new benefit accruals for additional service or increasing compensation.  </t>
  </si>
  <si>
    <t>Table S-37</t>
  </si>
  <si>
    <t>in Hard-</t>
  </si>
  <si>
    <t>Table S-38</t>
  </si>
  <si>
    <t>Insured Plans</t>
  </si>
  <si>
    <t>Insured Participants</t>
  </si>
  <si>
    <t xml:space="preserve">        Premiums</t>
  </si>
  <si>
    <t>Chemical and Allied Products</t>
  </si>
  <si>
    <t>Paper Manufacturing</t>
  </si>
  <si>
    <t xml:space="preserve">Industry classifications are based on principal business activity codes used in the North American Industry Classification System.  </t>
  </si>
  <si>
    <t>Table S-39</t>
  </si>
  <si>
    <t>For Plan Years</t>
  </si>
  <si>
    <t>Flat-Rate</t>
  </si>
  <si>
    <t>Variable-Rate</t>
  </si>
  <si>
    <t xml:space="preserve">Premium Rate for </t>
  </si>
  <si>
    <t>Premium*</t>
  </si>
  <si>
    <t>Certain Terminated Plans**</t>
  </si>
  <si>
    <t>(per participant)</t>
  </si>
  <si>
    <t>September 2, 1974 - December 31, 1977</t>
  </si>
  <si>
    <t xml:space="preserve"> --</t>
  </si>
  <si>
    <t>--</t>
  </si>
  <si>
    <t>1978 - 1985</t>
  </si>
  <si>
    <t xml:space="preserve">  2.60</t>
  </si>
  <si>
    <t>1986 - 1987</t>
  </si>
  <si>
    <t xml:space="preserve">  8.50</t>
  </si>
  <si>
    <t>1988 - 1990</t>
  </si>
  <si>
    <t>$6 per $1,000 of unfunded vested benefits</t>
  </si>
  <si>
    <t>1991 - 2005</t>
  </si>
  <si>
    <t xml:space="preserve">$9 per $1,000 of unfunded vested benefits                              </t>
  </si>
  <si>
    <t xml:space="preserve">     30.00***</t>
  </si>
  <si>
    <t xml:space="preserve">$9 per $1,000 of unfunded vested benefits </t>
  </si>
  <si>
    <t>$1,250 per year for 3 years</t>
  </si>
  <si>
    <t>2010 - 2011</t>
  </si>
  <si>
    <t>$9 per $1,000 of unfunded vested benefits</t>
  </si>
  <si>
    <t xml:space="preserve">      was eliminated and a modification was made to how underfunding is determined for variable-rate premium purposes.</t>
  </si>
  <si>
    <t xml:space="preserve">**  Applies to certain distress or involuntary pension plan terminations that occur after 2005.  For certain airline-related plans that terminate within five years of  </t>
  </si>
  <si>
    <t xml:space="preserve">       electing to be covered under special funding rules, the annual termination premium (payable for three years) is $2,500 per participant.      </t>
  </si>
  <si>
    <t>Table S-40</t>
  </si>
  <si>
    <t>PBGC Premium Revenue (1980-2010)</t>
  </si>
  <si>
    <t>Termination</t>
  </si>
  <si>
    <t xml:space="preserve">---  </t>
  </si>
  <si>
    <t>Premium data include penalties and interest.</t>
  </si>
  <si>
    <t>Table S-41</t>
  </si>
  <si>
    <t>Premium *</t>
  </si>
  <si>
    <t>1,000 - 2,499</t>
  </si>
  <si>
    <t>2,500 - 4,999</t>
  </si>
  <si>
    <t>PERCENT OF TOTAL</t>
  </si>
  <si>
    <t>Table S-42</t>
  </si>
  <si>
    <t>Percent of Participants</t>
  </si>
  <si>
    <t>Percent of Variable-Rate</t>
  </si>
  <si>
    <t>in Variable-Rate</t>
  </si>
  <si>
    <t>Average Variable-Rate</t>
  </si>
  <si>
    <t>Premium-Paying</t>
  </si>
  <si>
    <t>Percent of All</t>
  </si>
  <si>
    <t>Premium Per Participant</t>
  </si>
  <si>
    <t xml:space="preserve">Plans </t>
  </si>
  <si>
    <t xml:space="preserve">      Plans</t>
  </si>
  <si>
    <t xml:space="preserve">  Participants</t>
  </si>
  <si>
    <t xml:space="preserve">                      ---</t>
  </si>
  <si>
    <t xml:space="preserve"> TOTAL VARIABLE-RATE PREMIUM PAYERS</t>
  </si>
  <si>
    <t>$0.01 - $9.99</t>
  </si>
  <si>
    <t>$10.00 - $19.99</t>
  </si>
  <si>
    <t>$20.00 - $29.99</t>
  </si>
  <si>
    <t>$30.00 - $39.99</t>
  </si>
  <si>
    <t>$40.00 - $49.99</t>
  </si>
  <si>
    <t>$50.00 - $59.99</t>
  </si>
  <si>
    <t>$60.00 - $69.99</t>
  </si>
  <si>
    <t>$70.00 - $79.99</t>
  </si>
  <si>
    <t>$80.00 - $89.99</t>
  </si>
  <si>
    <t>$90.00 - $99.99</t>
  </si>
  <si>
    <t>$100.00 - $149.99</t>
  </si>
  <si>
    <t>$150.00 - $199.99</t>
  </si>
  <si>
    <t>$200.00 - $249.99</t>
  </si>
  <si>
    <t>$250.00 - $299.99</t>
  </si>
  <si>
    <t>$300.00 or more</t>
  </si>
  <si>
    <t xml:space="preserve"> TOTAL ALL PLANS</t>
  </si>
  <si>
    <t>Source: PBGC Premium Filings.</t>
  </si>
  <si>
    <t>Table S-43</t>
  </si>
  <si>
    <t>PBGC-Insured Plans and Participants by Variable-Rate Premium Status (1992-2009)*</t>
  </si>
  <si>
    <t>Participants in</t>
  </si>
  <si>
    <t>Interest Rate**</t>
  </si>
  <si>
    <t>Plans Paying</t>
  </si>
  <si>
    <t xml:space="preserve">First </t>
  </si>
  <si>
    <t xml:space="preserve">Second </t>
  </si>
  <si>
    <t>Third</t>
  </si>
  <si>
    <t>Premium Only</t>
  </si>
  <si>
    <t xml:space="preserve">Premium only </t>
  </si>
  <si>
    <t>Segment***</t>
  </si>
  <si>
    <t xml:space="preserve">      be paid more than twenty years in the future. </t>
  </si>
  <si>
    <t>PBGC DATA BOOK AT A GLANCE</t>
  </si>
  <si>
    <t>Combined</t>
  </si>
  <si>
    <t>Program</t>
  </si>
  <si>
    <t>Programs</t>
  </si>
  <si>
    <t>(Dollars in millions)</t>
  </si>
  <si>
    <t xml:space="preserve">  Fiscal Year 2010:</t>
  </si>
  <si>
    <t>Net Financial Position</t>
  </si>
  <si>
    <t xml:space="preserve">  Total Assets</t>
  </si>
  <si>
    <t xml:space="preserve">  Total Liabilities</t>
  </si>
  <si>
    <t>Premium Revenue*</t>
  </si>
  <si>
    <t>Number of Insured Plans</t>
  </si>
  <si>
    <t>Number of Insured Participants</t>
  </si>
  <si>
    <t>33.8 million</t>
  </si>
  <si>
    <t>10.4 million</t>
  </si>
  <si>
    <t>44.2 million</t>
  </si>
  <si>
    <t>New Plans Trusteed or Pending Trusteeship</t>
  </si>
  <si>
    <t>n/a</t>
  </si>
  <si>
    <t>Change in Gross Claims</t>
  </si>
  <si>
    <t>Number of Payees**</t>
  </si>
  <si>
    <t>Total Benefits Paid</t>
  </si>
  <si>
    <t>***</t>
  </si>
  <si>
    <t>Amount of Claims</t>
  </si>
  <si>
    <t>Number of Plans Receiving Financial Assistance</t>
  </si>
  <si>
    <t>Amount of Financial Assistance Granted</t>
  </si>
  <si>
    <t xml:space="preserve">  Fiscal Years 1975-2010:</t>
  </si>
  <si>
    <t>Plans Trusteed or Pending Trusteeship</t>
  </si>
  <si>
    <t>Total Amount of Financial Assistance Granted</t>
  </si>
  <si>
    <r>
      <t xml:space="preserve">Sources: </t>
    </r>
    <r>
      <rPr>
        <b/>
        <sz val="10"/>
        <rFont val="Helvetica"/>
        <family val="0"/>
      </rPr>
      <t>PBGC Pension Insurance Data Book</t>
    </r>
    <r>
      <rPr>
        <b/>
        <i/>
        <sz val="10"/>
        <rFont val="Helvetica"/>
        <family val="2"/>
      </rPr>
      <t xml:space="preserve"> Tables S-1, S-2, S-3, S-20, S-30, S-31, M-1, M-2, M-3, M-4, M-5 and M-6.</t>
    </r>
  </si>
  <si>
    <t>**The number of payees includes those receiving a periodic pension benefit payment and those who received a</t>
  </si>
  <si>
    <t>***Less than $500,000.</t>
  </si>
  <si>
    <t>Due to rounding of individual items, numbers may not add up exactly across columns.</t>
  </si>
  <si>
    <t>Table S-44</t>
  </si>
  <si>
    <t xml:space="preserve">Funding of PBGC-Insured Plans (1980-2009) </t>
  </si>
  <si>
    <t>Liabilities*</t>
  </si>
  <si>
    <t>Funding</t>
  </si>
  <si>
    <t>Underfunding</t>
  </si>
  <si>
    <t>Overfunding</t>
  </si>
  <si>
    <t>PBGC</t>
  </si>
  <si>
    <t>Ratio</t>
  </si>
  <si>
    <t>Rate</t>
  </si>
  <si>
    <t>2009 (est.)</t>
  </si>
  <si>
    <t>Estimates for 2007 reported last year have been updated.</t>
  </si>
  <si>
    <t>* Vested liabilities have been adjusted to the PBGC rate that, along with an assumed mortality table, reflects the cost to purchase an annuity at the beginning of the relevant year.</t>
  </si>
  <si>
    <t>Table S-45</t>
  </si>
  <si>
    <t xml:space="preserve">Funding of Underfunded PBGC-Insured Plans (1980-2009) </t>
  </si>
  <si>
    <t xml:space="preserve">Funding </t>
  </si>
  <si>
    <t>The assumed mortality table was UP-84 for 1980-1992, GAM-83 for 1993-2006, and the mortality table found in section 1.412(l)(7)-1 of the Income Tax Regulations for 2007 and later.</t>
  </si>
  <si>
    <t>Table S-46</t>
  </si>
  <si>
    <t>Table S-47</t>
  </si>
  <si>
    <t>10 Plans With the Highest</t>
  </si>
  <si>
    <t>Next 40 Plans'</t>
  </si>
  <si>
    <t>All Other Plans'</t>
  </si>
  <si>
    <t>Table S-48</t>
  </si>
  <si>
    <t>Plans, Participants, and Funding of PBGC-Insured Plans by Funding Ratio (2009)</t>
  </si>
  <si>
    <t>Funding Ratio</t>
  </si>
  <si>
    <t>Total Liabilities*</t>
  </si>
  <si>
    <t xml:space="preserve">      ---</t>
  </si>
  <si>
    <t>40% - 49%</t>
  </si>
  <si>
    <t>**</t>
  </si>
  <si>
    <t>50% - 59%</t>
  </si>
  <si>
    <t>60% - 69%</t>
  </si>
  <si>
    <t>70% - 79%</t>
  </si>
  <si>
    <t>80% - 89%</t>
  </si>
  <si>
    <t>90% - 99%</t>
  </si>
  <si>
    <t>100% - 109%</t>
  </si>
  <si>
    <t xml:space="preserve">     ---</t>
  </si>
  <si>
    <t>110% - 119%</t>
  </si>
  <si>
    <t>120% - 129%</t>
  </si>
  <si>
    <t>130% - 139%</t>
  </si>
  <si>
    <t>140% - 149%</t>
  </si>
  <si>
    <t>150% or more</t>
  </si>
  <si>
    <t>UNDERFUNDED</t>
  </si>
  <si>
    <t>OVERFUNDED</t>
  </si>
  <si>
    <t>** Less than 0.05 percent</t>
  </si>
  <si>
    <t>Table S-49</t>
  </si>
  <si>
    <t>(A)</t>
  </si>
  <si>
    <t>(B)</t>
  </si>
  <si>
    <t>(C)</t>
  </si>
  <si>
    <t>(D)</t>
  </si>
  <si>
    <t>(E)</t>
  </si>
  <si>
    <t>Form</t>
  </si>
  <si>
    <t>Variable-</t>
  </si>
  <si>
    <t>Section</t>
  </si>
  <si>
    <t>Total in</t>
  </si>
  <si>
    <t>Reasonably</t>
  </si>
  <si>
    <t xml:space="preserve"> PBGC-Insured</t>
  </si>
  <si>
    <t>Filings</t>
  </si>
  <si>
    <t>Possible</t>
  </si>
  <si>
    <t>(in billions)</t>
  </si>
  <si>
    <t>Definitions:</t>
  </si>
  <si>
    <t xml:space="preserve">   (A) Underfunding calculated from Internal Revenue Service Form 5500 Series Filings for single-employer plans.  Vested liabilities have been adjusted to the PBGC rate that,</t>
  </si>
  <si>
    <t xml:space="preserve">          along with an assumed mortality table, reflects the cost to purchase an annuity at the beginning of the relevant year.  The assumed mortality table was UP-84 for</t>
  </si>
  <si>
    <t xml:space="preserve">         1980-1992, GAM-83 for 1993-2006, and the mortality table found in section 1.412(l)(7)-1 of the Income Tax Regulations for 2007 and later.  Funding information from</t>
  </si>
  <si>
    <t xml:space="preserve">  (C)  Data from filings made under Section 4010 of ERISA, which requires that companies annually provide PBGC with information on their underfunded plans.  For the</t>
  </si>
  <si>
    <t xml:space="preserve">         2007 and earlier plan years, the filing was required if aggregate underfunding exceeded $50 million or there was an outstanding lien for missed contributions </t>
  </si>
  <si>
    <t xml:space="preserve">         exceeding $1 million or an outstanding funding waiver of more than $1 million.  For later plan years, a filing is required if plans are less than 80 percent funded in the </t>
  </si>
  <si>
    <t xml:space="preserve">         aggregate.  Underfunding for years before 2010 is based on an estimate of vested benefits.  Beginning this year, underfunding is based on total benefit liabilities.</t>
  </si>
  <si>
    <t xml:space="preserve">  (D)  Underfunding for plan sponsors with less than investment-grade bond ratings.  Underfunding is based on estimated vested benefits.</t>
  </si>
  <si>
    <t xml:space="preserve">  (E)  Estimated total liabilities are based on all plan liabilities, whether vested or not.  </t>
  </si>
  <si>
    <t>Only (A) and (E) represent the universe of PBGC-insured plans.  Firms and plans included in the column (B), (C) and (D) totals may differ from year to year.</t>
  </si>
  <si>
    <r>
      <t xml:space="preserve">See "Underfunding Measures in Table S-47" in the </t>
    </r>
    <r>
      <rPr>
        <b/>
        <sz val="8"/>
        <rFont val="Helvetica"/>
        <family val="0"/>
      </rPr>
      <t>Pension Insurance Data Book 2005,</t>
    </r>
    <r>
      <rPr>
        <b/>
        <i/>
        <sz val="8"/>
        <rFont val="Helvetica"/>
        <family val="0"/>
      </rPr>
      <t xml:space="preserve"> pp 16-23, for a further explanation of these measures.</t>
    </r>
  </si>
  <si>
    <t>Table S-50</t>
  </si>
  <si>
    <t xml:space="preserve">     Average</t>
  </si>
  <si>
    <t>Computer and Electronic Products</t>
  </si>
  <si>
    <t>Electrical Equipment</t>
  </si>
  <si>
    <t>Petroleum and Coal Products</t>
  </si>
  <si>
    <t xml:space="preserve">Industry classifications are based on principal business activity codes used in the North American Industry Classification System. </t>
  </si>
  <si>
    <t>Table S-51</t>
  </si>
  <si>
    <t>REGION/STATE</t>
  </si>
  <si>
    <t xml:space="preserve">Assets   </t>
  </si>
  <si>
    <t>NEW ENGLAND</t>
  </si>
  <si>
    <t>Connecticut</t>
  </si>
  <si>
    <t>Maine</t>
  </si>
  <si>
    <t>Massachusetts</t>
  </si>
  <si>
    <t>New Hampshire</t>
  </si>
  <si>
    <t>Rhode Island</t>
  </si>
  <si>
    <t>Vermont</t>
  </si>
  <si>
    <t>MID-ATLANTIC</t>
  </si>
  <si>
    <t>Delaware</t>
  </si>
  <si>
    <t xml:space="preserve">                                 </t>
  </si>
  <si>
    <t>District of Columbia</t>
  </si>
  <si>
    <t>Maryland</t>
  </si>
  <si>
    <t>New Jersey</t>
  </si>
  <si>
    <t>New York</t>
  </si>
  <si>
    <t>Pennsylvania</t>
  </si>
  <si>
    <t>Virginia</t>
  </si>
  <si>
    <t>West Virginia</t>
  </si>
  <si>
    <t>SOUTHEAST</t>
  </si>
  <si>
    <t>Alabama</t>
  </si>
  <si>
    <t>Arkansas</t>
  </si>
  <si>
    <t>Florida</t>
  </si>
  <si>
    <t>Georgia</t>
  </si>
  <si>
    <t>Kentucky</t>
  </si>
  <si>
    <t>Louisiana</t>
  </si>
  <si>
    <t>Mississippi</t>
  </si>
  <si>
    <t>North Carolina</t>
  </si>
  <si>
    <t>South Carolina</t>
  </si>
  <si>
    <t>Tennessee</t>
  </si>
  <si>
    <t>GREAT LAKES</t>
  </si>
  <si>
    <t>Illinois</t>
  </si>
  <si>
    <t>Indiana</t>
  </si>
  <si>
    <t>Michigan</t>
  </si>
  <si>
    <t>Minnesota</t>
  </si>
  <si>
    <t>Ohio</t>
  </si>
  <si>
    <t>Wisconsin</t>
  </si>
  <si>
    <t>Table S-51 (continued)</t>
  </si>
  <si>
    <t>MIDWEST</t>
  </si>
  <si>
    <t>Iowa</t>
  </si>
  <si>
    <t>Kansas</t>
  </si>
  <si>
    <t>Missouri</t>
  </si>
  <si>
    <t>Nebraska</t>
  </si>
  <si>
    <t>North Dakota</t>
  </si>
  <si>
    <t>South Dakota</t>
  </si>
  <si>
    <t>SOUTHWEST</t>
  </si>
  <si>
    <t>Arizona</t>
  </si>
  <si>
    <t>New Mexico</t>
  </si>
  <si>
    <t>Oklahoma</t>
  </si>
  <si>
    <t>Texas</t>
  </si>
  <si>
    <t>ROCKY MOUNTAIN</t>
  </si>
  <si>
    <t>Colorado</t>
  </si>
  <si>
    <t>Idaho</t>
  </si>
  <si>
    <t>Montana</t>
  </si>
  <si>
    <t>Nevada</t>
  </si>
  <si>
    <t>Utah</t>
  </si>
  <si>
    <t>Wyoming</t>
  </si>
  <si>
    <t>PACIFIC</t>
  </si>
  <si>
    <t>Alaska</t>
  </si>
  <si>
    <t>California</t>
  </si>
  <si>
    <t>Hawaii</t>
  </si>
  <si>
    <t>Oregon</t>
  </si>
  <si>
    <t>Washington</t>
  </si>
  <si>
    <t>U.S. TERRITORIES</t>
  </si>
  <si>
    <t>Puerto Rico</t>
  </si>
  <si>
    <t>Virgin Islands</t>
  </si>
  <si>
    <t>Other</t>
  </si>
  <si>
    <t>FOREIGN COUNTRIES</t>
  </si>
  <si>
    <t>Due to rounding of individual items, numbers may not add up to totals or across columns.</t>
  </si>
  <si>
    <t>Funding data is reported by state or country of plan administration.</t>
  </si>
  <si>
    <t>**Less than $500,000.</t>
  </si>
  <si>
    <t>Table S-52</t>
  </si>
  <si>
    <t>PBGC Pension Data by Region and State*</t>
  </si>
  <si>
    <t>CLAIMS</t>
  </si>
  <si>
    <t xml:space="preserve">COVERAGE </t>
  </si>
  <si>
    <t>BENEFITS PAID</t>
  </si>
  <si>
    <t>1975-2010</t>
  </si>
  <si>
    <t>Mean Monthly</t>
  </si>
  <si>
    <t>Table S-52 (continued)</t>
  </si>
  <si>
    <t>PUERTO RICO</t>
  </si>
  <si>
    <t>Sources:  PBGC Fiscal Year Closing File (9/30/10), Retirement Expectations and Pension Plan Coverage Topic Module (Wave 7) of the 2004 Survey of Income and</t>
  </si>
  <si>
    <t>Program Participation (SIPP), PBGC Case Management System, PBGC Premium Filings, PBGC Participant System (PRISM), and fiscal year calculations.</t>
  </si>
  <si>
    <t>Table S-53</t>
  </si>
  <si>
    <t>Year of Plan</t>
  </si>
  <si>
    <t>Maximum Monthly</t>
  </si>
  <si>
    <t xml:space="preserve"> Maximum Annual</t>
  </si>
  <si>
    <t>Guarantee</t>
  </si>
  <si>
    <t>2009 - 2011</t>
  </si>
  <si>
    <t xml:space="preserve">The 2010 guarantees are the same as the 2009 guarantees because the Social Security contribution and benefit base did not increase for 2010. </t>
  </si>
  <si>
    <t>Table M-1</t>
  </si>
  <si>
    <t xml:space="preserve">                            Assets</t>
  </si>
  <si>
    <t>Table M-2</t>
  </si>
  <si>
    <t>Multiemployer Program</t>
  </si>
  <si>
    <t>1996</t>
  </si>
  <si>
    <t>1997</t>
  </si>
  <si>
    <t>1998</t>
  </si>
  <si>
    <t>1999</t>
  </si>
  <si>
    <t>2000</t>
  </si>
  <si>
    <t>2001</t>
  </si>
  <si>
    <t xml:space="preserve">  2009**</t>
  </si>
  <si>
    <t>* Less than $500,000.</t>
  </si>
  <si>
    <t>Table M-3</t>
  </si>
  <si>
    <t xml:space="preserve">         Average</t>
  </si>
  <si>
    <t xml:space="preserve">            Median</t>
  </si>
  <si>
    <t xml:space="preserve">                  Payees in Year*        </t>
  </si>
  <si>
    <t xml:space="preserve">  Monthly Payment</t>
  </si>
  <si>
    <t xml:space="preserve">     Monthly Payment</t>
  </si>
  <si>
    <t>Sources: PBGC Participant System (PRISM), fiscal year calculations, PBGC Management Reports, and PBGC Benefit Payment Reports.</t>
  </si>
  <si>
    <t>Table M-4</t>
  </si>
  <si>
    <t xml:space="preserve"> Plans    </t>
  </si>
  <si>
    <t xml:space="preserve"> Plans</t>
  </si>
  <si>
    <t xml:space="preserve"> Plans  </t>
  </si>
  <si>
    <t xml:space="preserve">Receiving   </t>
  </si>
  <si>
    <t xml:space="preserve">Amount of </t>
  </si>
  <si>
    <t xml:space="preserve">Receiving a </t>
  </si>
  <si>
    <t xml:space="preserve">Receiving  </t>
  </si>
  <si>
    <t>Repayments of</t>
  </si>
  <si>
    <t xml:space="preserve">Financial  </t>
  </si>
  <si>
    <t>Financial</t>
  </si>
  <si>
    <t>Lump-Sum</t>
  </si>
  <si>
    <t xml:space="preserve">Periodic </t>
  </si>
  <si>
    <t>Periodic</t>
  </si>
  <si>
    <t>Past Financial</t>
  </si>
  <si>
    <t xml:space="preserve">Assistance  </t>
  </si>
  <si>
    <t>(1)</t>
  </si>
  <si>
    <t>Assistance</t>
  </si>
  <si>
    <t>(2)</t>
  </si>
  <si>
    <t>(3)</t>
  </si>
  <si>
    <t>(4)</t>
  </si>
  <si>
    <t>(5)</t>
  </si>
  <si>
    <t>(6)</t>
  </si>
  <si>
    <t>(8)</t>
  </si>
  <si>
    <t>Sources: PBGC Annual Reports and internal calculations.</t>
  </si>
  <si>
    <t>(2) Lump-sum payments were made to these insolvent multiemployer plans to facilitate mergers and closeouts.</t>
  </si>
  <si>
    <t>(3) These plans received periodic payments before receiving lump-sum payments.</t>
  </si>
  <si>
    <t>(4) Three of these five plans received periodic payments before receiving lump-sum payments.</t>
  </si>
  <si>
    <t xml:space="preserve">(5) Two of these plans received small lump-sum payments to finalize closeouts initiated in 2008.  These two plans are not included with plans </t>
  </si>
  <si>
    <t xml:space="preserve">     receiving a lump-sum payment for 2009.</t>
  </si>
  <si>
    <t>(6) Six of these seven plans received periodic payments before receiving lump-sum payments.</t>
  </si>
  <si>
    <t>(7) Total for plan columns represents the total number of multiemployer plans that ever received the stated type of financial assistance from</t>
  </si>
  <si>
    <t xml:space="preserve">     PBGC's Multiemployer Insurance Program.</t>
  </si>
  <si>
    <t>(8)  Only one plan has repaid any of its past financial assistance.  That plan repaid only the principal amount of the loans it received.</t>
  </si>
  <si>
    <t>Table M-5</t>
  </si>
  <si>
    <t xml:space="preserve">2,500-4,999 </t>
  </si>
  <si>
    <t>1,000-2,499</t>
  </si>
  <si>
    <t>500-999</t>
  </si>
  <si>
    <t>250-499</t>
  </si>
  <si>
    <t>Fewer than 250</t>
  </si>
  <si>
    <t>2010 figures are estimates from PBGC internal calculations.  2009 estimates reported last year have been updated to reflect actual premium filings.</t>
  </si>
  <si>
    <t>Table M-6</t>
  </si>
  <si>
    <t>Table M-7</t>
  </si>
  <si>
    <t>Separated Vested</t>
  </si>
  <si>
    <t xml:space="preserve">Source: Internal Revenue Service Form 5500 Series Filings for multiemployer plans.  Data for plan years prior to 1999 include only plans with 100 or more participants. </t>
  </si>
  <si>
    <t>Table M-8</t>
  </si>
  <si>
    <t>AGRICULTURE</t>
  </si>
  <si>
    <t>MINING</t>
  </si>
  <si>
    <t>CONSTRUCTION</t>
  </si>
  <si>
    <t>Building Construction</t>
  </si>
  <si>
    <t>Heavy Construction</t>
  </si>
  <si>
    <t>Plumbing, Heating, and Air Conditioning</t>
  </si>
  <si>
    <t>Electrical Work</t>
  </si>
  <si>
    <t>Building Finishing Contractors</t>
  </si>
  <si>
    <t>Foundation, Structure, and Exterior Work</t>
  </si>
  <si>
    <t>Other Construction</t>
  </si>
  <si>
    <t>Apparel and Textile Products</t>
  </si>
  <si>
    <t>Paper and Allied Products</t>
  </si>
  <si>
    <t>Printing and Publishing</t>
  </si>
  <si>
    <t>Electrical and Electronic Equipment</t>
  </si>
  <si>
    <t>Trucking</t>
  </si>
  <si>
    <t>Water Transportation</t>
  </si>
  <si>
    <t>Other Transportation and Public Utilities</t>
  </si>
  <si>
    <t>Administrative/Support</t>
  </si>
  <si>
    <t>Health Care/Social Assistance</t>
  </si>
  <si>
    <t>Accommodation/Food Service</t>
  </si>
  <si>
    <t>Due to rounding of individual items, numbers and percents may not add up to totals.</t>
  </si>
  <si>
    <t>Table M-9</t>
  </si>
  <si>
    <t xml:space="preserve">Funding of  PBGC-Insured Plans (1980-2009) </t>
  </si>
  <si>
    <t>Table M-10</t>
  </si>
  <si>
    <t>Table M-11</t>
  </si>
  <si>
    <t xml:space="preserve">Funding of Overfunded PBGC-Insured Plans (1980-2009) </t>
  </si>
  <si>
    <t xml:space="preserve">       Funding </t>
  </si>
  <si>
    <t xml:space="preserve">          Ratio</t>
  </si>
  <si>
    <t>Table M-12</t>
  </si>
  <si>
    <t>10 Plans with the Highest</t>
  </si>
  <si>
    <t>Table M-13</t>
  </si>
  <si>
    <t>Plans, Participants, and Funding of PBGC-Insured Plans by Funding Ratio (2009, estimated)</t>
  </si>
  <si>
    <t xml:space="preserve"> ---</t>
  </si>
  <si>
    <t xml:space="preserve">         **</t>
  </si>
  <si>
    <t xml:space="preserve">      **</t>
  </si>
  <si>
    <t>Source: Internal Revenue Service Form 5500 Series Filings for multiemployer plans.</t>
  </si>
  <si>
    <t>Due to aggregation and rounding of individual items, numbers may not add up to total and percentages may not add up to 100%.</t>
  </si>
  <si>
    <t>** Less than 0.05 of one percent.</t>
  </si>
  <si>
    <t>Table M-14</t>
  </si>
  <si>
    <t>Funding of PBGC-Insured Plans by Industry (2009, estimated)</t>
  </si>
  <si>
    <t>Furniture and Fixtures</t>
  </si>
  <si>
    <t>Administration/Support</t>
  </si>
  <si>
    <t>** Less than $500,000.</t>
  </si>
  <si>
    <t>*** Less than 0.05 of one percent.</t>
  </si>
  <si>
    <t>Table M-15</t>
  </si>
  <si>
    <t>PBGC Maximum Guaranteed Benefits (1980-2011)</t>
  </si>
  <si>
    <t>Date of Plan</t>
  </si>
  <si>
    <t>Monthly Benefit Formula</t>
  </si>
  <si>
    <t>Maximum Annual</t>
  </si>
  <si>
    <t>Insolvency</t>
  </si>
  <si>
    <t>(30 Years of Service)*</t>
  </si>
  <si>
    <t>The participant's years of service multiplied</t>
  </si>
  <si>
    <t>by the sum of:</t>
  </si>
  <si>
    <t xml:space="preserve">   (1) 100% of the first $5 of the monthly</t>
  </si>
  <si>
    <t>September 27, 1980, to December 21, 2000</t>
  </si>
  <si>
    <t xml:space="preserve">         benefit accrual rate</t>
  </si>
  <si>
    <t>-plus-</t>
  </si>
  <si>
    <t xml:space="preserve">   (2) 75% of the next $15 of the monthly</t>
  </si>
  <si>
    <t xml:space="preserve">   (1) 100% of the first $11 of the monthly</t>
  </si>
  <si>
    <t>On or after December 22, 2000**</t>
  </si>
  <si>
    <t xml:space="preserve">   (2) 75% of the next $33 of the monthly</t>
  </si>
  <si>
    <t>Table M-16</t>
  </si>
  <si>
    <t>Premium Rate</t>
  </si>
  <si>
    <t>September 2, 1974 - August  31, 1979</t>
  </si>
  <si>
    <t>September 1, 1979 - September 26, 1980</t>
  </si>
  <si>
    <t>$0.50 for plan years beginning in September 1979,</t>
  </si>
  <si>
    <t>growing gradually to $1.00 for plan years beginning</t>
  </si>
  <si>
    <t>September 1, 1980, to September 26, 1980</t>
  </si>
  <si>
    <t>September 27, 1980 - September 26, 1984</t>
  </si>
  <si>
    <t>September 27, 1984 - September 26, 1986</t>
  </si>
  <si>
    <t>September 27, 1986 - September 26, 1988</t>
  </si>
  <si>
    <t>September 27, 1988 - December 31, 2005</t>
  </si>
  <si>
    <t xml:space="preserve">2006 - 2007    </t>
  </si>
  <si>
    <t>$8.00*</t>
  </si>
  <si>
    <t xml:space="preserve">2008 - 2011    </t>
  </si>
  <si>
    <t xml:space="preserve">*  Beginning in 2007, this amount is adjusted annually based on changes in the national average wage index </t>
  </si>
  <si>
    <t>(as defined in section 209(k)(1) of the Social Security Act).  The premium rate will not decline even if the national</t>
  </si>
  <si>
    <t xml:space="preserve">average wage index declines. The adjusted premium rate is rounded to the nearest multiple of $1.  </t>
  </si>
  <si>
    <t>LUMP-SUM PAYMENTS</t>
  </si>
  <si>
    <t>Lump-sum payments include cash-outs of pensions with de minimis present values and back payments to current pensioners.</t>
  </si>
  <si>
    <t>Since some payees received both pensions and lump-sum payments, total number of payees may be less than the sum of pensioners and lump-sum recipients.</t>
  </si>
  <si>
    <t>1990 to 1994</t>
  </si>
  <si>
    <r>
      <t xml:space="preserve">Sources: </t>
    </r>
    <r>
      <rPr>
        <b/>
        <sz val="8"/>
        <rFont val="Helvetica"/>
        <family val="0"/>
      </rPr>
      <t>PBGC</t>
    </r>
    <r>
      <rPr>
        <b/>
        <i/>
        <sz val="8"/>
        <rFont val="Helvetica"/>
        <family val="0"/>
      </rPr>
      <t xml:space="preserve"> </t>
    </r>
    <r>
      <rPr>
        <b/>
        <sz val="8"/>
        <rFont val="Helvetica"/>
        <family val="0"/>
      </rPr>
      <t>Pension Insurance Data Book 2010</t>
    </r>
    <r>
      <rPr>
        <b/>
        <i/>
        <sz val="8"/>
        <rFont val="Helvetica"/>
        <family val="0"/>
      </rPr>
      <t xml:space="preserve"> Tables S-30, S-32, M-5 and M-7 and data on employed and unemployed wage and </t>
    </r>
  </si>
  <si>
    <t xml:space="preserve">2009 figures are estimates from PBGC internal calculations.  2007 estimates reported last year have been updated to reflect actual Form 5500 filings. </t>
  </si>
  <si>
    <t>*Beginning in 2009, PBGC began reporting premium income net of bad debt expense for premium, interest, and penalties.</t>
  </si>
  <si>
    <t>Because the flat premium rate is now indexed, the row headings show only the per-participant variable-rate premium paid by plans.</t>
  </si>
  <si>
    <t xml:space="preserve"> NO VARIABLE-RATE PREMIUM PAID</t>
  </si>
  <si>
    <t>*Excludes plans paying PBGC Termination Premium.</t>
  </si>
  <si>
    <t>** Interest rates for valuing vested benefits for PBGC variable-rate premium for plans with premium payment years beginning in January of the respective year.</t>
  </si>
  <si>
    <t xml:space="preserve">*** Beginning in 2008, plans were required to use spot segment interest rates published by the IRS for calculating a plan's vested liabilities to determine their variable-rate premiums.  The first </t>
  </si>
  <si>
    <t xml:space="preserve">      segment rate applies to benefits expected to be paid within five years, the second to benefits expected to be paid from five to twenty years in the future, and the third to benefits expected to </t>
  </si>
  <si>
    <t>Payments made on a quarterly, semi-annual, or annual basis were converted to their monthly equivalent.</t>
  </si>
  <si>
    <t>(1) A number of plans received financial assistance in more than one year.</t>
  </si>
  <si>
    <t>(7)</t>
  </si>
  <si>
    <t>**Beginning in FY 2009, PBGC reports premium income net of bad debt expense for premium, interest, and penalties.</t>
  </si>
  <si>
    <t>*Vested liabilities have been adjusted to an interest rate that, along with the mortality table found in section 1.412(l)(7)-1 of the Income Tax Regulations, reflects the cost to purchase an annuity at the beginning of 2009.</t>
  </si>
  <si>
    <t>0.6%</t>
  </si>
  <si>
    <t xml:space="preserve">Sources:  PBGC Fiscal Year Closing File (9/30/10), PBGC Case Management System, and PBGC Participant System (PRISM). </t>
  </si>
  <si>
    <t>Values are subject to change as PBGC completes reviews, establishes termination dates, and determines recoveries.</t>
  </si>
  <si>
    <t>*Beginning in 2009, PBGC has reported premium income net of bad debt expense for premium, interest, and penalties.</t>
  </si>
  <si>
    <t>Data for 2009 were revised.</t>
  </si>
  <si>
    <t>(1980-2009)</t>
  </si>
  <si>
    <t xml:space="preserve">   Data for plan years prior to 1999 include only plans with 100 or more participants. Estimates for 2007 reported last year have been updated.</t>
  </si>
  <si>
    <t>Source: Internal Revenue Service Form 5500 Series filings for single-employer plans.</t>
  </si>
  <si>
    <t>FINANCE, INSURANCE AND REAL ESTATE</t>
  </si>
  <si>
    <t>Sources: Internal Revenue Service Form 5500 Series filings for single-employer plans. When missing, PBGC Premium filings were used in 2008.</t>
  </si>
  <si>
    <t>Sources: Internal Revenue Service Form 5500 Series filings for single-employer plans.. When missing, PBGC Premium filings were used in 2008.</t>
  </si>
  <si>
    <t xml:space="preserve">           ---</t>
  </si>
  <si>
    <t>Less Than $1 Million</t>
  </si>
  <si>
    <t xml:space="preserve">   Less Than 25%</t>
  </si>
  <si>
    <t>Fewer Than 100</t>
  </si>
  <si>
    <t>Fewer Than 25</t>
  </si>
  <si>
    <t>Younger Than 60</t>
  </si>
  <si>
    <t>Less Than $50</t>
  </si>
  <si>
    <t>Less Than 40%</t>
  </si>
  <si>
    <t>SIPP used to estimate participant coverage data.</t>
  </si>
  <si>
    <t xml:space="preserve">*Claims and plan coverage data by state of plan administration; benefits and participant coverage data by state of payee residence.  </t>
  </si>
  <si>
    <t>*These payees were in the 10 multiemployer plans PBGC trusteed prior to October 1980.  The Multiemployer Pension Plan  (MPPAA)</t>
  </si>
  <si>
    <t xml:space="preserve">   Amendments Act of 1980 (MPPAA) changed PBGC's responsibility from trusteeship of troubled plans to providing</t>
  </si>
  <si>
    <t xml:space="preserve">   financial assistance (loans) to insolvent multiemployer plans.</t>
  </si>
  <si>
    <t>Fewer Than 250</t>
  </si>
  <si>
    <t xml:space="preserve">   reflects the cost to purchase an annuity at the beginning of 2009.</t>
  </si>
  <si>
    <t>plans with 100 or more participants. Due to rounding of individual items, percentages may not add up to 100%.</t>
  </si>
  <si>
    <t xml:space="preserve">Source: Internal Revenue Service Form 5500 Series Filings for single-employer plans.  Data for plan years prior to 1999 include only  </t>
  </si>
  <si>
    <t>to reflect actual Form 5500 filings.</t>
  </si>
  <si>
    <t>2008 and 2009 figures are estimates from PBGC internal calculations.  2007 figures reported last year have been updated</t>
  </si>
  <si>
    <t>"Percent of Total" represents the proportion of total premiums made up of the flat-rate and variable-rate premiums, respectively.</t>
  </si>
  <si>
    <t xml:space="preserve">  (B)  Underfunding data from PBGC premium filings used to calculate the variable-rate premium.  Underfunding is based on vested benefits.  </t>
  </si>
  <si>
    <t xml:space="preserve">  at the beginning of the relevant year.</t>
  </si>
  <si>
    <t>* Vested liabilities have been adjusted to the PBGC rate that, along with an assumed mortality table, reflects the cost to purchase an annuity</t>
  </si>
  <si>
    <t xml:space="preserve">  Tax Regulations for 2007 and later.</t>
  </si>
  <si>
    <t>The assumed mortality table was UP-84 for 1980-1992, GAM-83 for 1993-2006, and the mortality table found in section 1.412(l)(7)-1 of the Income</t>
  </si>
  <si>
    <t xml:space="preserve"> Tax Regulations for 2007 and later.</t>
  </si>
  <si>
    <t>* Vested liabilities have been adjusted to the PBGC rate that, along with an assumed mortality table, reflects the cost to purchase an annuity at the beginning</t>
  </si>
  <si>
    <t xml:space="preserve">  of the year. The assumed mortality table was UP-84 for 1980-1992, GAM-83 for 1993-2006, and the mortality table found in section 1.412(l)(7)-1 of the Income</t>
  </si>
  <si>
    <t xml:space="preserve">  with 100 or more participants.</t>
  </si>
  <si>
    <t>Source: Internal Revenue Service Form 5500 Series Filings for multiemployer plans.  Data for plan years prior to 1999 include only plans</t>
  </si>
  <si>
    <t xml:space="preserve">  Form 5500 filings.</t>
  </si>
  <si>
    <t>2008 and 2009 figures are estimates from PBGC internal calculations.  2007 figures reported last year have been updated to reflect actual</t>
  </si>
  <si>
    <t>* Vested liabilities have been adjusted to an interest rate that, along with an assumed mortality table, reflects the cost to purchase an annuity at the beginning</t>
  </si>
  <si>
    <t xml:space="preserve">  Income Tax Regulations for 2007 and later years.</t>
  </si>
  <si>
    <t xml:space="preserve">  of the relevant year. The assumed mortality table was UP-84 for 1980-1992, GAM-83 for 1993-2006, and the mortality table found in section 1.412(l)(7)-1 of the </t>
  </si>
  <si>
    <t xml:space="preserve">  participants. Estimates for 2007 reported last year have been updated.</t>
  </si>
  <si>
    <t xml:space="preserve">Source: Internal Revenue Service Form 5500 Series Filings for multiemployer plans.  Data for plan years prior to 1999 include only plans with 100 or more </t>
  </si>
  <si>
    <t xml:space="preserve">* The formula presumes that the workers' monthly benefits are calculated by multiplying the monthly benefit accrual rate (a plan-specified dollar amount) </t>
  </si>
  <si>
    <t xml:space="preserve">        times years of service. If the monthly benefit accrual rate prior to December 22, 2000, was less than $20 per year of service or if the accrual rate </t>
  </si>
  <si>
    <t xml:space="preserve">        after December 21, 2000 is less than $44 per year of service then the maximum benefit guarantee for a participant with 30 years of service will be lower</t>
  </si>
  <si>
    <t xml:space="preserve">        than the amounts shown.  Note that there is no cap on applicable years of service; 30 years was selected for illustrative purposes only.</t>
  </si>
  <si>
    <t xml:space="preserve">        The original, lower monthly benefit guarantee continues to apply to participants in these plans.</t>
  </si>
  <si>
    <t>** The increased guarantee does not apply to multiemployer plans that received financial aid from PBGC between December 22, 1999, and December 21, 2000.</t>
  </si>
  <si>
    <t>The Employee Retirement Income Security Act of 1974 (ERISA) mandates that the maximum guaranteed amounts be adjusted annually</t>
  </si>
  <si>
    <t xml:space="preserve">     because the bases did not increase in either year.</t>
  </si>
  <si>
    <t xml:space="preserve">     based on changes in the Social Security contribution and benefit base.  The 2010 and 2011 guarantees are the same as for 2009 </t>
  </si>
  <si>
    <t xml:space="preserve">     later than age 65 and reduces it for retirees taking earlier retirement or electing survivor's benefits.</t>
  </si>
  <si>
    <t xml:space="preserve">The maximum guarantee shown applies to workers who retire at age 65.  PBGC increases the maximum guarantee for people retiring </t>
  </si>
  <si>
    <t xml:space="preserve">     excess of the maximum guarantee.</t>
  </si>
  <si>
    <t>In some instances, where a pension plan has adequate resources or PBGC recovers sufficient amounts, a participant may receive benefits in</t>
  </si>
  <si>
    <t>The Pension Protection Act of 2006 provides that if a plan terminates while the sponsor is in a bankruptcy entered into after September 16, 2006,</t>
  </si>
  <si>
    <t xml:space="preserve">    terminates. </t>
  </si>
  <si>
    <t xml:space="preserve">    the applicable guarantees will generally be those for the year the sponsor entered bankruptcy regardless of the year the plan actually</t>
  </si>
  <si>
    <t xml:space="preserve">   and later.</t>
  </si>
  <si>
    <t xml:space="preserve">   The assumed mortality table was UP-84 for 1980-1992, GAM-83 for 1993-2006, and the mortality table found in section 1.412(l)(7)-1 of the Income Tax Regulations for 2007</t>
  </si>
  <si>
    <r>
      <t xml:space="preserve">    was </t>
    </r>
    <r>
      <rPr>
        <b/>
        <i/>
        <sz val="8"/>
        <rFont val="Arial"/>
        <family val="2"/>
      </rPr>
      <t xml:space="preserve">capped at various levels.  Effective beginning with the 2007 plan year, a cap was imposed on the variable-rate premium for plans of small employers. If all </t>
    </r>
  </si>
  <si>
    <t>* Only vested liabilities are used when determining underfunding for variable-rate premium payment purposes.  Prior to July 1, 1996, the variable-rate premium</t>
  </si>
  <si>
    <t xml:space="preserve">    be capped at $5.00 times the number of participants in the plan.  (The cap for the plan as a whole is effectively $5.00 times the square of the number of plan </t>
  </si>
  <si>
    <t xml:space="preserve">    contributing sponsors to the plan and their controlled group members have 25 or fewer employees, the per-participant variable-rate premium for that plan will</t>
  </si>
  <si>
    <t xml:space="preserve">    participants.)  Effective beginning with the 2008 plan year, an exemption that allowed some underfunded plans to escape payment of the variable-rate premium</t>
  </si>
  <si>
    <t>*** Beginning in 2007, this amount is adjusted annually based on changes in the national average wage index (as defined in section 209(k)(1) of the Social</t>
  </si>
  <si>
    <t xml:space="preserve">   multiple of $1.  </t>
  </si>
  <si>
    <t xml:space="preserve">   Security Act). The premium rate will not decline even if the national average wage index declines.  The adjusted premium rate is rounded to the nearest</t>
  </si>
  <si>
    <t>Annual claims for Top 10 firms are summations of all claims in that fiscal year associated with the Top 10 firms.  See Table S-5 for a list of the Top 10</t>
  </si>
  <si>
    <t xml:space="preserve">  firms with the largest claim values.</t>
  </si>
  <si>
    <t xml:space="preserve">    The rest had termination dates in earlier fiscal years and are allocated to those years.</t>
  </si>
  <si>
    <t>* Excludes termination premium revenues.</t>
  </si>
  <si>
    <t xml:space="preserve">          PBGC premium filings were used in 2008 whenever Form 5500 data was not available. Vested liabilities are used as a proxy for PBGC-guaranteed benefits.</t>
  </si>
  <si>
    <t>*Vested liabilities have been adjusted to an interest rate that, along with the mortality table found in section 1.412(l)(7)-1 of the Income Tax Regulations,</t>
  </si>
  <si>
    <t>*Beginning in FY 2009, PBGC started to report premium income net of bad debt expense for premium, interest, and penalties.</t>
  </si>
  <si>
    <t xml:space="preserve">     lump-sum benefit payment from PBGC during FY 2010.</t>
  </si>
  <si>
    <t>PBGC 2010 Pension Data at a Glance</t>
  </si>
  <si>
    <t>TABLE</t>
  </si>
  <si>
    <t>2009 figures are estimates from PBGC internal calculations.  2007 estimates reported last year have been updated to reflect actual Form 5500 filings.</t>
  </si>
</sst>
</file>

<file path=xl/styles.xml><?xml version="1.0" encoding="utf-8"?>
<styleSheet xmlns="http://schemas.openxmlformats.org/spreadsheetml/2006/main">
  <numFmts count="7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_______________________}"/>
    <numFmt numFmtId="166" formatCode="#,##0_______________________}"/>
    <numFmt numFmtId="167" formatCode="&quot;$&quot;#,##0.0_________}"/>
    <numFmt numFmtId="168" formatCode="#,##0________"/>
    <numFmt numFmtId="169" formatCode="&quot;$&quot;#,##0.0_);\(&quot;$&quot;#,##0.0\)"/>
    <numFmt numFmtId="170" formatCode="&quot;$&quot;#,##0.0"/>
    <numFmt numFmtId="171" formatCode="_(* #,##0_);_(* \(#,##0\);_(* &quot;-&quot;??_);_(@_)"/>
    <numFmt numFmtId="172" formatCode="_(* #,##0.0_);_(* \(#,##0.0\);_(* &quot;-&quot;??_);_(@_)"/>
    <numFmt numFmtId="173" formatCode="#,##0.0"/>
    <numFmt numFmtId="174" formatCode="@_________}"/>
    <numFmt numFmtId="175" formatCode="&quot;$&quot;#,##0_________}"/>
    <numFmt numFmtId="176" formatCode="_(* #,##0.000_);_(* \(#,##0.000\);_(* &quot;-&quot;??_);_(@_)"/>
    <numFmt numFmtId="177" formatCode="0.0%_______________}"/>
    <numFmt numFmtId="178" formatCode="@_______________}"/>
    <numFmt numFmtId="179" formatCode="#,##0_________}"/>
    <numFmt numFmtId="180" formatCode="#,##0.000_);\(#,##0.000\)"/>
    <numFmt numFmtId="181" formatCode="#,##0______"/>
    <numFmt numFmtId="182" formatCode="0_);\(0\)"/>
    <numFmt numFmtId="183" formatCode="#,##0____"/>
    <numFmt numFmtId="184" formatCode="0.0%"/>
    <numFmt numFmtId="185" formatCode="0.0%____"/>
    <numFmt numFmtId="186" formatCode="0.0%_________}"/>
    <numFmt numFmtId="187" formatCode="0.0"/>
    <numFmt numFmtId="188" formatCode="0.0%_____________}"/>
    <numFmt numFmtId="189" formatCode="#,##0_______}"/>
    <numFmt numFmtId="190" formatCode="0.00000"/>
    <numFmt numFmtId="191" formatCode="&quot;$&quot;#,##0________"/>
    <numFmt numFmtId="192" formatCode="0.0%______________________"/>
    <numFmt numFmtId="193" formatCode="#,##0__________"/>
    <numFmt numFmtId="194" formatCode="0.0%____________________________"/>
    <numFmt numFmtId="195" formatCode="&quot;$&quot;#,##0__________"/>
    <numFmt numFmtId="196" formatCode="#,##0_____}"/>
    <numFmt numFmtId="197" formatCode="0.0%__________"/>
    <numFmt numFmtId="198" formatCode="0.0%____________"/>
    <numFmt numFmtId="199" formatCode="0%___}"/>
    <numFmt numFmtId="200" formatCode="&quot;$&quot;#,##0.00"/>
    <numFmt numFmtId="201" formatCode="0.0%_______}"/>
    <numFmt numFmtId="202" formatCode="#,##0.00000000000"/>
    <numFmt numFmtId="203" formatCode="#,##0________________"/>
    <numFmt numFmtId="204" formatCode="[$$-409]#,##0"/>
    <numFmt numFmtId="205" formatCode="&quot;$&quot;#,##0______"/>
    <numFmt numFmtId="206" formatCode="#,##0.00000_);\(#,##0.00000\)"/>
    <numFmt numFmtId="207" formatCode="0.0%_}"/>
    <numFmt numFmtId="208" formatCode="0.0%_____}"/>
    <numFmt numFmtId="209" formatCode="0.0%______________"/>
    <numFmt numFmtId="210" formatCode="0%______"/>
    <numFmt numFmtId="211" formatCode="0.000%"/>
    <numFmt numFmtId="212" formatCode="@_____________________}"/>
    <numFmt numFmtId="213" formatCode="0_____)"/>
    <numFmt numFmtId="214" formatCode="@_____}"/>
    <numFmt numFmtId="215" formatCode="0%_____________}"/>
    <numFmt numFmtId="216" formatCode="0.00%___________}"/>
    <numFmt numFmtId="217" formatCode="&quot;$&quot;#,##0_____________}"/>
    <numFmt numFmtId="218" formatCode="0%________________"/>
    <numFmt numFmtId="219" formatCode="0.00%______________"/>
    <numFmt numFmtId="220" formatCode="#,##0_____________}"/>
    <numFmt numFmtId="221" formatCode="#,##0______________"/>
    <numFmt numFmtId="222" formatCode="#,##0_________);\(#,##0\)"/>
    <numFmt numFmtId="223" formatCode="#,##0_______);\(#,##0\)"/>
    <numFmt numFmtId="224" formatCode="#,##0.000000"/>
    <numFmt numFmtId="225" formatCode="&quot;$&quot;#,##0_______}"/>
    <numFmt numFmtId="226" formatCode="#,##0.00___________________}"/>
    <numFmt numFmtId="227" formatCode="_(* #,##0.0_);_(* \(#,##0.0\);_(* &quot;-&quot;?_);_(@_)"/>
    <numFmt numFmtId="228" formatCode="&quot;$&quot;#,##0______________"/>
    <numFmt numFmtId="229" formatCode="0.0000000000000"/>
  </numFmts>
  <fonts count="97">
    <font>
      <sz val="10"/>
      <color theme="1"/>
      <name val="Arial"/>
      <family val="2"/>
    </font>
    <font>
      <sz val="10"/>
      <color indexed="8"/>
      <name val="Arial"/>
      <family val="2"/>
    </font>
    <font>
      <b/>
      <sz val="10"/>
      <color indexed="9"/>
      <name val="Arial"/>
      <family val="2"/>
    </font>
    <font>
      <sz val="10"/>
      <color indexed="9"/>
      <name val="Arial"/>
      <family val="2"/>
    </font>
    <font>
      <b/>
      <sz val="10"/>
      <name val="Arial"/>
      <family val="2"/>
    </font>
    <font>
      <b/>
      <sz val="10"/>
      <name val="Helvetica"/>
      <family val="2"/>
    </font>
    <font>
      <b/>
      <sz val="16"/>
      <color indexed="9"/>
      <name val="Helvetica"/>
      <family val="0"/>
    </font>
    <font>
      <b/>
      <sz val="16"/>
      <name val="Helvetica"/>
      <family val="2"/>
    </font>
    <font>
      <b/>
      <i/>
      <sz val="8"/>
      <name val="Helvetica"/>
      <family val="0"/>
    </font>
    <font>
      <b/>
      <i/>
      <sz val="10"/>
      <name val="Helvetica"/>
      <family val="2"/>
    </font>
    <font>
      <b/>
      <sz val="8"/>
      <name val="Helvetica"/>
      <family val="2"/>
    </font>
    <font>
      <b/>
      <sz val="18"/>
      <color indexed="9"/>
      <name val="Helvetica"/>
      <family val="2"/>
    </font>
    <font>
      <b/>
      <sz val="18"/>
      <name val="Helvetica"/>
      <family val="0"/>
    </font>
    <font>
      <b/>
      <i/>
      <sz val="6"/>
      <name val="Helvetica"/>
      <family val="0"/>
    </font>
    <font>
      <b/>
      <sz val="9"/>
      <name val="Helvetica"/>
      <family val="0"/>
    </font>
    <font>
      <b/>
      <i/>
      <sz val="7"/>
      <name val="Helvetica"/>
      <family val="2"/>
    </font>
    <font>
      <b/>
      <sz val="9"/>
      <name val="Arial"/>
      <family val="2"/>
    </font>
    <font>
      <sz val="10"/>
      <name val="Arial"/>
      <family val="2"/>
    </font>
    <font>
      <sz val="10"/>
      <name val="Helvetica"/>
      <family val="2"/>
    </font>
    <font>
      <b/>
      <sz val="14"/>
      <color indexed="9"/>
      <name val="Helvetica"/>
      <family val="0"/>
    </font>
    <font>
      <b/>
      <sz val="8"/>
      <name val="Arial"/>
      <family val="2"/>
    </font>
    <font>
      <b/>
      <sz val="10"/>
      <name val="Helv"/>
      <family val="2"/>
    </font>
    <font>
      <b/>
      <sz val="14"/>
      <name val="Helvetica"/>
      <family val="0"/>
    </font>
    <font>
      <b/>
      <i/>
      <sz val="8"/>
      <name val="Helv"/>
      <family val="2"/>
    </font>
    <font>
      <b/>
      <sz val="9"/>
      <name val="Helv"/>
      <family val="0"/>
    </font>
    <font>
      <sz val="10"/>
      <name val="Helv"/>
      <family val="0"/>
    </font>
    <font>
      <b/>
      <i/>
      <sz val="9"/>
      <name val="Arial"/>
      <family val="2"/>
    </font>
    <font>
      <b/>
      <i/>
      <sz val="9"/>
      <name val="Helvetica"/>
      <family val="2"/>
    </font>
    <font>
      <b/>
      <sz val="12"/>
      <name val="Helvetica"/>
      <family val="0"/>
    </font>
    <font>
      <b/>
      <sz val="8"/>
      <name val="Helv"/>
      <family val="2"/>
    </font>
    <font>
      <sz val="8"/>
      <name val="Helvetica"/>
      <family val="2"/>
    </font>
    <font>
      <sz val="8"/>
      <name val="Arial"/>
      <family val="2"/>
    </font>
    <font>
      <u val="single"/>
      <sz val="10"/>
      <color indexed="12"/>
      <name val="Arial"/>
      <family val="2"/>
    </font>
    <font>
      <b/>
      <sz val="6"/>
      <name val="Helvetica"/>
      <family val="2"/>
    </font>
    <font>
      <b/>
      <i/>
      <sz val="8"/>
      <name val="Arial"/>
      <family val="2"/>
    </font>
    <font>
      <b/>
      <sz val="10"/>
      <color indexed="8"/>
      <name val="Helvetica"/>
      <family val="2"/>
    </font>
    <font>
      <b/>
      <sz val="10"/>
      <color indexed="8"/>
      <name val="Arial"/>
      <family val="2"/>
    </font>
    <font>
      <sz val="8"/>
      <color indexed="8"/>
      <name val="Helvetica"/>
      <family val="0"/>
    </font>
    <font>
      <sz val="8"/>
      <color indexed="8"/>
      <name val="Arial"/>
      <family val="2"/>
    </font>
    <font>
      <b/>
      <sz val="10"/>
      <color indexed="9"/>
      <name val="Helvetica"/>
      <family val="0"/>
    </font>
    <font>
      <b/>
      <sz val="10"/>
      <color indexed="10"/>
      <name val="Helvetica"/>
      <family val="2"/>
    </font>
    <font>
      <b/>
      <sz val="9"/>
      <color indexed="9"/>
      <name val="Helvetica"/>
      <family val="0"/>
    </font>
    <font>
      <b/>
      <i/>
      <sz val="10"/>
      <name val="Helv"/>
      <family val="2"/>
    </font>
    <font>
      <sz val="10"/>
      <color indexed="8"/>
      <name val="Verdana"/>
      <family val="2"/>
    </font>
    <font>
      <b/>
      <sz val="10.5"/>
      <name val="Helvetica"/>
      <family val="2"/>
    </font>
    <font>
      <b/>
      <sz val="20"/>
      <color indexed="9"/>
      <name val="Helvetica"/>
      <family val="2"/>
    </font>
    <font>
      <sz val="14"/>
      <name val="Arial"/>
      <family val="2"/>
    </font>
    <font>
      <b/>
      <sz val="16"/>
      <name val="Arial"/>
      <family val="2"/>
    </font>
    <font>
      <sz val="16"/>
      <name val="Arial"/>
      <family val="2"/>
    </font>
    <font>
      <b/>
      <sz val="14"/>
      <name val="Arial"/>
      <family val="2"/>
    </font>
    <font>
      <sz val="7"/>
      <name val="Arial"/>
      <family val="2"/>
    </font>
    <font>
      <b/>
      <sz val="7"/>
      <name val="Helvetica"/>
      <family val="2"/>
    </font>
    <font>
      <i/>
      <u val="single"/>
      <sz val="10"/>
      <name val="Arial"/>
      <family val="2"/>
    </font>
    <font>
      <b/>
      <i/>
      <u val="single"/>
      <sz val="10"/>
      <name val="Helvetica"/>
      <family val="0"/>
    </font>
    <font>
      <b/>
      <sz val="10"/>
      <color indexed="11"/>
      <name val="Helvetica"/>
      <family val="0"/>
    </font>
    <font>
      <i/>
      <sz val="10"/>
      <name val="Helvetica"/>
      <family val="0"/>
    </font>
    <font>
      <sz val="12"/>
      <color indexed="8"/>
      <name val="Arial"/>
      <family val="2"/>
    </font>
    <font>
      <b/>
      <sz val="6"/>
      <color indexed="10"/>
      <name val="Helvetica"/>
      <family val="2"/>
    </font>
    <font>
      <b/>
      <sz val="12"/>
      <color indexed="10"/>
      <name val="Helvetica"/>
      <family val="2"/>
    </font>
    <font>
      <b/>
      <sz val="10"/>
      <color indexed="10"/>
      <name val="Arial"/>
      <family val="2"/>
    </font>
    <font>
      <sz val="9"/>
      <name val="Arial"/>
      <family val="2"/>
    </font>
    <font>
      <sz val="9"/>
      <name val="Helvetica"/>
      <family val="2"/>
    </font>
    <font>
      <b/>
      <i/>
      <sz val="10"/>
      <name val="Arial"/>
      <family val="2"/>
    </font>
    <font>
      <b/>
      <i/>
      <sz val="7"/>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i/>
      <sz val="10"/>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1"/>
        <bgColor indexed="64"/>
      </patternFill>
    </fill>
    <fill>
      <patternFill patternType="solid">
        <fgColor indexed="9"/>
        <bgColor indexed="64"/>
      </patternFill>
    </fill>
    <fill>
      <patternFill patternType="solid">
        <fgColor indexed="26"/>
        <bgColor indexed="64"/>
      </patternFill>
    </fill>
    <fill>
      <patternFill patternType="solid">
        <fgColor indexed="40"/>
        <bgColor indexed="64"/>
      </patternFill>
    </fill>
    <fill>
      <patternFill patternType="solid">
        <fgColor indexed="43"/>
        <bgColor indexed="64"/>
      </patternFill>
    </fill>
    <fill>
      <patternFill patternType="solid">
        <fgColor indexed="65"/>
        <bgColor indexed="64"/>
      </patternFill>
    </fill>
    <fill>
      <patternFill patternType="solid">
        <fgColor indexed="25"/>
        <bgColor indexed="64"/>
      </patternFill>
    </fill>
    <fill>
      <patternFill patternType="solid">
        <fgColor indexed="2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style="thin"/>
      <bottom/>
    </border>
    <border>
      <left style="thin"/>
      <right/>
      <top style="thin"/>
      <bottom/>
    </border>
    <border>
      <left/>
      <right/>
      <top style="thin"/>
      <bottom/>
    </border>
    <border>
      <left/>
      <right style="medium"/>
      <top style="thin"/>
      <bottom/>
    </border>
    <border>
      <left style="thin"/>
      <right/>
      <top/>
      <bottom/>
    </border>
    <border>
      <left style="thin"/>
      <right/>
      <top/>
      <bottom style="thin"/>
    </border>
    <border>
      <left style="medium"/>
      <right style="thin"/>
      <top style="thin"/>
      <bottom/>
    </border>
    <border>
      <left style="medium"/>
      <right style="thin"/>
      <top/>
      <bottom/>
    </border>
    <border>
      <left style="medium"/>
      <right style="thin"/>
      <top/>
      <bottom style="medium"/>
    </border>
    <border>
      <left/>
      <right/>
      <top/>
      <bottom style="medium"/>
    </border>
    <border>
      <left/>
      <right style="medium"/>
      <top/>
      <bottom style="medium"/>
    </border>
    <border>
      <left/>
      <right style="thin"/>
      <top style="thin"/>
      <bottom/>
    </border>
    <border>
      <left/>
      <right style="thin"/>
      <top/>
      <bottom/>
    </border>
    <border>
      <left style="thin"/>
      <right style="thin"/>
      <top style="thin"/>
      <bottom/>
    </border>
    <border>
      <left style="thin"/>
      <right style="thin"/>
      <top/>
      <bottom style="thin"/>
    </border>
    <border>
      <left/>
      <right/>
      <top/>
      <bottom style="thin"/>
    </border>
    <border>
      <left/>
      <right style="thin"/>
      <top/>
      <bottom style="thin"/>
    </border>
    <border>
      <left style="thin"/>
      <right style="thin"/>
      <top/>
      <bottom/>
    </border>
    <border>
      <left style="thin"/>
      <right style="dashed"/>
      <top style="thin"/>
      <bottom/>
    </border>
    <border>
      <left style="thin"/>
      <right style="dashed"/>
      <top/>
      <bottom/>
    </border>
    <border>
      <left style="thin"/>
      <right style="dashed"/>
      <top/>
      <bottom style="thin"/>
    </border>
    <border>
      <left/>
      <right style="dashed"/>
      <top/>
      <bottom/>
    </border>
    <border>
      <left style="medium"/>
      <right/>
      <top/>
      <bottom style="thin"/>
    </border>
    <border>
      <left/>
      <right style="medium"/>
      <top/>
      <bottom style="thin"/>
    </border>
    <border>
      <left style="dashed"/>
      <right/>
      <top style="thin"/>
      <bottom/>
    </border>
    <border>
      <left style="dashed"/>
      <right/>
      <top/>
      <bottom/>
    </border>
    <border>
      <left style="dashed"/>
      <right/>
      <top/>
      <bottom style="thin"/>
    </border>
    <border>
      <left style="medium"/>
      <right/>
      <top/>
      <bottom style="medium"/>
    </border>
    <border>
      <left/>
      <right style="thin"/>
      <top/>
      <bottom style="medium"/>
    </border>
    <border>
      <left style="dashed"/>
      <right/>
      <top/>
      <bottom style="medium"/>
    </border>
    <border>
      <left/>
      <right style="dashed"/>
      <top style="thin"/>
      <bottom/>
    </border>
    <border>
      <left/>
      <right style="dashed"/>
      <top/>
      <bottom style="thin"/>
    </border>
    <border>
      <left style="dashed"/>
      <right style="medium"/>
      <top/>
      <bottom/>
    </border>
    <border>
      <left style="thin"/>
      <right/>
      <top/>
      <bottom style="medium"/>
    </border>
    <border>
      <left/>
      <right style="dashed"/>
      <top/>
      <bottom style="medium"/>
    </border>
    <border>
      <left style="dashed"/>
      <right style="medium"/>
      <top/>
      <bottom style="medium"/>
    </border>
    <border>
      <left style="dashed"/>
      <right style="dotted"/>
      <top style="thin"/>
      <bottom/>
    </border>
    <border>
      <left style="dotted"/>
      <right style="medium"/>
      <top style="thin"/>
      <bottom/>
    </border>
    <border>
      <left style="dashed"/>
      <right style="dotted"/>
      <top/>
      <bottom/>
    </border>
    <border>
      <left style="dashed"/>
      <right style="dotted"/>
      <top/>
      <bottom style="thin"/>
    </border>
    <border>
      <left style="thin"/>
      <right style="dashed"/>
      <top/>
      <bottom style="medium"/>
    </border>
    <border>
      <left style="dashed"/>
      <right style="dotted"/>
      <top/>
      <bottom style="medium"/>
    </border>
    <border>
      <left style="dotted"/>
      <right style="medium"/>
      <top/>
      <bottom style="medium"/>
    </border>
    <border>
      <left style="dotted"/>
      <right/>
      <top/>
      <bottom/>
    </border>
    <border>
      <left style="thin"/>
      <right/>
      <top style="medium"/>
      <bottom/>
    </border>
    <border>
      <left style="dashed"/>
      <right/>
      <top style="medium"/>
      <bottom/>
    </border>
    <border>
      <left style="dotted"/>
      <right/>
      <top/>
      <bottom style="thin"/>
    </border>
    <border>
      <left style="thin"/>
      <right style="medium"/>
      <top style="thin"/>
      <bottom/>
    </border>
    <border>
      <left style="thin"/>
      <right style="medium"/>
      <top/>
      <bottom/>
    </border>
    <border>
      <left style="thin"/>
      <right style="medium"/>
      <top/>
      <bottom style="thin"/>
    </border>
    <border>
      <left style="thin"/>
      <right style="medium"/>
      <top/>
      <bottom style="medium"/>
    </border>
    <border>
      <left style="dashed"/>
      <right/>
      <top/>
      <bottom style="dashed"/>
    </border>
    <border>
      <left/>
      <right/>
      <top/>
      <bottom style="dashed"/>
    </border>
    <border>
      <left/>
      <right style="dashed"/>
      <top/>
      <bottom style="dashed"/>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32"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0" fillId="0" borderId="0">
      <alignment/>
      <protection/>
    </xf>
    <xf numFmtId="0" fontId="0" fillId="0" borderId="0">
      <alignment/>
      <protection/>
    </xf>
    <xf numFmtId="0" fontId="17" fillId="0" borderId="0">
      <alignment/>
      <protection/>
    </xf>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2802">
    <xf numFmtId="0" fontId="0" fillId="0" borderId="0" xfId="0" applyAlignment="1">
      <alignment/>
    </xf>
    <xf numFmtId="0" fontId="0" fillId="0" borderId="0" xfId="0" applyBorder="1" applyAlignment="1">
      <alignment/>
    </xf>
    <xf numFmtId="0" fontId="0" fillId="0" borderId="0" xfId="0" applyBorder="1" applyAlignment="1">
      <alignment vertical="center"/>
    </xf>
    <xf numFmtId="0" fontId="0" fillId="0" borderId="0" xfId="0" applyFill="1" applyBorder="1" applyAlignment="1">
      <alignment/>
    </xf>
    <xf numFmtId="0" fontId="0" fillId="16" borderId="0" xfId="0" applyFill="1" applyBorder="1" applyAlignment="1">
      <alignment horizontal="left"/>
    </xf>
    <xf numFmtId="0" fontId="0" fillId="16" borderId="0" xfId="0" applyFill="1" applyBorder="1" applyAlignment="1">
      <alignment horizontal="center"/>
    </xf>
    <xf numFmtId="0" fontId="0" fillId="0" borderId="0" xfId="0" applyAlignment="1">
      <alignment horizontal="right"/>
    </xf>
    <xf numFmtId="0" fontId="0" fillId="0" borderId="0" xfId="0" applyAlignment="1">
      <alignment horizontal="left"/>
    </xf>
    <xf numFmtId="0" fontId="5" fillId="33" borderId="10" xfId="0" applyFont="1" applyFill="1" applyBorder="1" applyAlignment="1">
      <alignment/>
    </xf>
    <xf numFmtId="0" fontId="5" fillId="33" borderId="11" xfId="0" applyFont="1" applyFill="1" applyBorder="1" applyAlignment="1">
      <alignment/>
    </xf>
    <xf numFmtId="0" fontId="5" fillId="33" borderId="12" xfId="0" applyFont="1" applyFill="1" applyBorder="1" applyAlignment="1">
      <alignment/>
    </xf>
    <xf numFmtId="0" fontId="5" fillId="0" borderId="0" xfId="0" applyFont="1" applyAlignment="1">
      <alignment/>
    </xf>
    <xf numFmtId="0" fontId="6" fillId="33" borderId="13" xfId="0" applyFont="1" applyFill="1" applyBorder="1" applyAlignment="1">
      <alignment horizontal="centerContinuous"/>
    </xf>
    <xf numFmtId="0" fontId="7" fillId="33" borderId="0" xfId="0" applyFont="1" applyFill="1" applyBorder="1" applyAlignment="1">
      <alignment horizontal="centerContinuous"/>
    </xf>
    <xf numFmtId="0" fontId="7" fillId="33" borderId="14" xfId="0" applyFont="1" applyFill="1" applyBorder="1" applyAlignment="1">
      <alignment horizontal="centerContinuous"/>
    </xf>
    <xf numFmtId="0" fontId="5" fillId="0" borderId="0" xfId="0" applyFont="1" applyBorder="1" applyAlignment="1">
      <alignment/>
    </xf>
    <xf numFmtId="0" fontId="5" fillId="33" borderId="13" xfId="0" applyFont="1" applyFill="1" applyBorder="1" applyAlignment="1">
      <alignment horizontal="center"/>
    </xf>
    <xf numFmtId="0" fontId="5" fillId="33" borderId="0" xfId="0" applyFont="1" applyFill="1" applyBorder="1" applyAlignment="1">
      <alignment horizontal="center"/>
    </xf>
    <xf numFmtId="0" fontId="5" fillId="33" borderId="14" xfId="0" applyFont="1" applyFill="1" applyBorder="1" applyAlignment="1">
      <alignment horizontal="center"/>
    </xf>
    <xf numFmtId="0" fontId="5" fillId="0" borderId="0" xfId="0" applyFont="1" applyAlignment="1">
      <alignment horizontal="center"/>
    </xf>
    <xf numFmtId="0" fontId="5" fillId="34" borderId="15" xfId="0" applyFont="1" applyFill="1" applyBorder="1" applyAlignment="1">
      <alignment horizontal="center" vertical="center"/>
    </xf>
    <xf numFmtId="0" fontId="5" fillId="34" borderId="16"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18" xfId="0" applyFont="1" applyFill="1" applyBorder="1" applyAlignment="1">
      <alignment horizontal="center" vertical="center"/>
    </xf>
    <xf numFmtId="0" fontId="5" fillId="0" borderId="0" xfId="0" applyFont="1" applyFill="1" applyAlignment="1">
      <alignment horizontal="center" vertical="center"/>
    </xf>
    <xf numFmtId="0" fontId="5" fillId="34" borderId="13" xfId="0" applyFont="1" applyFill="1" applyBorder="1" applyAlignment="1">
      <alignment horizontal="center" vertical="center"/>
    </xf>
    <xf numFmtId="0" fontId="5" fillId="34" borderId="19"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4" xfId="0" applyFont="1" applyFill="1" applyBorder="1" applyAlignment="1">
      <alignment horizontal="center" vertical="center"/>
    </xf>
    <xf numFmtId="0" fontId="5" fillId="0" borderId="0" xfId="0" applyFont="1" applyAlignment="1">
      <alignment horizontal="center" vertical="center"/>
    </xf>
    <xf numFmtId="0" fontId="8" fillId="34" borderId="19" xfId="0" applyFont="1" applyFill="1" applyBorder="1" applyAlignment="1">
      <alignment horizontal="left"/>
    </xf>
    <xf numFmtId="0" fontId="8" fillId="34" borderId="0" xfId="0" applyFont="1" applyFill="1" applyBorder="1" applyAlignment="1">
      <alignment horizontal="center"/>
    </xf>
    <xf numFmtId="0" fontId="8" fillId="34" borderId="14" xfId="0" applyFont="1" applyFill="1" applyBorder="1" applyAlignment="1">
      <alignment horizontal="center"/>
    </xf>
    <xf numFmtId="0" fontId="5" fillId="34" borderId="13" xfId="0" applyFont="1" applyFill="1" applyBorder="1" applyAlignment="1">
      <alignment horizontal="left" vertical="top"/>
    </xf>
    <xf numFmtId="0" fontId="9" fillId="34" borderId="20" xfId="0" applyFont="1" applyFill="1" applyBorder="1" applyAlignment="1">
      <alignment horizontal="center" vertical="top"/>
    </xf>
    <xf numFmtId="0" fontId="9" fillId="34" borderId="0" xfId="0" applyFont="1" applyFill="1" applyBorder="1" applyAlignment="1">
      <alignment horizontal="center" vertical="top"/>
    </xf>
    <xf numFmtId="0" fontId="9" fillId="34" borderId="14" xfId="0" applyFont="1" applyFill="1" applyBorder="1" applyAlignment="1">
      <alignment horizontal="center" vertical="top"/>
    </xf>
    <xf numFmtId="0" fontId="5" fillId="0" borderId="0" xfId="0" applyFont="1" applyAlignment="1">
      <alignment vertical="top"/>
    </xf>
    <xf numFmtId="0" fontId="5" fillId="35" borderId="21" xfId="0" applyFont="1" applyFill="1" applyBorder="1" applyAlignment="1">
      <alignment horizontal="right"/>
    </xf>
    <xf numFmtId="0" fontId="5" fillId="35" borderId="17" xfId="0" applyFont="1" applyFill="1" applyBorder="1" applyAlignment="1">
      <alignment horizontal="center" vertical="center"/>
    </xf>
    <xf numFmtId="0" fontId="5" fillId="35" borderId="17" xfId="0" applyFont="1" applyFill="1" applyBorder="1" applyAlignment="1">
      <alignment horizontal="right"/>
    </xf>
    <xf numFmtId="0" fontId="5" fillId="35" borderId="18" xfId="0" applyFont="1" applyFill="1" applyBorder="1" applyAlignment="1">
      <alignment/>
    </xf>
    <xf numFmtId="0" fontId="5" fillId="0" borderId="0" xfId="0" applyFont="1" applyAlignment="1">
      <alignment vertical="center"/>
    </xf>
    <xf numFmtId="0" fontId="5" fillId="35" borderId="22" xfId="0" applyFont="1" applyFill="1" applyBorder="1" applyAlignment="1">
      <alignment horizontal="center" vertical="center"/>
    </xf>
    <xf numFmtId="164" fontId="5" fillId="35" borderId="0" xfId="0" applyNumberFormat="1" applyFont="1" applyFill="1" applyBorder="1" applyAlignment="1">
      <alignment horizontal="right" vertical="center"/>
    </xf>
    <xf numFmtId="164" fontId="4" fillId="35" borderId="0" xfId="0" applyNumberFormat="1" applyFont="1" applyFill="1" applyBorder="1" applyAlignment="1">
      <alignment horizontal="right" vertical="center"/>
    </xf>
    <xf numFmtId="164" fontId="4" fillId="35" borderId="14" xfId="0" applyNumberFormat="1" applyFont="1" applyFill="1" applyBorder="1" applyAlignment="1">
      <alignment horizontal="right" vertical="center"/>
    </xf>
    <xf numFmtId="1" fontId="5" fillId="35" borderId="0" xfId="0" applyNumberFormat="1" applyFont="1" applyFill="1" applyBorder="1" applyAlignment="1">
      <alignment horizontal="right" vertical="center"/>
    </xf>
    <xf numFmtId="3" fontId="5" fillId="35" borderId="0" xfId="0" applyNumberFormat="1" applyFont="1" applyFill="1" applyBorder="1" applyAlignment="1">
      <alignment horizontal="right" vertical="center"/>
    </xf>
    <xf numFmtId="3" fontId="4" fillId="35" borderId="0" xfId="0" applyNumberFormat="1" applyFont="1" applyFill="1" applyBorder="1" applyAlignment="1">
      <alignment horizontal="right" vertical="center"/>
    </xf>
    <xf numFmtId="1" fontId="4" fillId="35" borderId="14" xfId="0" applyNumberFormat="1" applyFont="1" applyFill="1" applyBorder="1" applyAlignment="1">
      <alignment horizontal="right" vertical="center"/>
    </xf>
    <xf numFmtId="1" fontId="5" fillId="35" borderId="0" xfId="0" applyNumberFormat="1" applyFont="1" applyFill="1" applyBorder="1" applyAlignment="1">
      <alignment horizontal="left" vertical="center"/>
    </xf>
    <xf numFmtId="1" fontId="4" fillId="35" borderId="14" xfId="0" applyNumberFormat="1" applyFont="1" applyFill="1" applyBorder="1" applyAlignment="1">
      <alignment vertical="center"/>
    </xf>
    <xf numFmtId="43" fontId="5" fillId="35" borderId="0" xfId="42" applyFont="1" applyFill="1" applyBorder="1" applyAlignment="1">
      <alignment horizontal="right" vertical="center"/>
    </xf>
    <xf numFmtId="0" fontId="5" fillId="35" borderId="22" xfId="0" applyFont="1" applyFill="1" applyBorder="1" applyAlignment="1">
      <alignment horizontal="center"/>
    </xf>
    <xf numFmtId="3" fontId="5" fillId="35" borderId="0" xfId="0" applyNumberFormat="1" applyFont="1" applyFill="1" applyAlignment="1">
      <alignment/>
    </xf>
    <xf numFmtId="0" fontId="10" fillId="35" borderId="23" xfId="0" applyFont="1" applyFill="1" applyBorder="1" applyAlignment="1">
      <alignment/>
    </xf>
    <xf numFmtId="1" fontId="10" fillId="35" borderId="24" xfId="0" applyNumberFormat="1" applyFont="1" applyFill="1" applyBorder="1" applyAlignment="1">
      <alignment horizontal="center"/>
    </xf>
    <xf numFmtId="1" fontId="10" fillId="35" borderId="25" xfId="0" applyNumberFormat="1" applyFont="1" applyFill="1" applyBorder="1" applyAlignment="1">
      <alignment horizontal="center"/>
    </xf>
    <xf numFmtId="0" fontId="10" fillId="34" borderId="0" xfId="0" applyFont="1" applyFill="1" applyBorder="1" applyAlignment="1">
      <alignment/>
    </xf>
    <xf numFmtId="1" fontId="10" fillId="34" borderId="0" xfId="0" applyNumberFormat="1" applyFont="1" applyFill="1" applyBorder="1" applyAlignment="1">
      <alignment horizontal="center"/>
    </xf>
    <xf numFmtId="0" fontId="5" fillId="34" borderId="0" xfId="0" applyFont="1" applyFill="1" applyAlignment="1">
      <alignment/>
    </xf>
    <xf numFmtId="0" fontId="8" fillId="0" borderId="0" xfId="0" applyFont="1" applyFill="1" applyBorder="1" applyAlignment="1">
      <alignment/>
    </xf>
    <xf numFmtId="0" fontId="10" fillId="0" borderId="0" xfId="0" applyFont="1" applyFill="1" applyBorder="1" applyAlignment="1">
      <alignment/>
    </xf>
    <xf numFmtId="0" fontId="10" fillId="0" borderId="0" xfId="0" applyFont="1" applyBorder="1" applyAlignment="1">
      <alignment/>
    </xf>
    <xf numFmtId="0" fontId="5" fillId="33" borderId="16" xfId="0" applyFont="1" applyFill="1" applyBorder="1" applyAlignment="1">
      <alignment/>
    </xf>
    <xf numFmtId="0" fontId="5" fillId="33" borderId="17" xfId="0" applyFont="1" applyFill="1" applyBorder="1" applyAlignment="1">
      <alignment/>
    </xf>
    <xf numFmtId="0" fontId="5" fillId="33" borderId="26" xfId="0" applyFont="1" applyFill="1" applyBorder="1" applyAlignment="1">
      <alignment/>
    </xf>
    <xf numFmtId="0" fontId="5" fillId="0" borderId="0" xfId="0" applyFont="1" applyAlignment="1">
      <alignment/>
    </xf>
    <xf numFmtId="0" fontId="11" fillId="33" borderId="19" xfId="0" applyFont="1" applyFill="1" applyBorder="1" applyAlignment="1">
      <alignment horizontal="centerContinuous" vertical="center"/>
    </xf>
    <xf numFmtId="0" fontId="5" fillId="33" borderId="0" xfId="0" applyFont="1" applyFill="1" applyBorder="1" applyAlignment="1">
      <alignment horizontal="centerContinuous" vertical="center"/>
    </xf>
    <xf numFmtId="0" fontId="5" fillId="33" borderId="27" xfId="0" applyFont="1" applyFill="1" applyBorder="1" applyAlignment="1">
      <alignment horizontal="centerContinuous" vertical="center"/>
    </xf>
    <xf numFmtId="0" fontId="5" fillId="0" borderId="0" xfId="0" applyFont="1" applyBorder="1" applyAlignment="1">
      <alignment vertical="center"/>
    </xf>
    <xf numFmtId="0" fontId="6" fillId="33" borderId="19" xfId="0" applyFont="1" applyFill="1" applyBorder="1" applyAlignment="1">
      <alignment horizontal="centerContinuous" vertical="center"/>
    </xf>
    <xf numFmtId="0" fontId="12" fillId="33" borderId="0" xfId="0" applyFont="1" applyFill="1" applyBorder="1" applyAlignment="1">
      <alignment horizontal="centerContinuous" vertical="center"/>
    </xf>
    <xf numFmtId="0" fontId="12" fillId="33" borderId="27" xfId="0" applyFont="1" applyFill="1" applyBorder="1" applyAlignment="1">
      <alignment horizontal="centerContinuous" vertical="center"/>
    </xf>
    <xf numFmtId="0" fontId="12" fillId="0" borderId="0" xfId="0" applyFont="1" applyAlignment="1">
      <alignment vertical="center"/>
    </xf>
    <xf numFmtId="0" fontId="6" fillId="33" borderId="19" xfId="0" applyFont="1" applyFill="1" applyBorder="1" applyAlignment="1">
      <alignment horizontal="centerContinuous" vertical="top"/>
    </xf>
    <xf numFmtId="0" fontId="5" fillId="33" borderId="0" xfId="0" applyFont="1" applyFill="1" applyBorder="1" applyAlignment="1">
      <alignment horizontal="centerContinuous" vertical="top"/>
    </xf>
    <xf numFmtId="0" fontId="5" fillId="33" borderId="27" xfId="0" applyFont="1" applyFill="1" applyBorder="1" applyAlignment="1">
      <alignment horizontal="centerContinuous" vertical="top"/>
    </xf>
    <xf numFmtId="0" fontId="5" fillId="0" borderId="28" xfId="0" applyFont="1" applyFill="1" applyBorder="1" applyAlignment="1">
      <alignment/>
    </xf>
    <xf numFmtId="0" fontId="5" fillId="0" borderId="16" xfId="0" applyFont="1" applyFill="1" applyBorder="1" applyAlignment="1">
      <alignment/>
    </xf>
    <xf numFmtId="0" fontId="5" fillId="0" borderId="17" xfId="0" applyFont="1" applyFill="1" applyBorder="1" applyAlignment="1">
      <alignment/>
    </xf>
    <xf numFmtId="0" fontId="5" fillId="0" borderId="26" xfId="0" applyFont="1" applyFill="1" applyBorder="1" applyAlignment="1">
      <alignment/>
    </xf>
    <xf numFmtId="0" fontId="5" fillId="34" borderId="19" xfId="0" applyFont="1" applyFill="1" applyBorder="1" applyAlignment="1">
      <alignment horizont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0" xfId="0" applyFont="1" applyAlignment="1">
      <alignment vertical="center"/>
    </xf>
    <xf numFmtId="0" fontId="8" fillId="0" borderId="19" xfId="0" applyFont="1" applyFill="1" applyBorder="1" applyAlignment="1">
      <alignment horizontal="center"/>
    </xf>
    <xf numFmtId="0" fontId="8" fillId="0" borderId="0" xfId="0" applyFont="1" applyFill="1" applyBorder="1" applyAlignment="1">
      <alignment horizontal="center"/>
    </xf>
    <xf numFmtId="0" fontId="8" fillId="0" borderId="27" xfId="0" applyFont="1" applyFill="1" applyBorder="1" applyAlignment="1">
      <alignment horizontal="center"/>
    </xf>
    <xf numFmtId="0" fontId="5" fillId="0" borderId="0" xfId="0" applyFont="1" applyAlignment="1">
      <alignment/>
    </xf>
    <xf numFmtId="0" fontId="5" fillId="34" borderId="29" xfId="0" applyFont="1" applyFill="1" applyBorder="1" applyAlignment="1">
      <alignment horizontal="center"/>
    </xf>
    <xf numFmtId="0" fontId="13" fillId="0" borderId="30" xfId="0" applyFont="1" applyFill="1" applyBorder="1" applyAlignment="1">
      <alignment horizontal="center" vertical="top"/>
    </xf>
    <xf numFmtId="0" fontId="10" fillId="0" borderId="30" xfId="0" applyFont="1" applyFill="1" applyBorder="1" applyAlignment="1">
      <alignment horizontal="center" vertical="top"/>
    </xf>
    <xf numFmtId="0" fontId="13" fillId="0" borderId="31" xfId="0" applyFont="1" applyFill="1" applyBorder="1" applyAlignment="1">
      <alignment horizontal="center" vertical="top"/>
    </xf>
    <xf numFmtId="0" fontId="5" fillId="35" borderId="32" xfId="0" applyFont="1" applyFill="1" applyBorder="1" applyAlignment="1">
      <alignment/>
    </xf>
    <xf numFmtId="0" fontId="5" fillId="35" borderId="0" xfId="0" applyFont="1" applyFill="1" applyBorder="1" applyAlignment="1">
      <alignment/>
    </xf>
    <xf numFmtId="0" fontId="5" fillId="35" borderId="27" xfId="0" applyFont="1" applyFill="1" applyBorder="1" applyAlignment="1">
      <alignment/>
    </xf>
    <xf numFmtId="0" fontId="5" fillId="35" borderId="32" xfId="0" applyNumberFormat="1" applyFont="1" applyFill="1" applyBorder="1" applyAlignment="1">
      <alignment horizontal="center" vertical="center"/>
    </xf>
    <xf numFmtId="165" fontId="5" fillId="35" borderId="0" xfId="0" applyNumberFormat="1" applyFont="1" applyFill="1" applyBorder="1" applyAlignment="1">
      <alignment horizontal="right" vertical="center"/>
    </xf>
    <xf numFmtId="165" fontId="5" fillId="35" borderId="27" xfId="0" applyNumberFormat="1" applyFont="1" applyFill="1" applyBorder="1" applyAlignment="1">
      <alignment horizontal="right" vertical="center"/>
    </xf>
    <xf numFmtId="49" fontId="5" fillId="35" borderId="32" xfId="0" applyNumberFormat="1" applyFont="1" applyFill="1" applyBorder="1" applyAlignment="1">
      <alignment horizontal="center" vertical="center"/>
    </xf>
    <xf numFmtId="166" fontId="5" fillId="35" borderId="0" xfId="0" applyNumberFormat="1" applyFont="1" applyFill="1" applyBorder="1" applyAlignment="1">
      <alignment horizontal="right" vertical="center"/>
    </xf>
    <xf numFmtId="166" fontId="5" fillId="35" borderId="27" xfId="0" applyNumberFormat="1" applyFont="1" applyFill="1" applyBorder="1" applyAlignment="1">
      <alignment horizontal="right" vertical="center"/>
    </xf>
    <xf numFmtId="0" fontId="5" fillId="35" borderId="29" xfId="0" applyFont="1" applyFill="1" applyBorder="1" applyAlignment="1">
      <alignment/>
    </xf>
    <xf numFmtId="0" fontId="5" fillId="35" borderId="30" xfId="0" applyFont="1" applyFill="1" applyBorder="1" applyAlignment="1">
      <alignment/>
    </xf>
    <xf numFmtId="0" fontId="5" fillId="35" borderId="31" xfId="0" applyFont="1" applyFill="1" applyBorder="1" applyAlignment="1">
      <alignment/>
    </xf>
    <xf numFmtId="0" fontId="5" fillId="0" borderId="0" xfId="0" applyFont="1" applyFill="1" applyBorder="1" applyAlignment="1">
      <alignment/>
    </xf>
    <xf numFmtId="0" fontId="5" fillId="0" borderId="0" xfId="0" applyFont="1" applyFill="1" applyAlignment="1">
      <alignment/>
    </xf>
    <xf numFmtId="0" fontId="8" fillId="0" borderId="0" xfId="0" applyFont="1" applyFill="1" applyAlignment="1">
      <alignment vertical="center"/>
    </xf>
    <xf numFmtId="0" fontId="5" fillId="0" borderId="0" xfId="0" applyFont="1" applyFill="1" applyAlignment="1">
      <alignment vertical="center"/>
    </xf>
    <xf numFmtId="0" fontId="8" fillId="0" borderId="0" xfId="0" applyFont="1" applyAlignment="1">
      <alignment/>
    </xf>
    <xf numFmtId="0" fontId="11" fillId="33" borderId="26" xfId="0" applyFont="1" applyFill="1" applyBorder="1" applyAlignment="1">
      <alignment horizontal="center"/>
    </xf>
    <xf numFmtId="0" fontId="6" fillId="33" borderId="27" xfId="0" applyFont="1" applyFill="1" applyBorder="1" applyAlignment="1">
      <alignment horizontal="center" vertic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5" fillId="0" borderId="33" xfId="0" applyFont="1" applyFill="1" applyBorder="1" applyAlignment="1">
      <alignment horizontal="center"/>
    </xf>
    <xf numFmtId="0" fontId="5" fillId="0" borderId="26" xfId="0" applyFont="1" applyFill="1" applyBorder="1" applyAlignment="1">
      <alignment horizontal="center"/>
    </xf>
    <xf numFmtId="0" fontId="14" fillId="0" borderId="19"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34" xfId="0" applyFont="1" applyFill="1" applyBorder="1" applyAlignment="1">
      <alignment horizontal="center" vertical="center"/>
    </xf>
    <xf numFmtId="0" fontId="14" fillId="0" borderId="27" xfId="0" applyFont="1" applyFill="1" applyBorder="1" applyAlignment="1">
      <alignment horizontal="center" vertical="center"/>
    </xf>
    <xf numFmtId="0" fontId="10" fillId="0" borderId="19" xfId="0" applyFont="1" applyFill="1" applyBorder="1" applyAlignment="1">
      <alignment horizontal="left"/>
    </xf>
    <xf numFmtId="0" fontId="10" fillId="0" borderId="0" xfId="0" applyFont="1" applyFill="1" applyBorder="1" applyAlignment="1">
      <alignment horizontal="left"/>
    </xf>
    <xf numFmtId="0" fontId="13" fillId="0" borderId="34" xfId="0" applyFont="1" applyFill="1" applyBorder="1" applyAlignment="1">
      <alignment horizontal="center"/>
    </xf>
    <xf numFmtId="0" fontId="13" fillId="0" borderId="0" xfId="0" applyFont="1" applyFill="1" applyBorder="1" applyAlignment="1">
      <alignment horizontal="center"/>
    </xf>
    <xf numFmtId="0" fontId="10" fillId="0" borderId="20" xfId="0" applyFont="1" applyFill="1" applyBorder="1" applyAlignment="1">
      <alignment horizontal="left" vertical="top"/>
    </xf>
    <xf numFmtId="0" fontId="10" fillId="0" borderId="30" xfId="0" applyFont="1" applyFill="1" applyBorder="1" applyAlignment="1">
      <alignment horizontal="left" vertical="top"/>
    </xf>
    <xf numFmtId="0" fontId="13" fillId="0" borderId="35" xfId="0" applyFont="1" applyFill="1" applyBorder="1" applyAlignment="1">
      <alignment horizontal="center" vertical="top"/>
    </xf>
    <xf numFmtId="0" fontId="13" fillId="0" borderId="30" xfId="0" applyFont="1" applyFill="1" applyBorder="1" applyAlignment="1">
      <alignment horizontal="center" vertical="top"/>
    </xf>
    <xf numFmtId="0" fontId="13" fillId="0" borderId="31" xfId="0" applyFont="1" applyFill="1" applyBorder="1" applyAlignment="1">
      <alignment horizontal="center" vertical="top"/>
    </xf>
    <xf numFmtId="0" fontId="10" fillId="35" borderId="19" xfId="0" applyFont="1" applyFill="1" applyBorder="1" applyAlignment="1">
      <alignment horizontal="left"/>
    </xf>
    <xf numFmtId="0" fontId="10" fillId="35" borderId="0" xfId="0" applyFont="1" applyFill="1" applyBorder="1" applyAlignment="1">
      <alignment horizontal="left"/>
    </xf>
    <xf numFmtId="0" fontId="10" fillId="35" borderId="34" xfId="0" applyFont="1" applyFill="1" applyBorder="1" applyAlignment="1">
      <alignment horizontal="center" vertical="center"/>
    </xf>
    <xf numFmtId="0" fontId="10" fillId="35" borderId="0" xfId="0" applyFont="1" applyFill="1" applyBorder="1" applyAlignment="1">
      <alignment horizontal="right"/>
    </xf>
    <xf numFmtId="0" fontId="10" fillId="35" borderId="0" xfId="0" applyFont="1" applyFill="1" applyBorder="1" applyAlignment="1">
      <alignment/>
    </xf>
    <xf numFmtId="167" fontId="4" fillId="35" borderId="0" xfId="0" applyNumberFormat="1" applyFont="1" applyFill="1" applyBorder="1" applyAlignment="1">
      <alignment vertical="center"/>
    </xf>
    <xf numFmtId="167" fontId="4" fillId="35" borderId="27" xfId="0" applyNumberFormat="1" applyFont="1" applyFill="1" applyBorder="1" applyAlignment="1">
      <alignment vertical="center"/>
    </xf>
    <xf numFmtId="0" fontId="5" fillId="35" borderId="19" xfId="0" applyFont="1" applyFill="1" applyBorder="1" applyAlignment="1">
      <alignment horizontal="center" vertical="center"/>
    </xf>
    <xf numFmtId="0" fontId="16" fillId="35" borderId="27" xfId="0" applyFont="1" applyFill="1" applyBorder="1" applyAlignment="1">
      <alignment horizontal="left" vertical="center"/>
    </xf>
    <xf numFmtId="168" fontId="16" fillId="35" borderId="36" xfId="0" applyNumberFormat="1" applyFont="1" applyFill="1" applyBorder="1" applyAlignment="1">
      <alignment vertical="center"/>
    </xf>
    <xf numFmtId="168" fontId="16" fillId="35" borderId="0" xfId="0" applyNumberFormat="1" applyFont="1" applyFill="1" applyBorder="1" applyAlignment="1">
      <alignment vertical="center"/>
    </xf>
    <xf numFmtId="169" fontId="16" fillId="35" borderId="0" xfId="44" applyNumberFormat="1" applyFont="1" applyFill="1" applyBorder="1" applyAlignment="1">
      <alignment vertical="center"/>
    </xf>
    <xf numFmtId="170" fontId="16" fillId="35" borderId="0" xfId="42" applyNumberFormat="1" applyFont="1" applyFill="1" applyBorder="1" applyAlignment="1">
      <alignment horizontal="right" vertical="center"/>
    </xf>
    <xf numFmtId="170" fontId="4" fillId="35" borderId="27" xfId="42" applyNumberFormat="1" applyFont="1" applyFill="1" applyBorder="1" applyAlignment="1">
      <alignment vertical="center"/>
    </xf>
    <xf numFmtId="171" fontId="16" fillId="35" borderId="0" xfId="42" applyNumberFormat="1" applyFont="1" applyFill="1" applyBorder="1" applyAlignment="1">
      <alignment horizontal="right" vertical="center"/>
    </xf>
    <xf numFmtId="171" fontId="5" fillId="35" borderId="27" xfId="42" applyNumberFormat="1" applyFont="1" applyFill="1" applyBorder="1" applyAlignment="1">
      <alignment vertical="center"/>
    </xf>
    <xf numFmtId="172" fontId="16" fillId="35" borderId="0" xfId="42" applyNumberFormat="1" applyFont="1" applyFill="1" applyBorder="1" applyAlignment="1">
      <alignment horizontal="right" vertical="center"/>
    </xf>
    <xf numFmtId="173" fontId="16" fillId="35" borderId="0" xfId="42" applyNumberFormat="1" applyFont="1" applyFill="1" applyBorder="1" applyAlignment="1">
      <alignment horizontal="right" vertical="center"/>
    </xf>
    <xf numFmtId="172" fontId="4" fillId="35" borderId="27" xfId="42" applyNumberFormat="1" applyFont="1" applyFill="1" applyBorder="1" applyAlignment="1">
      <alignment vertical="center"/>
    </xf>
    <xf numFmtId="0" fontId="10" fillId="35" borderId="20" xfId="0" applyFont="1" applyFill="1" applyBorder="1" applyAlignment="1">
      <alignment horizontal="center"/>
    </xf>
    <xf numFmtId="0" fontId="10" fillId="35" borderId="31" xfId="0" applyFont="1" applyFill="1" applyBorder="1" applyAlignment="1">
      <alignment horizontal="left"/>
    </xf>
    <xf numFmtId="0" fontId="14" fillId="35" borderId="35" xfId="0" applyFont="1" applyFill="1" applyBorder="1" applyAlignment="1">
      <alignment horizontal="right"/>
    </xf>
    <xf numFmtId="0" fontId="14" fillId="35" borderId="30" xfId="0" applyFont="1" applyFill="1" applyBorder="1" applyAlignment="1">
      <alignment horizontal="right"/>
    </xf>
    <xf numFmtId="0" fontId="5" fillId="35" borderId="30" xfId="0" applyFont="1" applyFill="1" applyBorder="1" applyAlignment="1">
      <alignment/>
    </xf>
    <xf numFmtId="0" fontId="5" fillId="35" borderId="31" xfId="0" applyFont="1" applyFill="1" applyBorder="1" applyAlignment="1">
      <alignment/>
    </xf>
    <xf numFmtId="0" fontId="10" fillId="0" borderId="0" xfId="0" applyFont="1" applyFill="1" applyBorder="1" applyAlignment="1">
      <alignment/>
    </xf>
    <xf numFmtId="168" fontId="10" fillId="0" borderId="0" xfId="0" applyNumberFormat="1" applyFont="1" applyFill="1" applyBorder="1" applyAlignment="1">
      <alignment/>
    </xf>
    <xf numFmtId="173" fontId="10" fillId="0" borderId="0" xfId="0" applyNumberFormat="1" applyFont="1" applyFill="1" applyBorder="1" applyAlignment="1">
      <alignment/>
    </xf>
    <xf numFmtId="0" fontId="5" fillId="0" borderId="0" xfId="0" applyFont="1" applyFill="1" applyAlignment="1">
      <alignment/>
    </xf>
    <xf numFmtId="169" fontId="10" fillId="0" borderId="0" xfId="0" applyNumberFormat="1" applyFont="1" applyFill="1" applyBorder="1" applyAlignment="1">
      <alignment/>
    </xf>
    <xf numFmtId="168" fontId="18" fillId="0" borderId="0" xfId="0" applyNumberFormat="1" applyFont="1" applyFill="1" applyBorder="1" applyAlignment="1">
      <alignment vertical="center"/>
    </xf>
    <xf numFmtId="168" fontId="18" fillId="0" borderId="0" xfId="0" applyNumberFormat="1" applyFont="1" applyFill="1" applyBorder="1" applyAlignment="1">
      <alignment horizontal="right" vertical="center"/>
    </xf>
    <xf numFmtId="0" fontId="8" fillId="0" borderId="0" xfId="0" applyFont="1" applyFill="1" applyBorder="1" applyAlignment="1">
      <alignment/>
    </xf>
    <xf numFmtId="0" fontId="5" fillId="0" borderId="0" xfId="0" applyFont="1" applyFill="1" applyBorder="1" applyAlignment="1">
      <alignment/>
    </xf>
    <xf numFmtId="0" fontId="18" fillId="0" borderId="0" xfId="0" applyFont="1" applyFill="1" applyBorder="1" applyAlignment="1">
      <alignment/>
    </xf>
    <xf numFmtId="168" fontId="5" fillId="0" borderId="0" xfId="0" applyNumberFormat="1" applyFont="1" applyBorder="1" applyAlignment="1">
      <alignment/>
    </xf>
    <xf numFmtId="168" fontId="18" fillId="0" borderId="0" xfId="0" applyNumberFormat="1" applyFont="1" applyFill="1" applyBorder="1" applyAlignment="1">
      <alignment/>
    </xf>
    <xf numFmtId="168" fontId="0" fillId="0" borderId="0" xfId="0" applyNumberFormat="1" applyAlignment="1">
      <alignment/>
    </xf>
    <xf numFmtId="173" fontId="0" fillId="0" borderId="0" xfId="0" applyNumberFormat="1" applyAlignment="1">
      <alignment/>
    </xf>
    <xf numFmtId="0" fontId="5" fillId="33" borderId="37" xfId="0" applyFont="1" applyFill="1" applyBorder="1" applyAlignment="1">
      <alignment horizontal="left"/>
    </xf>
    <xf numFmtId="0" fontId="5" fillId="33" borderId="30" xfId="0" applyFont="1" applyFill="1" applyBorder="1" applyAlignment="1">
      <alignment horizontal="left"/>
    </xf>
    <xf numFmtId="0" fontId="5" fillId="33" borderId="30" xfId="0" applyFont="1" applyFill="1" applyBorder="1" applyAlignment="1">
      <alignment/>
    </xf>
    <xf numFmtId="0" fontId="5" fillId="33" borderId="38" xfId="0" applyFont="1" applyFill="1" applyBorder="1" applyAlignment="1">
      <alignment/>
    </xf>
    <xf numFmtId="0" fontId="10" fillId="0" borderId="15" xfId="0" applyFont="1" applyFill="1" applyBorder="1" applyAlignment="1">
      <alignment horizontal="left" vertical="center"/>
    </xf>
    <xf numFmtId="0" fontId="10" fillId="0" borderId="17" xfId="0" applyFont="1" applyFill="1" applyBorder="1" applyAlignment="1">
      <alignment horizontal="lef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5" fillId="0" borderId="39" xfId="0" applyFont="1" applyFill="1" applyBorder="1" applyAlignment="1">
      <alignment/>
    </xf>
    <xf numFmtId="0" fontId="5" fillId="0" borderId="17" xfId="0" applyFont="1" applyFill="1" applyBorder="1" applyAlignment="1">
      <alignment/>
    </xf>
    <xf numFmtId="0" fontId="10" fillId="0" borderId="17" xfId="0" applyFont="1" applyFill="1" applyBorder="1" applyAlignment="1">
      <alignment horizontal="center" vertical="center"/>
    </xf>
    <xf numFmtId="0" fontId="5" fillId="0" borderId="39" xfId="0" applyFont="1" applyFill="1" applyBorder="1" applyAlignment="1">
      <alignment vertical="center"/>
    </xf>
    <xf numFmtId="0" fontId="10" fillId="0" borderId="18" xfId="0" applyFont="1" applyFill="1" applyBorder="1" applyAlignment="1">
      <alignment vertical="center"/>
    </xf>
    <xf numFmtId="0" fontId="0" fillId="0" borderId="19" xfId="0" applyBorder="1" applyAlignment="1">
      <alignment/>
    </xf>
    <xf numFmtId="0" fontId="14" fillId="0" borderId="40" xfId="0" applyFont="1" applyFill="1" applyBorder="1" applyAlignment="1">
      <alignment horizontal="centerContinuous"/>
    </xf>
    <xf numFmtId="0" fontId="14" fillId="0" borderId="0" xfId="0" applyFont="1" applyFill="1" applyBorder="1" applyAlignment="1">
      <alignment horizontal="centerContinuous"/>
    </xf>
    <xf numFmtId="0" fontId="5" fillId="0" borderId="0" xfId="0" applyFont="1" applyFill="1" applyBorder="1" applyAlignment="1">
      <alignment horizontal="centerContinuous"/>
    </xf>
    <xf numFmtId="0" fontId="5" fillId="0" borderId="14" xfId="0" applyFont="1" applyFill="1" applyBorder="1" applyAlignment="1">
      <alignment horizontal="centerContinuous"/>
    </xf>
    <xf numFmtId="0" fontId="14" fillId="0" borderId="40" xfId="0" applyFont="1" applyFill="1" applyBorder="1" applyAlignment="1">
      <alignment horizontal="centerContinuous" vertical="top"/>
    </xf>
    <xf numFmtId="0" fontId="14" fillId="0" borderId="0" xfId="0" applyFont="1" applyFill="1" applyBorder="1" applyAlignment="1">
      <alignment horizontal="centerContinuous" vertical="top"/>
    </xf>
    <xf numFmtId="0" fontId="5" fillId="0" borderId="0" xfId="0" applyFont="1" applyFill="1" applyBorder="1" applyAlignment="1">
      <alignment horizontal="centerContinuous" vertical="top"/>
    </xf>
    <xf numFmtId="0" fontId="5" fillId="0" borderId="14" xfId="0" applyFont="1" applyFill="1" applyBorder="1" applyAlignment="1">
      <alignment horizontal="centerContinuous" vertical="top"/>
    </xf>
    <xf numFmtId="0" fontId="10" fillId="0" borderId="37" xfId="0" applyFont="1" applyFill="1" applyBorder="1" applyAlignment="1">
      <alignment horizontal="left" vertical="top"/>
    </xf>
    <xf numFmtId="0" fontId="10" fillId="0" borderId="20" xfId="0" applyFont="1" applyFill="1" applyBorder="1" applyAlignment="1">
      <alignment horizontal="center" vertical="top"/>
    </xf>
    <xf numFmtId="0" fontId="10" fillId="0" borderId="30" xfId="0" applyFont="1" applyFill="1" applyBorder="1" applyAlignment="1">
      <alignment horizontal="center" vertical="top"/>
    </xf>
    <xf numFmtId="0" fontId="5" fillId="0" borderId="41" xfId="0" applyFont="1" applyFill="1" applyBorder="1" applyAlignment="1">
      <alignment/>
    </xf>
    <xf numFmtId="0" fontId="5" fillId="0" borderId="30" xfId="0" applyFont="1" applyFill="1" applyBorder="1" applyAlignment="1">
      <alignment/>
    </xf>
    <xf numFmtId="0" fontId="10" fillId="0" borderId="30" xfId="0" applyFont="1" applyFill="1" applyBorder="1" applyAlignment="1">
      <alignment vertical="top"/>
    </xf>
    <xf numFmtId="0" fontId="5" fillId="0" borderId="38" xfId="0" applyFont="1" applyFill="1" applyBorder="1" applyAlignment="1">
      <alignment vertical="top"/>
    </xf>
    <xf numFmtId="0" fontId="10" fillId="35" borderId="13" xfId="0" applyFont="1" applyFill="1" applyBorder="1" applyAlignment="1">
      <alignment/>
    </xf>
    <xf numFmtId="0" fontId="10" fillId="35" borderId="27" xfId="0" applyFont="1" applyFill="1" applyBorder="1" applyAlignment="1">
      <alignment/>
    </xf>
    <xf numFmtId="0" fontId="10" fillId="35" borderId="0" xfId="0" applyFont="1" applyFill="1" applyBorder="1" applyAlignment="1">
      <alignment horizontal="center" vertical="center"/>
    </xf>
    <xf numFmtId="174" fontId="16" fillId="35" borderId="40" xfId="0" applyNumberFormat="1" applyFont="1" applyFill="1" applyBorder="1" applyAlignment="1">
      <alignment horizontal="right" vertical="center"/>
    </xf>
    <xf numFmtId="0" fontId="5" fillId="35" borderId="39" xfId="0" applyFont="1" applyFill="1" applyBorder="1" applyAlignment="1">
      <alignment/>
    </xf>
    <xf numFmtId="0" fontId="5" fillId="35" borderId="0" xfId="0" applyFont="1" applyFill="1" applyBorder="1" applyAlignment="1">
      <alignment/>
    </xf>
    <xf numFmtId="0" fontId="5" fillId="35" borderId="14" xfId="0" applyFont="1" applyFill="1" applyBorder="1" applyAlignment="1">
      <alignment/>
    </xf>
    <xf numFmtId="0" fontId="14" fillId="35" borderId="13" xfId="0" applyFont="1" applyFill="1" applyBorder="1" applyAlignment="1">
      <alignment horizontal="center" vertical="center"/>
    </xf>
    <xf numFmtId="5" fontId="16" fillId="35" borderId="19" xfId="44" applyNumberFormat="1" applyFont="1" applyFill="1" applyBorder="1" applyAlignment="1">
      <alignment horizontal="right" vertical="center"/>
    </xf>
    <xf numFmtId="175" fontId="16" fillId="35" borderId="0" xfId="0" applyNumberFormat="1" applyFont="1" applyFill="1" applyBorder="1" applyAlignment="1">
      <alignment vertical="center"/>
    </xf>
    <xf numFmtId="171" fontId="16" fillId="35" borderId="40" xfId="42" applyNumberFormat="1" applyFont="1" applyFill="1" applyBorder="1" applyAlignment="1" quotePrefix="1">
      <alignment horizontal="right" vertical="center"/>
    </xf>
    <xf numFmtId="174" fontId="16" fillId="35" borderId="0" xfId="0" applyNumberFormat="1" applyFont="1" applyFill="1" applyBorder="1" applyAlignment="1">
      <alignment horizontal="right" vertical="center"/>
    </xf>
    <xf numFmtId="5" fontId="16" fillId="35" borderId="40" xfId="44" applyNumberFormat="1" applyFont="1" applyFill="1" applyBorder="1" applyAlignment="1">
      <alignment vertical="center"/>
    </xf>
    <xf numFmtId="177" fontId="16" fillId="35" borderId="14" xfId="0" applyNumberFormat="1" applyFont="1" applyFill="1" applyBorder="1" applyAlignment="1">
      <alignment vertical="center"/>
    </xf>
    <xf numFmtId="175" fontId="16" fillId="35" borderId="19" xfId="0" applyNumberFormat="1" applyFont="1" applyFill="1" applyBorder="1" applyAlignment="1">
      <alignment horizontal="right" vertical="center"/>
    </xf>
    <xf numFmtId="178" fontId="16" fillId="35" borderId="0" xfId="0" applyNumberFormat="1" applyFont="1" applyFill="1" applyBorder="1" applyAlignment="1">
      <alignment horizontal="right" vertical="center"/>
    </xf>
    <xf numFmtId="171" fontId="16" fillId="35" borderId="40" xfId="42" applyNumberFormat="1" applyFont="1" applyFill="1" applyBorder="1" applyAlignment="1">
      <alignment vertical="center"/>
    </xf>
    <xf numFmtId="179" fontId="16" fillId="35" borderId="0" xfId="0" applyNumberFormat="1" applyFont="1" applyFill="1" applyBorder="1" applyAlignment="1">
      <alignment vertical="center"/>
    </xf>
    <xf numFmtId="171" fontId="16" fillId="35" borderId="19" xfId="42" applyNumberFormat="1" applyFont="1" applyFill="1" applyBorder="1" applyAlignment="1">
      <alignment horizontal="right" vertical="center"/>
    </xf>
    <xf numFmtId="171" fontId="16" fillId="35" borderId="0" xfId="42" applyNumberFormat="1" applyFont="1" applyFill="1" applyBorder="1" applyAlignment="1">
      <alignment horizontal="center" vertical="center"/>
    </xf>
    <xf numFmtId="171" fontId="16" fillId="35" borderId="40" xfId="42" applyNumberFormat="1" applyFont="1" applyFill="1" applyBorder="1" applyAlignment="1">
      <alignment horizontal="right" vertical="center"/>
    </xf>
    <xf numFmtId="171" fontId="16" fillId="35" borderId="0" xfId="42" applyNumberFormat="1" applyFont="1" applyFill="1" applyBorder="1" applyAlignment="1">
      <alignment vertical="center"/>
    </xf>
    <xf numFmtId="164" fontId="16" fillId="35" borderId="40" xfId="42" applyNumberFormat="1" applyFont="1" applyFill="1" applyBorder="1" applyAlignment="1" quotePrefix="1">
      <alignment horizontal="right" vertical="center"/>
    </xf>
    <xf numFmtId="177" fontId="16" fillId="35" borderId="36" xfId="0" applyNumberFormat="1" applyFont="1" applyFill="1" applyBorder="1" applyAlignment="1">
      <alignment vertical="center"/>
    </xf>
    <xf numFmtId="164" fontId="16" fillId="35" borderId="40" xfId="42" applyNumberFormat="1" applyFont="1" applyFill="1" applyBorder="1" applyAlignment="1" quotePrefix="1">
      <alignment horizontal="center" vertical="center"/>
    </xf>
    <xf numFmtId="0" fontId="5" fillId="35" borderId="42" xfId="0" applyFont="1" applyFill="1" applyBorder="1" applyAlignment="1">
      <alignment/>
    </xf>
    <xf numFmtId="0" fontId="5" fillId="35" borderId="43" xfId="0" applyFont="1" applyFill="1" applyBorder="1" applyAlignment="1">
      <alignment/>
    </xf>
    <xf numFmtId="5" fontId="5" fillId="35" borderId="24" xfId="0" applyNumberFormat="1" applyFont="1" applyFill="1" applyBorder="1" applyAlignment="1">
      <alignment horizontal="right" vertical="center"/>
    </xf>
    <xf numFmtId="0" fontId="5" fillId="35" borderId="24" xfId="0" applyFont="1" applyFill="1" applyBorder="1" applyAlignment="1">
      <alignment horizontal="right" vertical="center"/>
    </xf>
    <xf numFmtId="0" fontId="5" fillId="35" borderId="44" xfId="0" applyFont="1" applyFill="1" applyBorder="1" applyAlignment="1">
      <alignment vertical="center"/>
    </xf>
    <xf numFmtId="0" fontId="5" fillId="35" borderId="24" xfId="0" applyFont="1" applyFill="1" applyBorder="1" applyAlignment="1">
      <alignment vertical="center"/>
    </xf>
    <xf numFmtId="0" fontId="5" fillId="35" borderId="44" xfId="0" applyFont="1" applyFill="1" applyBorder="1" applyAlignment="1">
      <alignment horizontal="right" vertical="center"/>
    </xf>
    <xf numFmtId="0" fontId="5" fillId="35" borderId="25" xfId="0" applyFont="1" applyFill="1" applyBorder="1" applyAlignment="1">
      <alignment horizontal="right" vertical="center"/>
    </xf>
    <xf numFmtId="171" fontId="5" fillId="0" borderId="11" xfId="0" applyNumberFormat="1" applyFont="1" applyFill="1" applyBorder="1" applyAlignment="1">
      <alignment/>
    </xf>
    <xf numFmtId="0" fontId="8" fillId="0" borderId="0" xfId="0" applyFont="1" applyFill="1" applyBorder="1" applyAlignment="1">
      <alignment vertical="center"/>
    </xf>
    <xf numFmtId="0" fontId="5" fillId="0" borderId="0" xfId="0" applyFont="1" applyFill="1" applyAlignment="1">
      <alignment vertical="center"/>
    </xf>
    <xf numFmtId="0" fontId="8" fillId="0" borderId="0" xfId="0" applyFont="1" applyAlignment="1">
      <alignment vertical="center"/>
    </xf>
    <xf numFmtId="0" fontId="8" fillId="0" borderId="0" xfId="0" applyFont="1" applyAlignment="1">
      <alignment vertical="center"/>
    </xf>
    <xf numFmtId="0" fontId="15" fillId="0" borderId="0" xfId="0" applyFont="1" applyAlignment="1">
      <alignment horizontal="left" vertical="center"/>
    </xf>
    <xf numFmtId="0" fontId="8" fillId="0" borderId="0" xfId="0" applyFont="1" applyAlignment="1">
      <alignment horizontal="left" vertical="center"/>
    </xf>
    <xf numFmtId="0" fontId="5" fillId="0" borderId="0" xfId="0" applyFont="1" applyFill="1" applyBorder="1" applyAlignment="1">
      <alignment horizontal="center"/>
    </xf>
    <xf numFmtId="0" fontId="0" fillId="0" borderId="0" xfId="0" applyFill="1" applyAlignment="1">
      <alignment/>
    </xf>
    <xf numFmtId="171" fontId="4" fillId="0" borderId="0" xfId="42" applyNumberFormat="1" applyFont="1" applyFill="1" applyBorder="1" applyAlignment="1">
      <alignment vertical="center"/>
    </xf>
    <xf numFmtId="4" fontId="4" fillId="0" borderId="0" xfId="42" applyNumberFormat="1" applyFont="1" applyFill="1" applyBorder="1" applyAlignment="1">
      <alignment vertical="center"/>
    </xf>
    <xf numFmtId="43" fontId="0" fillId="0" borderId="0" xfId="0" applyNumberFormat="1" applyAlignment="1">
      <alignment/>
    </xf>
    <xf numFmtId="180" fontId="0" fillId="0" borderId="0" xfId="0" applyNumberFormat="1" applyAlignment="1">
      <alignment/>
    </xf>
    <xf numFmtId="39" fontId="0" fillId="0" borderId="0" xfId="0" applyNumberFormat="1" applyAlignment="1">
      <alignment/>
    </xf>
    <xf numFmtId="171" fontId="0" fillId="0" borderId="0" xfId="0" applyNumberFormat="1" applyFill="1" applyAlignment="1">
      <alignment/>
    </xf>
    <xf numFmtId="5" fontId="0" fillId="0" borderId="0" xfId="0" applyNumberFormat="1" applyFill="1" applyAlignment="1">
      <alignment/>
    </xf>
    <xf numFmtId="5" fontId="5" fillId="0" borderId="0" xfId="0" applyNumberFormat="1" applyFont="1" applyAlignment="1">
      <alignment/>
    </xf>
    <xf numFmtId="4" fontId="5" fillId="0" borderId="0" xfId="0" applyNumberFormat="1" applyFont="1" applyAlignment="1">
      <alignment/>
    </xf>
    <xf numFmtId="0" fontId="6" fillId="33" borderId="42" xfId="0" applyFont="1" applyFill="1" applyBorder="1" applyAlignment="1">
      <alignment horizontal="center" vertical="top"/>
    </xf>
    <xf numFmtId="0" fontId="6" fillId="33" borderId="24" xfId="0" applyFont="1" applyFill="1" applyBorder="1" applyAlignment="1">
      <alignment horizontal="center" vertical="top"/>
    </xf>
    <xf numFmtId="0" fontId="6" fillId="33" borderId="25" xfId="0" applyFont="1" applyFill="1" applyBorder="1" applyAlignment="1">
      <alignment horizontal="center" vertical="top"/>
    </xf>
    <xf numFmtId="0" fontId="5" fillId="0" borderId="13" xfId="0" applyFont="1" applyFill="1" applyBorder="1" applyAlignment="1">
      <alignment/>
    </xf>
    <xf numFmtId="0" fontId="5" fillId="0" borderId="0" xfId="0" applyFont="1" applyFill="1" applyBorder="1" applyAlignment="1">
      <alignment horizontal="left"/>
    </xf>
    <xf numFmtId="0" fontId="5" fillId="0" borderId="19" xfId="0" applyFont="1" applyFill="1" applyBorder="1" applyAlignment="1">
      <alignment horizontal="left"/>
    </xf>
    <xf numFmtId="0" fontId="5" fillId="0" borderId="14" xfId="0" applyFont="1" applyFill="1" applyBorder="1" applyAlignment="1">
      <alignment/>
    </xf>
    <xf numFmtId="0" fontId="5" fillId="0" borderId="13" xfId="0" applyFont="1" applyFill="1" applyBorder="1" applyAlignment="1">
      <alignment vertical="center"/>
    </xf>
    <xf numFmtId="0" fontId="5" fillId="0" borderId="0" xfId="0" applyFont="1" applyFill="1" applyBorder="1" applyAlignment="1">
      <alignment horizontal="left" vertical="center"/>
    </xf>
    <xf numFmtId="0" fontId="5" fillId="0" borderId="1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14" xfId="0" applyFont="1" applyFill="1" applyBorder="1" applyAlignment="1">
      <alignment horizontal="center" vertical="center"/>
    </xf>
    <xf numFmtId="0" fontId="5" fillId="0" borderId="13" xfId="0" applyFont="1" applyFill="1" applyBorder="1" applyAlignment="1">
      <alignment horizontal="centerContinuous" vertical="center"/>
    </xf>
    <xf numFmtId="0" fontId="5" fillId="0" borderId="0" xfId="0" applyFont="1" applyFill="1" applyBorder="1" applyAlignment="1">
      <alignment horizontal="centerContinuous" vertical="center"/>
    </xf>
    <xf numFmtId="0" fontId="10" fillId="0" borderId="13" xfId="0" applyFont="1" applyFill="1" applyBorder="1" applyAlignment="1">
      <alignment horizontal="centerContinuous" vertical="center"/>
    </xf>
    <xf numFmtId="0" fontId="10" fillId="0" borderId="0" xfId="0" applyFont="1" applyFill="1" applyBorder="1" applyAlignment="1">
      <alignment horizontal="centerContinuous" vertical="center"/>
    </xf>
    <xf numFmtId="0" fontId="10" fillId="0" borderId="19" xfId="0" applyFont="1" applyFill="1" applyBorder="1" applyAlignment="1">
      <alignment horizontal="centerContinuous" vertical="center"/>
    </xf>
    <xf numFmtId="0" fontId="1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4" xfId="0" applyFont="1" applyFill="1" applyBorder="1" applyAlignment="1">
      <alignment horizontal="center" vertical="center"/>
    </xf>
    <xf numFmtId="0" fontId="5" fillId="0" borderId="37" xfId="0" applyFont="1" applyFill="1" applyBorder="1" applyAlignment="1">
      <alignment vertical="center"/>
    </xf>
    <xf numFmtId="0" fontId="10" fillId="0" borderId="30" xfId="0" applyFont="1" applyFill="1" applyBorder="1" applyAlignment="1">
      <alignment horizontal="left" vertical="center"/>
    </xf>
    <xf numFmtId="0" fontId="10" fillId="0" borderId="20" xfId="0" applyFont="1" applyFill="1" applyBorder="1" applyAlignment="1">
      <alignment horizontal="left" vertical="center"/>
    </xf>
    <xf numFmtId="0" fontId="10" fillId="0" borderId="30" xfId="0" applyFont="1" applyFill="1" applyBorder="1" applyAlignment="1">
      <alignment horizontal="center" vertical="center"/>
    </xf>
    <xf numFmtId="0" fontId="5" fillId="0" borderId="38" xfId="0" applyFont="1" applyFill="1" applyBorder="1" applyAlignment="1">
      <alignment vertical="center"/>
    </xf>
    <xf numFmtId="0" fontId="4" fillId="35" borderId="13" xfId="0" applyFont="1" applyFill="1" applyBorder="1" applyAlignment="1">
      <alignment/>
    </xf>
    <xf numFmtId="0" fontId="20" fillId="35" borderId="27" xfId="0" applyFont="1" applyFill="1" applyBorder="1" applyAlignment="1">
      <alignment/>
    </xf>
    <xf numFmtId="0" fontId="20" fillId="35" borderId="0" xfId="0" applyFont="1" applyFill="1" applyBorder="1" applyAlignment="1">
      <alignment/>
    </xf>
    <xf numFmtId="0" fontId="20" fillId="35" borderId="0" xfId="0" applyFont="1" applyFill="1" applyBorder="1" applyAlignment="1">
      <alignment horizontal="center" vertical="center"/>
    </xf>
    <xf numFmtId="0" fontId="4" fillId="35" borderId="14" xfId="0" applyFont="1" applyFill="1" applyBorder="1" applyAlignment="1">
      <alignment/>
    </xf>
    <xf numFmtId="0" fontId="4" fillId="35" borderId="13" xfId="0" applyNumberFormat="1" applyFont="1" applyFill="1" applyBorder="1" applyAlignment="1" quotePrefix="1">
      <alignment horizontal="center" vertical="center"/>
    </xf>
    <xf numFmtId="0" fontId="4" fillId="35" borderId="27" xfId="0" applyFont="1" applyFill="1" applyBorder="1" applyAlignment="1">
      <alignment horizontal="left" vertical="center"/>
    </xf>
    <xf numFmtId="181" fontId="4" fillId="35" borderId="0" xfId="0" applyNumberFormat="1" applyFont="1" applyFill="1" applyBorder="1" applyAlignment="1">
      <alignment horizontal="right" vertical="center"/>
    </xf>
    <xf numFmtId="182" fontId="4" fillId="35" borderId="0" xfId="0" applyNumberFormat="1" applyFont="1" applyFill="1" applyBorder="1" applyAlignment="1">
      <alignment horizontal="center" vertical="center"/>
    </xf>
    <xf numFmtId="183" fontId="4" fillId="35" borderId="0" xfId="0" applyNumberFormat="1" applyFont="1" applyFill="1" applyBorder="1" applyAlignment="1">
      <alignment vertical="center"/>
    </xf>
    <xf numFmtId="164" fontId="4" fillId="35" borderId="0" xfId="42" applyNumberFormat="1" applyFont="1" applyFill="1" applyBorder="1" applyAlignment="1">
      <alignment horizontal="right" vertical="center"/>
    </xf>
    <xf numFmtId="184" fontId="4" fillId="35" borderId="0" xfId="0" applyNumberFormat="1" applyFont="1" applyFill="1" applyBorder="1" applyAlignment="1" quotePrefix="1">
      <alignment horizontal="right"/>
    </xf>
    <xf numFmtId="184" fontId="4" fillId="35" borderId="14" xfId="0" applyNumberFormat="1" applyFont="1" applyFill="1" applyBorder="1" applyAlignment="1" quotePrefix="1">
      <alignment horizontal="right"/>
    </xf>
    <xf numFmtId="184" fontId="0" fillId="0" borderId="0" xfId="0" applyNumberFormat="1" applyAlignment="1">
      <alignment/>
    </xf>
    <xf numFmtId="3" fontId="4" fillId="35" borderId="0" xfId="42" applyNumberFormat="1" applyFont="1" applyFill="1" applyBorder="1" applyAlignment="1">
      <alignment horizontal="right" vertical="center"/>
    </xf>
    <xf numFmtId="185" fontId="4" fillId="35" borderId="14" xfId="0" applyNumberFormat="1" applyFont="1" applyFill="1" applyBorder="1" applyAlignment="1">
      <alignment horizontal="right" vertical="center"/>
    </xf>
    <xf numFmtId="0" fontId="4" fillId="35" borderId="13" xfId="0" applyNumberFormat="1" applyFont="1" applyFill="1" applyBorder="1" applyAlignment="1">
      <alignment vertical="center"/>
    </xf>
    <xf numFmtId="186" fontId="4" fillId="35" borderId="27" xfId="0" applyNumberFormat="1" applyFont="1" applyFill="1" applyBorder="1" applyAlignment="1">
      <alignment vertical="center"/>
    </xf>
    <xf numFmtId="164" fontId="4" fillId="35" borderId="0" xfId="0" applyNumberFormat="1" applyFont="1" applyFill="1" applyBorder="1" applyAlignment="1">
      <alignment horizontal="center" vertical="center"/>
    </xf>
    <xf numFmtId="0" fontId="4" fillId="35" borderId="0" xfId="0" applyFont="1" applyFill="1" applyBorder="1" applyAlignment="1">
      <alignment horizontal="center" vertical="center"/>
    </xf>
    <xf numFmtId="0" fontId="4" fillId="35" borderId="13" xfId="0" applyFont="1" applyFill="1" applyBorder="1" applyAlignment="1">
      <alignment vertical="center"/>
    </xf>
    <xf numFmtId="0" fontId="4" fillId="35" borderId="42" xfId="0" applyNumberFormat="1" applyFont="1" applyFill="1" applyBorder="1" applyAlignment="1">
      <alignment horizontal="right"/>
    </xf>
    <xf numFmtId="0" fontId="4" fillId="35" borderId="43" xfId="0" applyFont="1" applyFill="1" applyBorder="1" applyAlignment="1">
      <alignment/>
    </xf>
    <xf numFmtId="0" fontId="4" fillId="35" borderId="24" xfId="0" applyFont="1" applyFill="1" applyBorder="1" applyAlignment="1">
      <alignment/>
    </xf>
    <xf numFmtId="0" fontId="4" fillId="35" borderId="24" xfId="0" applyFont="1" applyFill="1" applyBorder="1" applyAlignment="1">
      <alignment horizontal="right" vertical="center"/>
    </xf>
    <xf numFmtId="0" fontId="4" fillId="35" borderId="24" xfId="0" applyFont="1" applyFill="1" applyBorder="1" applyAlignment="1">
      <alignment/>
    </xf>
    <xf numFmtId="0" fontId="4" fillId="35" borderId="25" xfId="0" applyFont="1" applyFill="1" applyBorder="1" applyAlignment="1">
      <alignment/>
    </xf>
    <xf numFmtId="0" fontId="8" fillId="0" borderId="0" xfId="0" applyFont="1" applyFill="1" applyAlignment="1">
      <alignment vertical="center"/>
    </xf>
    <xf numFmtId="3" fontId="5" fillId="0" borderId="0" xfId="0" applyNumberFormat="1" applyFont="1" applyFill="1" applyBorder="1" applyAlignment="1">
      <alignment vertical="center"/>
    </xf>
    <xf numFmtId="183" fontId="5" fillId="0" borderId="0" xfId="0" applyNumberFormat="1" applyFont="1" applyFill="1" applyBorder="1" applyAlignment="1">
      <alignment vertical="center"/>
    </xf>
    <xf numFmtId="0" fontId="8" fillId="0" borderId="0" xfId="0" applyFont="1" applyFill="1" applyBorder="1" applyAlignment="1">
      <alignment vertical="center"/>
    </xf>
    <xf numFmtId="1" fontId="4" fillId="0" borderId="0" xfId="0" applyNumberFormat="1" applyFont="1" applyAlignment="1">
      <alignment horizontal="center"/>
    </xf>
    <xf numFmtId="1" fontId="17" fillId="0" borderId="0" xfId="0" applyNumberFormat="1" applyFont="1" applyAlignment="1">
      <alignment/>
    </xf>
    <xf numFmtId="182" fontId="17" fillId="0" borderId="0" xfId="42" applyNumberFormat="1" applyFont="1" applyAlignment="1">
      <alignment horizontal="center"/>
    </xf>
    <xf numFmtId="3" fontId="17" fillId="0" borderId="0" xfId="0" applyNumberFormat="1" applyFont="1" applyAlignment="1">
      <alignment/>
    </xf>
    <xf numFmtId="164" fontId="17" fillId="0" borderId="0" xfId="42" applyNumberFormat="1" applyFont="1" applyBorder="1" applyAlignment="1">
      <alignment/>
    </xf>
    <xf numFmtId="10" fontId="17" fillId="0" borderId="0" xfId="0" applyNumberFormat="1" applyFont="1" applyAlignment="1">
      <alignment/>
    </xf>
    <xf numFmtId="0" fontId="21" fillId="33" borderId="16" xfId="0" applyFont="1" applyFill="1" applyBorder="1" applyAlignment="1">
      <alignment/>
    </xf>
    <xf numFmtId="0" fontId="21" fillId="33" borderId="17" xfId="0" applyFont="1" applyFill="1" applyBorder="1" applyAlignment="1">
      <alignment/>
    </xf>
    <xf numFmtId="0" fontId="11" fillId="33" borderId="27" xfId="0" applyFont="1" applyFill="1" applyBorder="1" applyAlignment="1">
      <alignment horizontal="center" vertical="center"/>
    </xf>
    <xf numFmtId="0" fontId="5" fillId="33" borderId="20" xfId="0" applyFont="1" applyFill="1" applyBorder="1" applyAlignment="1">
      <alignment horizontal="left"/>
    </xf>
    <xf numFmtId="0" fontId="5" fillId="33" borderId="30" xfId="0" applyFont="1" applyFill="1" applyBorder="1" applyAlignment="1">
      <alignment/>
    </xf>
    <xf numFmtId="0" fontId="5" fillId="33" borderId="0" xfId="0" applyFont="1" applyFill="1" applyBorder="1" applyAlignment="1">
      <alignment/>
    </xf>
    <xf numFmtId="0" fontId="5" fillId="33" borderId="27" xfId="0" applyFont="1" applyFill="1" applyBorder="1" applyAlignment="1">
      <alignment horizontal="center"/>
    </xf>
    <xf numFmtId="0" fontId="10" fillId="0" borderId="19" xfId="0" applyFont="1" applyFill="1" applyBorder="1" applyAlignment="1">
      <alignment horizontal="left" vertical="center"/>
    </xf>
    <xf numFmtId="0" fontId="5" fillId="0" borderId="0" xfId="0" applyFont="1" applyFill="1" applyBorder="1" applyAlignment="1">
      <alignment vertical="center"/>
    </xf>
    <xf numFmtId="9" fontId="5" fillId="0" borderId="39" xfId="0" applyNumberFormat="1" applyFont="1" applyFill="1" applyBorder="1" applyAlignment="1">
      <alignment vertical="center"/>
    </xf>
    <xf numFmtId="9" fontId="5" fillId="0" borderId="17" xfId="0" applyNumberFormat="1" applyFont="1" applyFill="1" applyBorder="1" applyAlignment="1">
      <alignment vertical="center"/>
    </xf>
    <xf numFmtId="9" fontId="5" fillId="0" borderId="26" xfId="0" applyNumberFormat="1" applyFont="1" applyFill="1" applyBorder="1" applyAlignment="1">
      <alignment vertical="center"/>
    </xf>
    <xf numFmtId="0" fontId="5" fillId="0" borderId="19" xfId="0" applyFont="1" applyFill="1" applyBorder="1" applyAlignment="1">
      <alignment horizontal="center"/>
    </xf>
    <xf numFmtId="0" fontId="5" fillId="0" borderId="0" xfId="0" applyFont="1" applyFill="1" applyBorder="1" applyAlignment="1">
      <alignment horizontal="center"/>
    </xf>
    <xf numFmtId="9" fontId="5" fillId="0" borderId="40" xfId="0" applyNumberFormat="1" applyFont="1" applyFill="1" applyBorder="1" applyAlignment="1">
      <alignment vertical="center"/>
    </xf>
    <xf numFmtId="9" fontId="5" fillId="0" borderId="0" xfId="0" applyNumberFormat="1" applyFont="1" applyFill="1" applyBorder="1" applyAlignment="1">
      <alignment vertical="center"/>
    </xf>
    <xf numFmtId="9" fontId="5" fillId="0" borderId="27" xfId="0" applyNumberFormat="1" applyFont="1" applyFill="1" applyBorder="1" applyAlignment="1">
      <alignment vertical="center"/>
    </xf>
    <xf numFmtId="9" fontId="5" fillId="0" borderId="19" xfId="0" applyNumberFormat="1" applyFont="1" applyFill="1" applyBorder="1" applyAlignment="1">
      <alignment horizontal="center"/>
    </xf>
    <xf numFmtId="0" fontId="10" fillId="0" borderId="20" xfId="0" applyFont="1" applyFill="1" applyBorder="1" applyAlignment="1">
      <alignment horizontal="left" vertical="top"/>
    </xf>
    <xf numFmtId="0" fontId="10" fillId="0" borderId="20" xfId="0" applyFont="1" applyFill="1" applyBorder="1" applyAlignment="1">
      <alignment horizontal="center" vertical="top"/>
    </xf>
    <xf numFmtId="9" fontId="5" fillId="0" borderId="41" xfId="0" applyNumberFormat="1" applyFont="1" applyFill="1" applyBorder="1" applyAlignment="1">
      <alignment vertical="center"/>
    </xf>
    <xf numFmtId="9" fontId="5" fillId="0" borderId="30" xfId="0" applyNumberFormat="1" applyFont="1" applyFill="1" applyBorder="1" applyAlignment="1">
      <alignment vertical="center"/>
    </xf>
    <xf numFmtId="9" fontId="5" fillId="0" borderId="31" xfId="0" applyNumberFormat="1" applyFont="1" applyFill="1" applyBorder="1" applyAlignment="1">
      <alignment vertical="center"/>
    </xf>
    <xf numFmtId="0" fontId="20" fillId="35" borderId="16" xfId="0" applyFont="1" applyFill="1" applyBorder="1" applyAlignment="1">
      <alignment horizontal="center" vertical="center"/>
    </xf>
    <xf numFmtId="0" fontId="20" fillId="35" borderId="17" xfId="0" applyFont="1" applyFill="1" applyBorder="1" applyAlignment="1">
      <alignment horizontal="center" vertical="center"/>
    </xf>
    <xf numFmtId="0" fontId="20" fillId="35" borderId="39" xfId="0" applyFont="1" applyFill="1" applyBorder="1" applyAlignment="1">
      <alignment horizontal="center" vertical="center"/>
    </xf>
    <xf numFmtId="0" fontId="20" fillId="35" borderId="26" xfId="0" applyFont="1" applyFill="1" applyBorder="1" applyAlignment="1">
      <alignment horizontal="center" vertical="center"/>
    </xf>
    <xf numFmtId="1" fontId="16" fillId="35" borderId="19" xfId="44" applyNumberFormat="1" applyFont="1" applyFill="1" applyBorder="1" applyAlignment="1">
      <alignment horizontal="right" vertical="center"/>
    </xf>
    <xf numFmtId="171" fontId="16" fillId="35" borderId="0" xfId="44" applyNumberFormat="1" applyFont="1" applyFill="1" applyBorder="1" applyAlignment="1">
      <alignment vertical="center"/>
    </xf>
    <xf numFmtId="171" fontId="16" fillId="35" borderId="0" xfId="44" applyNumberFormat="1" applyFont="1" applyFill="1" applyBorder="1" applyAlignment="1" quotePrefix="1">
      <alignment horizontal="right" vertical="center"/>
    </xf>
    <xf numFmtId="184" fontId="16" fillId="35" borderId="0" xfId="62" applyNumberFormat="1" applyFont="1" applyFill="1" applyBorder="1" applyAlignment="1">
      <alignment vertical="center"/>
    </xf>
    <xf numFmtId="184" fontId="16" fillId="35" borderId="27" xfId="62" applyNumberFormat="1" applyFont="1" applyFill="1" applyBorder="1" applyAlignment="1">
      <alignment vertical="center"/>
    </xf>
    <xf numFmtId="1" fontId="16" fillId="35" borderId="19" xfId="0" applyNumberFormat="1" applyFont="1" applyFill="1" applyBorder="1" applyAlignment="1" quotePrefix="1">
      <alignment horizontal="right" vertical="center"/>
    </xf>
    <xf numFmtId="171" fontId="16" fillId="35" borderId="0" xfId="42" applyNumberFormat="1" applyFont="1" applyFill="1" applyBorder="1" applyAlignment="1" quotePrefix="1">
      <alignment horizontal="right" vertical="center"/>
    </xf>
    <xf numFmtId="3" fontId="16" fillId="35" borderId="19" xfId="0" applyNumberFormat="1" applyFont="1" applyFill="1" applyBorder="1" applyAlignment="1" quotePrefix="1">
      <alignment horizontal="right" vertical="center"/>
    </xf>
    <xf numFmtId="184" fontId="16" fillId="35" borderId="19" xfId="44" applyNumberFormat="1" applyFont="1" applyFill="1" applyBorder="1" applyAlignment="1">
      <alignment horizontal="right" vertical="center"/>
    </xf>
    <xf numFmtId="184" fontId="16" fillId="35" borderId="0" xfId="42" applyNumberFormat="1" applyFont="1" applyFill="1" applyBorder="1" applyAlignment="1">
      <alignment vertical="center"/>
    </xf>
    <xf numFmtId="184" fontId="16" fillId="35" borderId="0" xfId="44" applyNumberFormat="1" applyFont="1" applyFill="1" applyBorder="1" applyAlignment="1">
      <alignment vertical="center"/>
    </xf>
    <xf numFmtId="0" fontId="21" fillId="35" borderId="20" xfId="0" applyFont="1" applyFill="1" applyBorder="1" applyAlignment="1">
      <alignment/>
    </xf>
    <xf numFmtId="0" fontId="21" fillId="35" borderId="30" xfId="0" applyFont="1" applyFill="1" applyBorder="1" applyAlignment="1">
      <alignment horizontal="center" vertical="center"/>
    </xf>
    <xf numFmtId="0" fontId="21" fillId="35" borderId="20" xfId="0" applyFont="1" applyFill="1" applyBorder="1" applyAlignment="1">
      <alignment horizontal="right" vertical="center"/>
    </xf>
    <xf numFmtId="0" fontId="21" fillId="35" borderId="30" xfId="0" applyFont="1" applyFill="1" applyBorder="1" applyAlignment="1">
      <alignment horizontal="right" vertical="center"/>
    </xf>
    <xf numFmtId="164" fontId="14" fillId="35" borderId="41" xfId="0" applyNumberFormat="1" applyFont="1" applyFill="1" applyBorder="1" applyAlignment="1">
      <alignment vertical="center"/>
    </xf>
    <xf numFmtId="184" fontId="14" fillId="35" borderId="30" xfId="62" applyNumberFormat="1" applyFont="1" applyFill="1" applyBorder="1" applyAlignment="1">
      <alignment vertical="center"/>
    </xf>
    <xf numFmtId="184" fontId="14" fillId="35" borderId="31" xfId="62" applyNumberFormat="1" applyFont="1" applyFill="1" applyBorder="1" applyAlignment="1">
      <alignment vertical="center"/>
    </xf>
    <xf numFmtId="0" fontId="21" fillId="0" borderId="0" xfId="0" applyFont="1" applyFill="1" applyAlignment="1">
      <alignment/>
    </xf>
    <xf numFmtId="164" fontId="14" fillId="0" borderId="0" xfId="0" applyNumberFormat="1" applyFont="1" applyFill="1" applyBorder="1" applyAlignment="1">
      <alignment vertical="center"/>
    </xf>
    <xf numFmtId="184" fontId="14" fillId="0" borderId="0" xfId="62" applyNumberFormat="1" applyFont="1" applyFill="1" applyBorder="1" applyAlignment="1">
      <alignment vertical="center"/>
    </xf>
    <xf numFmtId="0" fontId="23" fillId="0" borderId="0" xfId="0" applyFont="1" applyFill="1" applyAlignment="1">
      <alignment/>
    </xf>
    <xf numFmtId="0" fontId="23" fillId="0" borderId="0" xfId="0" applyFont="1" applyFill="1" applyAlignment="1">
      <alignment/>
    </xf>
    <xf numFmtId="0" fontId="23" fillId="0" borderId="0" xfId="0" applyFont="1" applyFill="1" applyAlignment="1">
      <alignment/>
    </xf>
    <xf numFmtId="0" fontId="21" fillId="0" borderId="0" xfId="0" applyFont="1" applyAlignment="1">
      <alignment/>
    </xf>
    <xf numFmtId="0" fontId="10" fillId="35" borderId="19" xfId="0" applyFont="1" applyFill="1" applyBorder="1" applyAlignment="1">
      <alignment/>
    </xf>
    <xf numFmtId="0" fontId="10" fillId="35" borderId="0" xfId="0" applyFont="1" applyFill="1" applyBorder="1" applyAlignment="1">
      <alignment horizontal="center" vertical="center"/>
    </xf>
    <xf numFmtId="0" fontId="10" fillId="35" borderId="16" xfId="0" applyFont="1" applyFill="1" applyBorder="1" applyAlignment="1">
      <alignment horizontal="center" vertical="center"/>
    </xf>
    <xf numFmtId="0" fontId="10" fillId="35" borderId="17" xfId="0" applyFont="1" applyFill="1" applyBorder="1" applyAlignment="1">
      <alignment horizontal="center" vertical="center"/>
    </xf>
    <xf numFmtId="0" fontId="10" fillId="35" borderId="39" xfId="0" applyFont="1" applyFill="1" applyBorder="1" applyAlignment="1">
      <alignment horizontal="center" vertical="center"/>
    </xf>
    <xf numFmtId="0" fontId="10" fillId="35" borderId="26" xfId="0" applyFont="1" applyFill="1" applyBorder="1" applyAlignment="1">
      <alignment horizontal="center" vertical="center"/>
    </xf>
    <xf numFmtId="0" fontId="5" fillId="35" borderId="19" xfId="0" applyFont="1" applyFill="1" applyBorder="1" applyAlignment="1">
      <alignment horizontal="left" vertical="center"/>
    </xf>
    <xf numFmtId="0" fontId="5" fillId="35" borderId="0" xfId="0" applyNumberFormat="1" applyFont="1" applyFill="1" applyBorder="1" applyAlignment="1">
      <alignment horizontal="center" vertical="center"/>
    </xf>
    <xf numFmtId="164" fontId="14" fillId="35" borderId="19" xfId="44" applyNumberFormat="1" applyFont="1" applyFill="1" applyBorder="1" applyAlignment="1">
      <alignment vertical="center"/>
    </xf>
    <xf numFmtId="164" fontId="14" fillId="35" borderId="0" xfId="42" applyNumberFormat="1" applyFont="1" applyFill="1" applyBorder="1" applyAlignment="1">
      <alignment vertical="center"/>
    </xf>
    <xf numFmtId="164" fontId="14" fillId="35" borderId="0" xfId="44" applyNumberFormat="1" applyFont="1" applyFill="1" applyBorder="1" applyAlignment="1">
      <alignment vertical="center"/>
    </xf>
    <xf numFmtId="171" fontId="14" fillId="35" borderId="0" xfId="42" applyNumberFormat="1" applyFont="1" applyFill="1" applyBorder="1" applyAlignment="1">
      <alignment vertical="center"/>
    </xf>
    <xf numFmtId="3" fontId="14" fillId="35" borderId="0" xfId="44" applyNumberFormat="1" applyFont="1" applyFill="1" applyBorder="1" applyAlignment="1" quotePrefix="1">
      <alignment horizontal="center" vertical="center"/>
    </xf>
    <xf numFmtId="164" fontId="14" fillId="35" borderId="40" xfId="0" applyNumberFormat="1" applyFont="1" applyFill="1" applyBorder="1" applyAlignment="1">
      <alignment vertical="center"/>
    </xf>
    <xf numFmtId="184" fontId="14" fillId="35" borderId="0" xfId="62" applyNumberFormat="1" applyFont="1" applyFill="1" applyBorder="1" applyAlignment="1">
      <alignment vertical="center"/>
    </xf>
    <xf numFmtId="184" fontId="14" fillId="35" borderId="27" xfId="62" applyNumberFormat="1" applyFont="1" applyFill="1" applyBorder="1" applyAlignment="1">
      <alignment vertical="center"/>
    </xf>
    <xf numFmtId="43" fontId="5" fillId="0" borderId="0" xfId="42" applyFont="1" applyAlignment="1">
      <alignment vertical="center"/>
    </xf>
    <xf numFmtId="3" fontId="5" fillId="0" borderId="0" xfId="0" applyNumberFormat="1" applyFont="1" applyAlignment="1">
      <alignment vertical="center"/>
    </xf>
    <xf numFmtId="164" fontId="5" fillId="0" borderId="0" xfId="0" applyNumberFormat="1" applyFont="1" applyAlignment="1">
      <alignment vertical="center"/>
    </xf>
    <xf numFmtId="3" fontId="14" fillId="35" borderId="19" xfId="42" applyNumberFormat="1" applyFont="1" applyFill="1" applyBorder="1" applyAlignment="1">
      <alignment vertical="center"/>
    </xf>
    <xf numFmtId="3" fontId="14" fillId="35" borderId="0" xfId="42" applyNumberFormat="1" applyFont="1" applyFill="1" applyBorder="1" applyAlignment="1">
      <alignment vertical="center"/>
    </xf>
    <xf numFmtId="3" fontId="14" fillId="35" borderId="40" xfId="42" applyNumberFormat="1" applyFont="1" applyFill="1" applyBorder="1" applyAlignment="1">
      <alignment vertical="center"/>
    </xf>
    <xf numFmtId="3" fontId="14" fillId="35" borderId="19" xfId="0" applyNumberFormat="1" applyFont="1" applyFill="1" applyBorder="1" applyAlignment="1" quotePrefix="1">
      <alignment horizontal="right" vertical="center"/>
    </xf>
    <xf numFmtId="3" fontId="14" fillId="35" borderId="0" xfId="42" applyNumberFormat="1" applyFont="1" applyFill="1" applyBorder="1" applyAlignment="1">
      <alignment horizontal="right" vertical="center"/>
    </xf>
    <xf numFmtId="3" fontId="14" fillId="35" borderId="40" xfId="42" applyNumberFormat="1" applyFont="1" applyFill="1" applyBorder="1" applyAlignment="1">
      <alignment horizontal="right" vertical="center"/>
    </xf>
    <xf numFmtId="164" fontId="14" fillId="35" borderId="0" xfId="42" applyNumberFormat="1" applyFont="1" applyFill="1" applyBorder="1" applyAlignment="1">
      <alignment horizontal="right" vertical="center"/>
    </xf>
    <xf numFmtId="0" fontId="5" fillId="35" borderId="31" xfId="0" applyNumberFormat="1" applyFont="1" applyFill="1" applyBorder="1" applyAlignment="1">
      <alignment horizontal="center" vertical="center"/>
    </xf>
    <xf numFmtId="184" fontId="24" fillId="35" borderId="30" xfId="0" applyNumberFormat="1" applyFont="1" applyFill="1" applyBorder="1" applyAlignment="1">
      <alignment horizontal="right" vertical="center"/>
    </xf>
    <xf numFmtId="184" fontId="21" fillId="35" borderId="30" xfId="0" applyNumberFormat="1" applyFont="1" applyFill="1" applyBorder="1" applyAlignment="1">
      <alignment horizontal="center" vertical="center"/>
    </xf>
    <xf numFmtId="184" fontId="14" fillId="35" borderId="41" xfId="0" applyNumberFormat="1" applyFont="1" applyFill="1" applyBorder="1" applyAlignment="1">
      <alignment horizontal="right" vertical="center"/>
    </xf>
    <xf numFmtId="184" fontId="21" fillId="0" borderId="0" xfId="0" applyNumberFormat="1" applyFont="1" applyAlignment="1">
      <alignment/>
    </xf>
    <xf numFmtId="184" fontId="21" fillId="0" borderId="0" xfId="0" applyNumberFormat="1" applyFont="1" applyFill="1" applyAlignment="1">
      <alignment/>
    </xf>
    <xf numFmtId="164" fontId="21" fillId="0" borderId="0" xfId="0" applyNumberFormat="1" applyFont="1" applyFill="1" applyAlignment="1">
      <alignment/>
    </xf>
    <xf numFmtId="5" fontId="25" fillId="0" borderId="0" xfId="0" applyNumberFormat="1" applyFont="1" applyAlignment="1">
      <alignment/>
    </xf>
    <xf numFmtId="0" fontId="25" fillId="0" borderId="0" xfId="0" applyFont="1" applyAlignment="1">
      <alignment/>
    </xf>
    <xf numFmtId="3" fontId="25" fillId="0" borderId="0" xfId="0" applyNumberFormat="1" applyFont="1" applyAlignment="1">
      <alignment/>
    </xf>
    <xf numFmtId="0" fontId="4" fillId="0" borderId="0" xfId="0" applyFont="1" applyAlignment="1">
      <alignment/>
    </xf>
    <xf numFmtId="171" fontId="14" fillId="35" borderId="19" xfId="42" applyNumberFormat="1" applyFont="1" applyFill="1" applyBorder="1" applyAlignment="1">
      <alignment vertical="center"/>
    </xf>
    <xf numFmtId="171" fontId="14" fillId="35" borderId="0" xfId="42" applyNumberFormat="1" applyFont="1" applyFill="1" applyBorder="1" applyAlignment="1">
      <alignment horizontal="right" vertical="center"/>
    </xf>
    <xf numFmtId="171" fontId="14" fillId="35" borderId="40" xfId="42" applyNumberFormat="1" applyFont="1" applyFill="1" applyBorder="1" applyAlignment="1">
      <alignment vertical="center"/>
    </xf>
    <xf numFmtId="171" fontId="14" fillId="35" borderId="27" xfId="42" applyNumberFormat="1" applyFont="1" applyFill="1" applyBorder="1" applyAlignment="1">
      <alignment vertical="center"/>
    </xf>
    <xf numFmtId="171" fontId="5" fillId="0" borderId="0" xfId="0" applyNumberFormat="1" applyFont="1" applyAlignment="1">
      <alignment vertical="center"/>
    </xf>
    <xf numFmtId="184" fontId="14" fillId="35" borderId="19" xfId="42" applyNumberFormat="1" applyFont="1" applyFill="1" applyBorder="1" applyAlignment="1">
      <alignment vertical="center"/>
    </xf>
    <xf numFmtId="184" fontId="14" fillId="35" borderId="0" xfId="42" applyNumberFormat="1" applyFont="1" applyFill="1" applyBorder="1" applyAlignment="1">
      <alignment vertical="center"/>
    </xf>
    <xf numFmtId="184" fontId="14" fillId="35" borderId="40" xfId="42" applyNumberFormat="1" applyFont="1" applyFill="1" applyBorder="1" applyAlignment="1">
      <alignment vertical="center"/>
    </xf>
    <xf numFmtId="171" fontId="21" fillId="0" borderId="0" xfId="0" applyNumberFormat="1" applyFont="1" applyAlignment="1">
      <alignment/>
    </xf>
    <xf numFmtId="0" fontId="0" fillId="0" borderId="0" xfId="0" applyAlignment="1">
      <alignment horizontal="center"/>
    </xf>
    <xf numFmtId="187" fontId="0" fillId="0" borderId="0" xfId="0" applyNumberFormat="1" applyAlignment="1">
      <alignment/>
    </xf>
    <xf numFmtId="3" fontId="0" fillId="0" borderId="0" xfId="0" applyNumberFormat="1" applyAlignment="1">
      <alignment/>
    </xf>
    <xf numFmtId="0" fontId="5" fillId="0" borderId="0" xfId="0" applyFont="1" applyBorder="1" applyAlignment="1">
      <alignment/>
    </xf>
    <xf numFmtId="0" fontId="16" fillId="35" borderId="16" xfId="0" applyFont="1" applyFill="1" applyBorder="1" applyAlignment="1">
      <alignment horizontal="center" vertical="center"/>
    </xf>
    <xf numFmtId="0" fontId="16" fillId="35" borderId="17" xfId="0" applyFont="1" applyFill="1" applyBorder="1" applyAlignment="1">
      <alignment horizontal="center" vertical="center"/>
    </xf>
    <xf numFmtId="0" fontId="16" fillId="35" borderId="39" xfId="0" applyFont="1" applyFill="1" applyBorder="1" applyAlignment="1">
      <alignment horizontal="center" vertical="center"/>
    </xf>
    <xf numFmtId="0" fontId="16" fillId="35" borderId="26" xfId="0" applyFont="1" applyFill="1" applyBorder="1" applyAlignment="1">
      <alignment horizontal="center" vertical="center"/>
    </xf>
    <xf numFmtId="164" fontId="16" fillId="35" borderId="19" xfId="44" applyNumberFormat="1" applyFont="1" applyFill="1" applyBorder="1" applyAlignment="1">
      <alignment horizontal="right" vertical="center"/>
    </xf>
    <xf numFmtId="164" fontId="16" fillId="35" borderId="0" xfId="42" applyNumberFormat="1" applyFont="1" applyFill="1" applyBorder="1" applyAlignment="1">
      <alignment horizontal="right" vertical="center"/>
    </xf>
    <xf numFmtId="164" fontId="16" fillId="35" borderId="0" xfId="44" applyNumberFormat="1" applyFont="1" applyFill="1" applyBorder="1" applyAlignment="1">
      <alignment horizontal="right" vertical="center"/>
    </xf>
    <xf numFmtId="164" fontId="16" fillId="35" borderId="40" xfId="0" applyNumberFormat="1" applyFont="1" applyFill="1" applyBorder="1" applyAlignment="1">
      <alignment horizontal="right" vertical="center"/>
    </xf>
    <xf numFmtId="43" fontId="5" fillId="0" borderId="0" xfId="42" applyFont="1" applyBorder="1" applyAlignment="1">
      <alignment vertical="center"/>
    </xf>
    <xf numFmtId="164" fontId="5" fillId="0" borderId="0" xfId="0" applyNumberFormat="1" applyFont="1" applyBorder="1" applyAlignment="1">
      <alignment vertical="center"/>
    </xf>
    <xf numFmtId="3" fontId="16" fillId="35" borderId="19" xfId="44" applyNumberFormat="1" applyFont="1" applyFill="1" applyBorder="1" applyAlignment="1">
      <alignment horizontal="right" vertical="center"/>
    </xf>
    <xf numFmtId="3" fontId="16" fillId="35" borderId="0" xfId="42" applyNumberFormat="1" applyFont="1" applyFill="1" applyBorder="1" applyAlignment="1">
      <alignment horizontal="right" vertical="center"/>
    </xf>
    <xf numFmtId="3" fontId="16" fillId="35" borderId="0" xfId="44" applyNumberFormat="1" applyFont="1" applyFill="1" applyBorder="1" applyAlignment="1">
      <alignment horizontal="right" vertical="center"/>
    </xf>
    <xf numFmtId="3" fontId="16" fillId="35" borderId="19" xfId="42" applyNumberFormat="1" applyFont="1" applyFill="1" applyBorder="1" applyAlignment="1">
      <alignment horizontal="right" vertical="center"/>
    </xf>
    <xf numFmtId="164" fontId="16" fillId="35" borderId="19" xfId="42" applyNumberFormat="1" applyFont="1" applyFill="1" applyBorder="1" applyAlignment="1">
      <alignment horizontal="right" vertical="center"/>
    </xf>
    <xf numFmtId="184" fontId="16" fillId="35" borderId="19" xfId="44" applyNumberFormat="1" applyFont="1" applyFill="1" applyBorder="1" applyAlignment="1">
      <alignment vertical="center"/>
    </xf>
    <xf numFmtId="184" fontId="16" fillId="35" borderId="40" xfId="0" applyNumberFormat="1" applyFont="1" applyFill="1" applyBorder="1" applyAlignment="1">
      <alignment vertical="center"/>
    </xf>
    <xf numFmtId="0" fontId="16" fillId="35" borderId="20" xfId="0" applyFont="1" applyFill="1" applyBorder="1" applyAlignment="1">
      <alignment horizontal="right" vertical="center"/>
    </xf>
    <xf numFmtId="0" fontId="16" fillId="35" borderId="30" xfId="0" applyFont="1" applyFill="1" applyBorder="1" applyAlignment="1">
      <alignment horizontal="right" vertical="center"/>
    </xf>
    <xf numFmtId="164" fontId="16" fillId="35" borderId="41" xfId="0" applyNumberFormat="1" applyFont="1" applyFill="1" applyBorder="1" applyAlignment="1">
      <alignment vertical="center"/>
    </xf>
    <xf numFmtId="184" fontId="16" fillId="35" borderId="30" xfId="62" applyNumberFormat="1" applyFont="1" applyFill="1" applyBorder="1" applyAlignment="1">
      <alignment vertical="center"/>
    </xf>
    <xf numFmtId="184" fontId="16" fillId="35" borderId="31" xfId="62" applyNumberFormat="1" applyFont="1" applyFill="1" applyBorder="1" applyAlignment="1">
      <alignment vertical="center"/>
    </xf>
    <xf numFmtId="0" fontId="21" fillId="0" borderId="0" xfId="0" applyFont="1" applyBorder="1" applyAlignment="1">
      <alignment/>
    </xf>
    <xf numFmtId="0" fontId="21" fillId="0" borderId="0" xfId="0" applyFont="1" applyFill="1" applyBorder="1" applyAlignment="1">
      <alignment/>
    </xf>
    <xf numFmtId="0" fontId="23" fillId="0" borderId="0" xfId="0" applyFont="1" applyFill="1" applyBorder="1" applyAlignment="1">
      <alignment/>
    </xf>
    <xf numFmtId="171" fontId="21" fillId="0" borderId="0" xfId="0" applyNumberFormat="1" applyFont="1" applyFill="1" applyAlignment="1">
      <alignment/>
    </xf>
    <xf numFmtId="5" fontId="0" fillId="0" borderId="0" xfId="0" applyNumberFormat="1" applyAlignment="1">
      <alignment/>
    </xf>
    <xf numFmtId="170" fontId="0" fillId="0" borderId="0" xfId="0" applyNumberFormat="1" applyAlignment="1">
      <alignment/>
    </xf>
    <xf numFmtId="0" fontId="5" fillId="33" borderId="27" xfId="0" applyFont="1" applyFill="1" applyBorder="1" applyAlignment="1">
      <alignment/>
    </xf>
    <xf numFmtId="0" fontId="5" fillId="0" borderId="39" xfId="0" applyFont="1" applyFill="1" applyBorder="1" applyAlignment="1">
      <alignment vertical="center"/>
    </xf>
    <xf numFmtId="0" fontId="5" fillId="0" borderId="26" xfId="0" applyFont="1" applyFill="1" applyBorder="1" applyAlignment="1">
      <alignment vertical="center"/>
    </xf>
    <xf numFmtId="0" fontId="5" fillId="0" borderId="40" xfId="0" applyFont="1" applyFill="1" applyBorder="1" applyAlignment="1">
      <alignment vertical="center"/>
    </xf>
    <xf numFmtId="0" fontId="5" fillId="0" borderId="27" xfId="0" applyFont="1" applyFill="1" applyBorder="1" applyAlignment="1">
      <alignment vertical="center"/>
    </xf>
    <xf numFmtId="0" fontId="5" fillId="0" borderId="19" xfId="0" applyFont="1" applyFill="1" applyBorder="1" applyAlignment="1">
      <alignment vertical="center"/>
    </xf>
    <xf numFmtId="0" fontId="5" fillId="0" borderId="19" xfId="0" applyFont="1" applyFill="1" applyBorder="1" applyAlignment="1">
      <alignment horizontal="center" vertical="center"/>
    </xf>
    <xf numFmtId="0" fontId="5" fillId="0" borderId="41" xfId="0" applyFont="1" applyFill="1" applyBorder="1" applyAlignment="1">
      <alignment vertical="center"/>
    </xf>
    <xf numFmtId="0" fontId="5" fillId="0" borderId="31" xfId="0" applyFont="1" applyFill="1" applyBorder="1" applyAlignment="1">
      <alignment vertical="center"/>
    </xf>
    <xf numFmtId="0" fontId="5" fillId="35" borderId="0" xfId="0" applyNumberFormat="1" applyFont="1" applyFill="1" applyBorder="1" applyAlignment="1">
      <alignment horizontal="left" vertical="center"/>
    </xf>
    <xf numFmtId="171" fontId="14" fillId="35" borderId="0" xfId="42" applyNumberFormat="1" applyFont="1" applyFill="1" applyBorder="1" applyAlignment="1" quotePrefix="1">
      <alignment horizontal="right" vertical="center"/>
    </xf>
    <xf numFmtId="188" fontId="14" fillId="35" borderId="27" xfId="0" applyNumberFormat="1" applyFont="1" applyFill="1" applyBorder="1" applyAlignment="1">
      <alignment vertical="center"/>
    </xf>
    <xf numFmtId="171" fontId="14" fillId="35" borderId="19" xfId="42" applyNumberFormat="1" applyFont="1" applyFill="1" applyBorder="1" applyAlignment="1" quotePrefix="1">
      <alignment horizontal="right" vertical="center"/>
    </xf>
    <xf numFmtId="0" fontId="21" fillId="35" borderId="41" xfId="0" applyFont="1" applyFill="1" applyBorder="1" applyAlignment="1">
      <alignment horizontal="right" vertical="center"/>
    </xf>
    <xf numFmtId="0" fontId="21" fillId="35" borderId="31" xfId="0" applyFont="1" applyFill="1" applyBorder="1" applyAlignment="1">
      <alignment horizontal="right" vertical="center"/>
    </xf>
    <xf numFmtId="164" fontId="0" fillId="0" borderId="0" xfId="0" applyNumberFormat="1" applyAlignment="1">
      <alignment/>
    </xf>
    <xf numFmtId="0" fontId="5" fillId="0" borderId="17" xfId="0" applyFont="1" applyFill="1" applyBorder="1" applyAlignment="1">
      <alignment vertical="center"/>
    </xf>
    <xf numFmtId="0" fontId="5" fillId="0" borderId="30" xfId="0" applyFont="1" applyFill="1" applyBorder="1" applyAlignment="1">
      <alignment vertical="center"/>
    </xf>
    <xf numFmtId="164" fontId="14" fillId="35" borderId="40" xfId="44" applyNumberFormat="1" applyFont="1" applyFill="1" applyBorder="1" applyAlignment="1">
      <alignment vertical="center"/>
    </xf>
    <xf numFmtId="3" fontId="5" fillId="0" borderId="0" xfId="0" applyNumberFormat="1" applyFont="1" applyBorder="1" applyAlignment="1">
      <alignment vertical="center"/>
    </xf>
    <xf numFmtId="3" fontId="14" fillId="35" borderId="40" xfId="44" applyNumberFormat="1" applyFont="1" applyFill="1" applyBorder="1" applyAlignment="1">
      <alignment vertical="center"/>
    </xf>
    <xf numFmtId="3" fontId="21" fillId="0" borderId="0" xfId="0" applyNumberFormat="1" applyFont="1" applyAlignment="1">
      <alignment/>
    </xf>
    <xf numFmtId="0" fontId="21" fillId="33" borderId="26" xfId="0" applyFont="1" applyFill="1" applyBorder="1" applyAlignment="1">
      <alignment/>
    </xf>
    <xf numFmtId="0" fontId="5" fillId="33" borderId="31" xfId="0" applyFont="1" applyFill="1" applyBorder="1" applyAlignment="1">
      <alignment/>
    </xf>
    <xf numFmtId="0" fontId="10" fillId="0" borderId="16" xfId="0" applyFont="1" applyFill="1" applyBorder="1" applyAlignment="1">
      <alignment horizontal="left" vertical="center"/>
    </xf>
    <xf numFmtId="0" fontId="5" fillId="0" borderId="16" xfId="0" applyFont="1" applyFill="1" applyBorder="1" applyAlignment="1">
      <alignment vertical="center"/>
    </xf>
    <xf numFmtId="0" fontId="5" fillId="0" borderId="39" xfId="0" applyFont="1" applyFill="1" applyBorder="1" applyAlignment="1">
      <alignment horizontal="center"/>
    </xf>
    <xf numFmtId="0" fontId="5" fillId="0" borderId="17" xfId="0" applyFont="1" applyFill="1" applyBorder="1" applyAlignment="1">
      <alignment horizontal="center"/>
    </xf>
    <xf numFmtId="0" fontId="0" fillId="0" borderId="17" xfId="0" applyBorder="1" applyAlignment="1">
      <alignment/>
    </xf>
    <xf numFmtId="0" fontId="5" fillId="0" borderId="19" xfId="0" applyFont="1" applyFill="1" applyBorder="1" applyAlignment="1">
      <alignment horizontal="centerContinuous"/>
    </xf>
    <xf numFmtId="0" fontId="5" fillId="0" borderId="0" xfId="0" applyFont="1" applyFill="1" applyBorder="1" applyAlignment="1">
      <alignment horizontal="centerContinuous"/>
    </xf>
    <xf numFmtId="0" fontId="5" fillId="0" borderId="40" xfId="0" applyFont="1" applyFill="1" applyBorder="1" applyAlignment="1">
      <alignment horizontal="center"/>
    </xf>
    <xf numFmtId="0" fontId="4" fillId="0" borderId="0" xfId="0" applyFont="1" applyBorder="1" applyAlignment="1">
      <alignment horizontal="center"/>
    </xf>
    <xf numFmtId="9" fontId="5" fillId="0" borderId="0" xfId="0" applyNumberFormat="1" applyFont="1" applyFill="1" applyBorder="1" applyAlignment="1">
      <alignment horizontal="centerContinuous" vertical="center"/>
    </xf>
    <xf numFmtId="9" fontId="5" fillId="0" borderId="27" xfId="0" applyNumberFormat="1" applyFont="1" applyFill="1" applyBorder="1" applyAlignment="1">
      <alignment horizontal="centerContinuous" vertical="center"/>
    </xf>
    <xf numFmtId="0" fontId="17" fillId="0" borderId="40" xfId="0" applyFont="1" applyBorder="1" applyAlignment="1">
      <alignment/>
    </xf>
    <xf numFmtId="0" fontId="5" fillId="0" borderId="40" xfId="0" applyFont="1" applyFill="1" applyBorder="1" applyAlignment="1">
      <alignment horizontal="centerContinuous"/>
    </xf>
    <xf numFmtId="0" fontId="26" fillId="0" borderId="40" xfId="0" applyFont="1" applyBorder="1" applyAlignment="1">
      <alignment horizontal="centerContinuous"/>
    </xf>
    <xf numFmtId="0" fontId="9" fillId="0" borderId="0" xfId="0" applyFont="1" applyFill="1" applyBorder="1" applyAlignment="1">
      <alignment horizontal="centerContinuous"/>
    </xf>
    <xf numFmtId="0" fontId="27" fillId="0" borderId="0" xfId="0" applyFont="1" applyFill="1" applyBorder="1" applyAlignment="1">
      <alignment horizontal="centerContinuous"/>
    </xf>
    <xf numFmtId="0" fontId="27" fillId="0" borderId="27" xfId="0" applyFont="1" applyFill="1" applyBorder="1" applyAlignment="1">
      <alignment horizontal="centerContinuous"/>
    </xf>
    <xf numFmtId="0" fontId="10" fillId="0" borderId="41" xfId="0" applyFont="1" applyFill="1" applyBorder="1" applyAlignment="1">
      <alignment horizontal="center" vertical="top"/>
    </xf>
    <xf numFmtId="0" fontId="5" fillId="0" borderId="30" xfId="0" applyFont="1" applyFill="1" applyBorder="1" applyAlignment="1">
      <alignment/>
    </xf>
    <xf numFmtId="0" fontId="5" fillId="0" borderId="31" xfId="0" applyFont="1" applyFill="1" applyBorder="1" applyAlignment="1">
      <alignment/>
    </xf>
    <xf numFmtId="0" fontId="10" fillId="35" borderId="27" xfId="0" applyFont="1" applyFill="1" applyBorder="1" applyAlignment="1">
      <alignment horizontal="center" vertical="center"/>
    </xf>
    <xf numFmtId="0" fontId="10" fillId="35" borderId="40" xfId="0" applyFont="1" applyFill="1" applyBorder="1" applyAlignment="1">
      <alignment horizontal="center" vertical="center"/>
    </xf>
    <xf numFmtId="0" fontId="5" fillId="35" borderId="27" xfId="0" applyFont="1" applyFill="1" applyBorder="1" applyAlignment="1">
      <alignment horizontal="left" vertical="center"/>
    </xf>
    <xf numFmtId="189" fontId="5" fillId="35" borderId="0" xfId="0" applyNumberFormat="1" applyFont="1" applyFill="1" applyBorder="1" applyAlignment="1">
      <alignment vertical="center"/>
    </xf>
    <xf numFmtId="183" fontId="5" fillId="35" borderId="0" xfId="0" applyNumberFormat="1" applyFont="1" applyFill="1" applyBorder="1" applyAlignment="1">
      <alignment vertical="center"/>
    </xf>
    <xf numFmtId="164" fontId="5" fillId="35" borderId="40" xfId="0" applyNumberFormat="1" applyFont="1" applyFill="1" applyBorder="1" applyAlignment="1">
      <alignment horizontal="right" vertical="center"/>
    </xf>
    <xf numFmtId="184" fontId="5" fillId="35" borderId="0" xfId="62" applyNumberFormat="1" applyFont="1" applyFill="1" applyBorder="1" applyAlignment="1">
      <alignment horizontal="right" vertical="center"/>
    </xf>
    <xf numFmtId="164" fontId="5" fillId="35" borderId="27" xfId="0" applyNumberFormat="1" applyFont="1" applyFill="1" applyBorder="1" applyAlignment="1">
      <alignment horizontal="right" vertical="center"/>
    </xf>
    <xf numFmtId="3" fontId="5" fillId="35" borderId="40" xfId="42" applyNumberFormat="1" applyFont="1" applyFill="1" applyBorder="1" applyAlignment="1">
      <alignment horizontal="right" vertical="center"/>
    </xf>
    <xf numFmtId="3" fontId="5" fillId="35" borderId="0" xfId="42" applyNumberFormat="1" applyFont="1" applyFill="1" applyBorder="1" applyAlignment="1">
      <alignment horizontal="right" vertical="center"/>
    </xf>
    <xf numFmtId="3" fontId="5" fillId="35" borderId="27" xfId="42" applyNumberFormat="1" applyFont="1" applyFill="1" applyBorder="1" applyAlignment="1">
      <alignment horizontal="right" vertical="center"/>
    </xf>
    <xf numFmtId="0" fontId="21" fillId="35" borderId="30" xfId="0" applyFont="1" applyFill="1" applyBorder="1" applyAlignment="1">
      <alignment/>
    </xf>
    <xf numFmtId="0" fontId="21" fillId="35" borderId="31" xfId="0" applyFont="1" applyFill="1" applyBorder="1" applyAlignment="1">
      <alignment/>
    </xf>
    <xf numFmtId="0" fontId="21" fillId="33" borderId="26" xfId="0" applyFont="1" applyFill="1" applyBorder="1" applyAlignment="1">
      <alignment horizontal="center"/>
    </xf>
    <xf numFmtId="0" fontId="5" fillId="0" borderId="19" xfId="0" applyFont="1" applyBorder="1" applyAlignment="1">
      <alignment/>
    </xf>
    <xf numFmtId="0" fontId="5" fillId="0" borderId="0" xfId="0" applyFont="1" applyFill="1" applyBorder="1" applyAlignment="1">
      <alignment horizontal="left"/>
    </xf>
    <xf numFmtId="0" fontId="5" fillId="35" borderId="0" xfId="0" applyFont="1" applyFill="1" applyBorder="1" applyAlignment="1">
      <alignment horizontal="left" vertical="center"/>
    </xf>
    <xf numFmtId="3" fontId="14" fillId="35" borderId="19" xfId="0" applyNumberFormat="1" applyFont="1" applyFill="1" applyBorder="1" applyAlignment="1">
      <alignment vertical="center"/>
    </xf>
    <xf numFmtId="183" fontId="14" fillId="35" borderId="0" xfId="0" applyNumberFormat="1" applyFont="1" applyFill="1" applyBorder="1" applyAlignment="1">
      <alignment vertical="center"/>
    </xf>
    <xf numFmtId="3" fontId="14" fillId="35" borderId="0" xfId="0" applyNumberFormat="1" applyFont="1" applyFill="1" applyBorder="1" applyAlignment="1">
      <alignment vertical="center"/>
    </xf>
    <xf numFmtId="188" fontId="14" fillId="35" borderId="0" xfId="0" applyNumberFormat="1" applyFont="1" applyFill="1" applyBorder="1" applyAlignment="1">
      <alignment vertical="center"/>
    </xf>
    <xf numFmtId="3" fontId="14" fillId="35" borderId="0" xfId="0" applyNumberFormat="1" applyFont="1" applyFill="1" applyBorder="1" applyAlignment="1">
      <alignment horizontal="right" vertical="center"/>
    </xf>
    <xf numFmtId="3" fontId="14" fillId="35" borderId="0" xfId="0" applyNumberFormat="1" applyFont="1" applyFill="1" applyBorder="1" applyAlignment="1" quotePrefix="1">
      <alignment horizontal="right" vertical="center"/>
    </xf>
    <xf numFmtId="184" fontId="14" fillId="35" borderId="19" xfId="0" applyNumberFormat="1" applyFont="1" applyFill="1" applyBorder="1" applyAlignment="1">
      <alignment vertical="center"/>
    </xf>
    <xf numFmtId="184" fontId="14" fillId="35" borderId="0" xfId="0" applyNumberFormat="1" applyFont="1" applyFill="1" applyBorder="1" applyAlignment="1">
      <alignment vertical="center"/>
    </xf>
    <xf numFmtId="190" fontId="0" fillId="0" borderId="0" xfId="0" applyNumberFormat="1" applyAlignment="1">
      <alignment/>
    </xf>
    <xf numFmtId="190" fontId="21" fillId="0" borderId="0" xfId="0" applyNumberFormat="1" applyFont="1" applyAlignment="1">
      <alignment/>
    </xf>
    <xf numFmtId="10" fontId="21" fillId="0" borderId="0" xfId="0" applyNumberFormat="1" applyFont="1" applyAlignment="1">
      <alignment/>
    </xf>
    <xf numFmtId="10" fontId="5" fillId="0" borderId="0" xfId="0" applyNumberFormat="1" applyFont="1" applyBorder="1" applyAlignment="1">
      <alignment vertical="center"/>
    </xf>
    <xf numFmtId="10" fontId="5" fillId="0" borderId="0" xfId="0" applyNumberFormat="1" applyFont="1" applyAlignment="1">
      <alignment vertical="center"/>
    </xf>
    <xf numFmtId="3" fontId="5" fillId="0" borderId="0" xfId="0" applyNumberFormat="1" applyFont="1" applyAlignment="1">
      <alignment/>
    </xf>
    <xf numFmtId="10" fontId="5" fillId="0" borderId="0" xfId="0" applyNumberFormat="1" applyFont="1" applyAlignment="1">
      <alignment/>
    </xf>
    <xf numFmtId="164" fontId="14" fillId="35" borderId="19" xfId="0" applyNumberFormat="1" applyFont="1" applyFill="1" applyBorder="1" applyAlignment="1">
      <alignment vertical="center"/>
    </xf>
    <xf numFmtId="164" fontId="14" fillId="35" borderId="0" xfId="0" applyNumberFormat="1" applyFont="1" applyFill="1" applyBorder="1" applyAlignment="1">
      <alignment vertical="center"/>
    </xf>
    <xf numFmtId="164" fontId="14" fillId="35" borderId="0" xfId="0" applyNumberFormat="1" applyFont="1" applyFill="1" applyBorder="1" applyAlignment="1" quotePrefix="1">
      <alignment horizontal="right" vertical="center"/>
    </xf>
    <xf numFmtId="3" fontId="18" fillId="0" borderId="0" xfId="0" applyNumberFormat="1" applyFont="1" applyAlignment="1">
      <alignment vertical="center"/>
    </xf>
    <xf numFmtId="3" fontId="14" fillId="35" borderId="40" xfId="0" applyNumberFormat="1" applyFont="1" applyFill="1" applyBorder="1" applyAlignment="1">
      <alignment vertical="center"/>
    </xf>
    <xf numFmtId="164" fontId="14" fillId="35" borderId="0" xfId="0" applyNumberFormat="1" applyFont="1" applyFill="1" applyBorder="1" applyAlignment="1">
      <alignment horizontal="right" vertical="center"/>
    </xf>
    <xf numFmtId="164" fontId="14" fillId="35" borderId="19" xfId="0" applyNumberFormat="1" applyFont="1" applyFill="1" applyBorder="1" applyAlignment="1" quotePrefix="1">
      <alignment horizontal="right" vertical="center"/>
    </xf>
    <xf numFmtId="184" fontId="14" fillId="35" borderId="40" xfId="0" applyNumberFormat="1" applyFont="1" applyFill="1" applyBorder="1" applyAlignment="1">
      <alignment vertical="center"/>
    </xf>
    <xf numFmtId="10" fontId="18" fillId="0" borderId="0" xfId="0" applyNumberFormat="1" applyFont="1" applyAlignment="1">
      <alignment vertical="center"/>
    </xf>
    <xf numFmtId="164" fontId="21" fillId="0" borderId="0" xfId="0" applyNumberFormat="1" applyFont="1" applyFill="1" applyBorder="1" applyAlignment="1">
      <alignment/>
    </xf>
    <xf numFmtId="10" fontId="0" fillId="0" borderId="0" xfId="0" applyNumberFormat="1" applyAlignment="1">
      <alignment/>
    </xf>
    <xf numFmtId="164" fontId="0" fillId="0" borderId="0" xfId="0" applyNumberFormat="1" applyBorder="1" applyAlignment="1">
      <alignment/>
    </xf>
    <xf numFmtId="164" fontId="21" fillId="0" borderId="0" xfId="0" applyNumberFormat="1" applyFont="1" applyAlignment="1">
      <alignment/>
    </xf>
    <xf numFmtId="0" fontId="28" fillId="0" borderId="39" xfId="0" applyFont="1" applyFill="1" applyBorder="1" applyAlignment="1">
      <alignment vertical="center"/>
    </xf>
    <xf numFmtId="0" fontId="28" fillId="0" borderId="26" xfId="0" applyFont="1" applyFill="1" applyBorder="1" applyAlignment="1">
      <alignment vertical="center"/>
    </xf>
    <xf numFmtId="0" fontId="28" fillId="0" borderId="40" xfId="0" applyFont="1" applyFill="1" applyBorder="1" applyAlignment="1">
      <alignment vertical="center"/>
    </xf>
    <xf numFmtId="0" fontId="28" fillId="0" borderId="27" xfId="0" applyFont="1" applyFill="1" applyBorder="1" applyAlignment="1">
      <alignment vertical="center"/>
    </xf>
    <xf numFmtId="0" fontId="28" fillId="0" borderId="41" xfId="0" applyFont="1" applyFill="1" applyBorder="1" applyAlignment="1">
      <alignment vertical="center"/>
    </xf>
    <xf numFmtId="0" fontId="28" fillId="0" borderId="31" xfId="0" applyFont="1" applyFill="1" applyBorder="1" applyAlignment="1">
      <alignment vertical="center"/>
    </xf>
    <xf numFmtId="0" fontId="5" fillId="35" borderId="0" xfId="0" applyFont="1" applyFill="1" applyAlignment="1">
      <alignment vertical="center"/>
    </xf>
    <xf numFmtId="184" fontId="14" fillId="35" borderId="19" xfId="62" applyNumberFormat="1" applyFont="1" applyFill="1" applyBorder="1" applyAlignment="1">
      <alignment vertical="center"/>
    </xf>
    <xf numFmtId="184" fontId="14" fillId="35" borderId="40" xfId="62" applyNumberFormat="1" applyFont="1" applyFill="1" applyBorder="1" applyAlignment="1">
      <alignment vertical="center"/>
    </xf>
    <xf numFmtId="0" fontId="4" fillId="0" borderId="0" xfId="0" applyFont="1" applyBorder="1" applyAlignment="1">
      <alignment/>
    </xf>
    <xf numFmtId="0" fontId="23" fillId="0" borderId="0" xfId="0" applyFont="1" applyAlignment="1">
      <alignment/>
    </xf>
    <xf numFmtId="0" fontId="23" fillId="0" borderId="0" xfId="0" applyFont="1" applyBorder="1" applyAlignment="1">
      <alignment/>
    </xf>
    <xf numFmtId="164" fontId="29" fillId="0" borderId="0" xfId="0" applyNumberFormat="1" applyFont="1" applyAlignment="1">
      <alignment/>
    </xf>
    <xf numFmtId="0" fontId="11" fillId="33" borderId="13" xfId="0" applyFont="1" applyFill="1" applyBorder="1" applyAlignment="1">
      <alignment horizontal="centerContinuous"/>
    </xf>
    <xf numFmtId="0" fontId="5" fillId="33" borderId="14" xfId="0" applyFont="1" applyFill="1" applyBorder="1" applyAlignment="1">
      <alignment horizontal="centerContinuous"/>
    </xf>
    <xf numFmtId="0" fontId="6" fillId="33" borderId="13" xfId="0" applyFont="1" applyFill="1" applyBorder="1" applyAlignment="1">
      <alignment horizontal="centerContinuous"/>
    </xf>
    <xf numFmtId="0" fontId="22" fillId="33" borderId="0" xfId="0" applyFont="1" applyFill="1" applyBorder="1" applyAlignment="1">
      <alignment horizontal="centerContinuous"/>
    </xf>
    <xf numFmtId="0" fontId="6" fillId="33" borderId="13" xfId="0" applyFont="1" applyFill="1" applyBorder="1" applyAlignment="1">
      <alignment horizontal="centerContinuous" vertical="top"/>
    </xf>
    <xf numFmtId="0" fontId="7" fillId="33" borderId="0" xfId="0" applyFont="1" applyFill="1" applyBorder="1" applyAlignment="1">
      <alignment horizontal="centerContinuous" vertical="top"/>
    </xf>
    <xf numFmtId="0" fontId="22" fillId="33" borderId="0" xfId="0" applyFont="1" applyFill="1" applyBorder="1" applyAlignment="1">
      <alignment horizontal="centerContinuous" vertical="top"/>
    </xf>
    <xf numFmtId="0" fontId="5" fillId="33" borderId="14" xfId="0" applyFont="1" applyFill="1" applyBorder="1" applyAlignment="1">
      <alignment horizontal="centerContinuous" vertical="top"/>
    </xf>
    <xf numFmtId="0" fontId="5" fillId="0" borderId="16" xfId="0" applyFont="1" applyFill="1" applyBorder="1" applyAlignment="1">
      <alignment/>
    </xf>
    <xf numFmtId="0" fontId="5" fillId="0" borderId="18" xfId="0" applyFont="1" applyFill="1" applyBorder="1" applyAlignment="1">
      <alignment/>
    </xf>
    <xf numFmtId="0" fontId="5" fillId="0" borderId="19" xfId="0" applyFont="1" applyFill="1" applyBorder="1" applyAlignment="1">
      <alignment horizontal="centerContinuous" vertical="center"/>
    </xf>
    <xf numFmtId="0" fontId="5" fillId="0" borderId="0" xfId="0" applyFont="1" applyBorder="1" applyAlignment="1">
      <alignment vertical="center"/>
    </xf>
    <xf numFmtId="0" fontId="5" fillId="0" borderId="14" xfId="0" applyFont="1" applyFill="1" applyBorder="1" applyAlignment="1">
      <alignment horizontal="centerContinuous" vertical="center"/>
    </xf>
    <xf numFmtId="0" fontId="5" fillId="0" borderId="0" xfId="0" applyFont="1" applyFill="1" applyBorder="1" applyAlignment="1">
      <alignment horizontal="right" vertical="center"/>
    </xf>
    <xf numFmtId="0" fontId="10" fillId="0" borderId="37" xfId="0" applyFont="1" applyFill="1" applyBorder="1" applyAlignment="1">
      <alignment horizontal="centerContinuous" vertical="top"/>
    </xf>
    <xf numFmtId="0" fontId="10" fillId="0" borderId="30" xfId="0" applyFont="1" applyFill="1" applyBorder="1" applyAlignment="1">
      <alignment horizontal="centerContinuous" vertical="top"/>
    </xf>
    <xf numFmtId="0" fontId="8" fillId="0" borderId="20" xfId="0" applyFont="1" applyFill="1" applyBorder="1" applyAlignment="1">
      <alignment horizontal="center" vertical="top"/>
    </xf>
    <xf numFmtId="0" fontId="8" fillId="0" borderId="0" xfId="0" applyFont="1" applyFill="1" applyBorder="1" applyAlignment="1">
      <alignment horizontal="center" vertical="top"/>
    </xf>
    <xf numFmtId="0" fontId="5" fillId="0" borderId="38" xfId="0" applyFont="1" applyFill="1" applyBorder="1" applyAlignment="1">
      <alignment/>
    </xf>
    <xf numFmtId="0" fontId="10" fillId="35" borderId="0" xfId="0" applyFont="1" applyFill="1" applyBorder="1" applyAlignment="1">
      <alignment/>
    </xf>
    <xf numFmtId="0" fontId="10" fillId="35" borderId="17" xfId="0" applyFont="1" applyFill="1" applyBorder="1" applyAlignment="1">
      <alignment/>
    </xf>
    <xf numFmtId="0" fontId="10" fillId="35" borderId="13" xfId="0" applyFont="1" applyFill="1" applyBorder="1" applyAlignment="1">
      <alignment vertical="center"/>
    </xf>
    <xf numFmtId="0" fontId="10" fillId="35" borderId="0" xfId="0" applyFont="1" applyFill="1" applyBorder="1" applyAlignment="1">
      <alignment vertical="center"/>
    </xf>
    <xf numFmtId="0" fontId="10" fillId="35" borderId="27" xfId="0" applyFont="1" applyFill="1" applyBorder="1" applyAlignment="1">
      <alignment vertical="center"/>
    </xf>
    <xf numFmtId="191" fontId="4" fillId="35" borderId="0" xfId="0" applyNumberFormat="1" applyFont="1" applyFill="1" applyBorder="1" applyAlignment="1">
      <alignment vertical="center"/>
    </xf>
    <xf numFmtId="192" fontId="5" fillId="35" borderId="0" xfId="0" applyNumberFormat="1" applyFont="1" applyFill="1" applyBorder="1" applyAlignment="1">
      <alignment horizontal="right" vertical="center"/>
    </xf>
    <xf numFmtId="168" fontId="4" fillId="35" borderId="0" xfId="0" applyNumberFormat="1" applyFont="1" applyFill="1" applyBorder="1" applyAlignment="1">
      <alignment vertical="center"/>
    </xf>
    <xf numFmtId="168" fontId="4" fillId="35" borderId="14" xfId="0" applyNumberFormat="1" applyFont="1" applyFill="1" applyBorder="1" applyAlignment="1">
      <alignment vertical="center"/>
    </xf>
    <xf numFmtId="193" fontId="10" fillId="35" borderId="27" xfId="0" applyNumberFormat="1" applyFont="1" applyFill="1" applyBorder="1" applyAlignment="1">
      <alignment vertical="center"/>
    </xf>
    <xf numFmtId="0" fontId="30" fillId="35" borderId="13" xfId="0" applyFont="1" applyFill="1" applyBorder="1" applyAlignment="1">
      <alignment vertical="center"/>
    </xf>
    <xf numFmtId="0" fontId="30" fillId="35" borderId="0" xfId="0" applyFont="1" applyFill="1" applyBorder="1" applyAlignment="1">
      <alignment vertical="center"/>
    </xf>
    <xf numFmtId="193" fontId="30" fillId="35" borderId="27" xfId="0" applyNumberFormat="1" applyFont="1" applyFill="1" applyBorder="1" applyAlignment="1">
      <alignment vertical="center"/>
    </xf>
    <xf numFmtId="193" fontId="31" fillId="35" borderId="0" xfId="0" applyNumberFormat="1" applyFont="1" applyFill="1" applyBorder="1" applyAlignment="1">
      <alignment vertical="center"/>
    </xf>
    <xf numFmtId="193" fontId="31" fillId="35" borderId="14" xfId="0" applyNumberFormat="1" applyFont="1" applyFill="1" applyBorder="1" applyAlignment="1">
      <alignment vertical="center"/>
    </xf>
    <xf numFmtId="0" fontId="30" fillId="35" borderId="27" xfId="0" applyFont="1" applyFill="1" applyBorder="1" applyAlignment="1">
      <alignment vertical="center"/>
    </xf>
    <xf numFmtId="2" fontId="32" fillId="0" borderId="0" xfId="53" applyNumberFormat="1" applyAlignment="1" applyProtection="1">
      <alignment/>
      <protection/>
    </xf>
    <xf numFmtId="192" fontId="5" fillId="35" borderId="0" xfId="0" applyNumberFormat="1" applyFont="1" applyFill="1" applyBorder="1" applyAlignment="1">
      <alignment vertical="center"/>
    </xf>
    <xf numFmtId="4" fontId="0" fillId="0" borderId="0" xfId="0" applyNumberFormat="1" applyAlignment="1">
      <alignment/>
    </xf>
    <xf numFmtId="0" fontId="10" fillId="35" borderId="42" xfId="0" applyFont="1" applyFill="1" applyBorder="1" applyAlignment="1">
      <alignment/>
    </xf>
    <xf numFmtId="0" fontId="10" fillId="35" borderId="24" xfId="0" applyFont="1" applyFill="1" applyBorder="1" applyAlignment="1">
      <alignment/>
    </xf>
    <xf numFmtId="0" fontId="10" fillId="35" borderId="43" xfId="0" applyFont="1" applyFill="1" applyBorder="1" applyAlignment="1">
      <alignment/>
    </xf>
    <xf numFmtId="174" fontId="14" fillId="35" borderId="24" xfId="0" applyNumberFormat="1" applyFont="1" applyFill="1" applyBorder="1" applyAlignment="1">
      <alignment horizontal="right"/>
    </xf>
    <xf numFmtId="0" fontId="5" fillId="35" borderId="25" xfId="0" applyFont="1" applyFill="1" applyBorder="1" applyAlignment="1">
      <alignment/>
    </xf>
    <xf numFmtId="193" fontId="5" fillId="0" borderId="0" xfId="0" applyNumberFormat="1" applyFont="1" applyFill="1" applyAlignment="1">
      <alignment/>
    </xf>
    <xf numFmtId="194" fontId="5" fillId="0" borderId="0" xfId="0" applyNumberFormat="1" applyFont="1" applyFill="1" applyAlignment="1">
      <alignment vertical="center"/>
    </xf>
    <xf numFmtId="168" fontId="5" fillId="0" borderId="0" xfId="0" applyNumberFormat="1" applyFont="1" applyFill="1" applyAlignment="1">
      <alignment vertical="center"/>
    </xf>
    <xf numFmtId="193" fontId="5" fillId="0" borderId="0" xfId="0" applyNumberFormat="1" applyFont="1" applyAlignment="1">
      <alignment/>
    </xf>
    <xf numFmtId="10" fontId="5" fillId="0" borderId="0" xfId="0" applyNumberFormat="1" applyFont="1" applyAlignment="1">
      <alignment/>
    </xf>
    <xf numFmtId="168" fontId="5" fillId="0" borderId="0" xfId="0" applyNumberFormat="1" applyFont="1" applyAlignment="1">
      <alignment/>
    </xf>
    <xf numFmtId="0" fontId="4" fillId="33" borderId="10" xfId="0" applyFont="1" applyFill="1" applyBorder="1" applyAlignment="1">
      <alignment/>
    </xf>
    <xf numFmtId="0" fontId="4" fillId="33" borderId="11" xfId="0" applyFont="1" applyFill="1" applyBorder="1" applyAlignment="1">
      <alignment/>
    </xf>
    <xf numFmtId="0" fontId="4" fillId="33" borderId="12" xfId="0" applyFont="1" applyFill="1" applyBorder="1" applyAlignment="1">
      <alignment/>
    </xf>
    <xf numFmtId="0" fontId="4" fillId="33" borderId="0" xfId="0" applyFont="1" applyFill="1" applyBorder="1" applyAlignment="1">
      <alignment horizontal="centerContinuous"/>
    </xf>
    <xf numFmtId="0" fontId="4" fillId="33" borderId="14" xfId="0" applyFont="1" applyFill="1" applyBorder="1" applyAlignment="1">
      <alignment horizontal="centerContinuous"/>
    </xf>
    <xf numFmtId="0" fontId="4" fillId="33" borderId="0" xfId="0" applyFont="1" applyFill="1" applyBorder="1" applyAlignment="1">
      <alignment horizontal="centerContinuous" vertical="top"/>
    </xf>
    <xf numFmtId="0" fontId="4" fillId="33" borderId="14" xfId="0" applyFont="1" applyFill="1" applyBorder="1" applyAlignment="1">
      <alignment horizontal="centerContinuous" vertical="top"/>
    </xf>
    <xf numFmtId="0" fontId="5" fillId="0" borderId="15" xfId="0" applyFont="1" applyFill="1" applyBorder="1" applyAlignment="1">
      <alignment horizontal="center"/>
    </xf>
    <xf numFmtId="0" fontId="5" fillId="0" borderId="16" xfId="0" applyFont="1" applyFill="1" applyBorder="1" applyAlignment="1">
      <alignment horizontal="centerContinuous"/>
    </xf>
    <xf numFmtId="0" fontId="5" fillId="0" borderId="17" xfId="0" applyFont="1" applyFill="1" applyBorder="1" applyAlignment="1">
      <alignment horizontal="centerContinuous"/>
    </xf>
    <xf numFmtId="0" fontId="5" fillId="0" borderId="45" xfId="0" applyFont="1" applyFill="1" applyBorder="1" applyAlignment="1">
      <alignment horizontal="centerContinuous"/>
    </xf>
    <xf numFmtId="0" fontId="5" fillId="0" borderId="45" xfId="0" applyFont="1" applyFill="1" applyBorder="1" applyAlignment="1">
      <alignment vertical="center"/>
    </xf>
    <xf numFmtId="0" fontId="14" fillId="0" borderId="0" xfId="0" applyFont="1" applyFill="1" applyBorder="1" applyAlignment="1">
      <alignment horizontal="centerContinuous" vertical="center"/>
    </xf>
    <xf numFmtId="0" fontId="14" fillId="0" borderId="36" xfId="0" applyFont="1" applyFill="1" applyBorder="1" applyAlignment="1">
      <alignment horizontal="centerContinuous" vertical="center"/>
    </xf>
    <xf numFmtId="0" fontId="14" fillId="0" borderId="0" xfId="0" applyFont="1" applyFill="1" applyBorder="1" applyAlignment="1">
      <alignment horizontal="centerContinuous" vertical="center"/>
    </xf>
    <xf numFmtId="0" fontId="14" fillId="0" borderId="36" xfId="0" applyFont="1" applyFill="1" applyBorder="1" applyAlignment="1">
      <alignment horizontal="centerContinuous" vertical="center"/>
    </xf>
    <xf numFmtId="0" fontId="0" fillId="0" borderId="14" xfId="0" applyBorder="1" applyAlignment="1">
      <alignment/>
    </xf>
    <xf numFmtId="0" fontId="14" fillId="0" borderId="13" xfId="0" applyFont="1" applyFill="1" applyBorder="1" applyAlignment="1">
      <alignment vertical="center"/>
    </xf>
    <xf numFmtId="0" fontId="14" fillId="0" borderId="19" xfId="0" applyFont="1" applyBorder="1" applyAlignment="1">
      <alignment horizontal="center" vertical="center"/>
    </xf>
    <xf numFmtId="0" fontId="16" fillId="0" borderId="0" xfId="0" applyFont="1" applyBorder="1" applyAlignment="1">
      <alignment vertical="center"/>
    </xf>
    <xf numFmtId="0" fontId="16" fillId="0" borderId="0" xfId="0" applyFont="1" applyFill="1" applyBorder="1" applyAlignment="1">
      <alignment horizontal="center" vertical="center"/>
    </xf>
    <xf numFmtId="0" fontId="16" fillId="0" borderId="36" xfId="0" applyFont="1" applyFill="1" applyBorder="1" applyAlignment="1">
      <alignment horizontal="center" vertical="center"/>
    </xf>
    <xf numFmtId="0" fontId="14" fillId="0" borderId="0" xfId="0" applyFont="1" applyFill="1" applyBorder="1" applyAlignment="1">
      <alignment vertical="center"/>
    </xf>
    <xf numFmtId="0" fontId="16" fillId="0" borderId="36" xfId="0" applyFont="1" applyBorder="1" applyAlignment="1">
      <alignment vertical="center"/>
    </xf>
    <xf numFmtId="0" fontId="14" fillId="0" borderId="14" xfId="0" applyFont="1" applyFill="1" applyBorder="1" applyAlignment="1">
      <alignment horizontal="center" vertical="center"/>
    </xf>
    <xf numFmtId="0" fontId="14" fillId="0" borderId="0" xfId="0" applyFont="1" applyAlignment="1">
      <alignment horizontal="center" vertical="center"/>
    </xf>
    <xf numFmtId="0" fontId="14" fillId="0" borderId="36"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36" xfId="0" applyFont="1" applyFill="1" applyBorder="1" applyAlignment="1">
      <alignment horizontal="center" vertical="center"/>
    </xf>
    <xf numFmtId="0" fontId="14" fillId="0" borderId="14"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14" xfId="0" applyFont="1" applyFill="1" applyBorder="1" applyAlignment="1">
      <alignment horizontal="center" vertical="center"/>
    </xf>
    <xf numFmtId="0" fontId="5" fillId="0" borderId="20" xfId="0" applyFont="1" applyFill="1" applyBorder="1" applyAlignment="1">
      <alignment/>
    </xf>
    <xf numFmtId="0" fontId="13" fillId="0" borderId="46" xfId="0" applyFont="1" applyFill="1" applyBorder="1" applyAlignment="1">
      <alignment horizontal="center" vertical="top"/>
    </xf>
    <xf numFmtId="0" fontId="5" fillId="0" borderId="46" xfId="0" applyFont="1" applyFill="1" applyBorder="1" applyAlignment="1">
      <alignment/>
    </xf>
    <xf numFmtId="0" fontId="10" fillId="0" borderId="46" xfId="0" applyFont="1" applyFill="1" applyBorder="1" applyAlignment="1">
      <alignment horizontal="center" vertical="top"/>
    </xf>
    <xf numFmtId="0" fontId="10" fillId="35" borderId="22" xfId="0" applyFont="1" applyFill="1" applyBorder="1" applyAlignment="1">
      <alignment horizontal="left"/>
    </xf>
    <xf numFmtId="0" fontId="33" fillId="35" borderId="17" xfId="0" applyFont="1" applyFill="1" applyBorder="1" applyAlignment="1">
      <alignment horizontal="center"/>
    </xf>
    <xf numFmtId="0" fontId="10" fillId="35" borderId="45" xfId="0" applyFont="1" applyFill="1" applyBorder="1" applyAlignment="1">
      <alignment horizontal="center" vertical="center"/>
    </xf>
    <xf numFmtId="0" fontId="5" fillId="35" borderId="36" xfId="0" applyFont="1" applyFill="1" applyBorder="1" applyAlignment="1">
      <alignment/>
    </xf>
    <xf numFmtId="0" fontId="4" fillId="35" borderId="0" xfId="0" applyFont="1" applyFill="1" applyBorder="1" applyAlignment="1">
      <alignment/>
    </xf>
    <xf numFmtId="0" fontId="4" fillId="35" borderId="36" xfId="0" applyFont="1" applyFill="1" applyBorder="1" applyAlignment="1">
      <alignment/>
    </xf>
    <xf numFmtId="0" fontId="14" fillId="35" borderId="22" xfId="0" applyFont="1" applyFill="1" applyBorder="1" applyAlignment="1">
      <alignment horizontal="center" vertical="center"/>
    </xf>
    <xf numFmtId="191" fontId="16" fillId="35" borderId="0" xfId="0" applyNumberFormat="1" applyFont="1" applyFill="1" applyBorder="1" applyAlignment="1">
      <alignment vertical="center"/>
    </xf>
    <xf numFmtId="168" fontId="14" fillId="35" borderId="0" xfId="0" applyNumberFormat="1" applyFont="1" applyFill="1" applyBorder="1" applyAlignment="1">
      <alignment vertical="center"/>
    </xf>
    <xf numFmtId="191" fontId="14" fillId="35" borderId="0" xfId="0" applyNumberFormat="1" applyFont="1" applyFill="1" applyBorder="1" applyAlignment="1">
      <alignment vertical="center"/>
    </xf>
    <xf numFmtId="191" fontId="14" fillId="35" borderId="36" xfId="0" applyNumberFormat="1" applyFont="1" applyFill="1" applyBorder="1" applyAlignment="1">
      <alignment vertical="center"/>
    </xf>
    <xf numFmtId="195" fontId="14" fillId="35" borderId="0" xfId="0" applyNumberFormat="1" applyFont="1" applyFill="1" applyBorder="1" applyAlignment="1">
      <alignment vertical="center"/>
    </xf>
    <xf numFmtId="193" fontId="14" fillId="35" borderId="0" xfId="0" applyNumberFormat="1" applyFont="1" applyFill="1" applyBorder="1" applyAlignment="1">
      <alignment vertical="center"/>
    </xf>
    <xf numFmtId="191" fontId="14" fillId="35" borderId="36" xfId="0" applyNumberFormat="1" applyFont="1" applyFill="1" applyBorder="1" applyAlignment="1">
      <alignment horizontal="right" vertical="center"/>
    </xf>
    <xf numFmtId="168" fontId="14" fillId="35" borderId="36" xfId="0" applyNumberFormat="1" applyFont="1" applyFill="1" applyBorder="1" applyAlignment="1">
      <alignment horizontal="right" vertical="center"/>
    </xf>
    <xf numFmtId="168" fontId="14" fillId="35" borderId="14" xfId="0" applyNumberFormat="1" applyFont="1" applyFill="1" applyBorder="1" applyAlignment="1">
      <alignment horizontal="right" vertical="center"/>
    </xf>
    <xf numFmtId="168" fontId="14" fillId="35" borderId="36" xfId="0" applyNumberFormat="1" applyFont="1" applyFill="1" applyBorder="1" applyAlignment="1">
      <alignment vertical="center"/>
    </xf>
    <xf numFmtId="168" fontId="14" fillId="35" borderId="0" xfId="0" applyNumberFormat="1" applyFont="1" applyFill="1" applyBorder="1" applyAlignment="1">
      <alignment horizontal="right" vertical="center"/>
    </xf>
    <xf numFmtId="168" fontId="14" fillId="35" borderId="19" xfId="0" applyNumberFormat="1" applyFont="1" applyFill="1" applyBorder="1" applyAlignment="1">
      <alignment vertical="center"/>
    </xf>
    <xf numFmtId="193" fontId="14" fillId="35" borderId="40" xfId="0" applyNumberFormat="1" applyFont="1" applyFill="1" applyBorder="1" applyAlignment="1">
      <alignment vertical="center"/>
    </xf>
    <xf numFmtId="168" fontId="14" fillId="35" borderId="40" xfId="0" applyNumberFormat="1" applyFont="1" applyFill="1" applyBorder="1" applyAlignment="1">
      <alignment vertical="center"/>
    </xf>
    <xf numFmtId="168" fontId="14" fillId="35" borderId="47" xfId="0" applyNumberFormat="1" applyFont="1" applyFill="1" applyBorder="1" applyAlignment="1">
      <alignment horizontal="right" vertical="center"/>
    </xf>
    <xf numFmtId="0" fontId="14" fillId="35" borderId="23" xfId="0" applyFont="1" applyFill="1" applyBorder="1" applyAlignment="1">
      <alignment horizontal="center" vertical="center"/>
    </xf>
    <xf numFmtId="168" fontId="14" fillId="35" borderId="48" xfId="0" applyNumberFormat="1" applyFont="1" applyFill="1" applyBorder="1" applyAlignment="1">
      <alignment vertical="center"/>
    </xf>
    <xf numFmtId="168" fontId="14" fillId="35" borderId="24" xfId="0" applyNumberFormat="1" applyFont="1" applyFill="1" applyBorder="1" applyAlignment="1">
      <alignment vertical="center"/>
    </xf>
    <xf numFmtId="168" fontId="14" fillId="35" borderId="49" xfId="0" applyNumberFormat="1" applyFont="1" applyFill="1" applyBorder="1" applyAlignment="1">
      <alignment vertical="center"/>
    </xf>
    <xf numFmtId="193" fontId="14" fillId="35" borderId="44" xfId="0" applyNumberFormat="1" applyFont="1" applyFill="1" applyBorder="1" applyAlignment="1">
      <alignment vertical="center"/>
    </xf>
    <xf numFmtId="193" fontId="14" fillId="35" borderId="24" xfId="0" applyNumberFormat="1" applyFont="1" applyFill="1" applyBorder="1" applyAlignment="1">
      <alignment vertical="center"/>
    </xf>
    <xf numFmtId="168" fontId="14" fillId="35" borderId="49" xfId="0" applyNumberFormat="1" applyFont="1" applyFill="1" applyBorder="1" applyAlignment="1">
      <alignment horizontal="right" vertical="center"/>
    </xf>
    <xf numFmtId="168" fontId="14" fillId="35" borderId="44" xfId="0" applyNumberFormat="1" applyFont="1" applyFill="1" applyBorder="1" applyAlignment="1">
      <alignment vertical="center"/>
    </xf>
    <xf numFmtId="168" fontId="14" fillId="35" borderId="50" xfId="0" applyNumberFormat="1" applyFont="1" applyFill="1" applyBorder="1" applyAlignment="1">
      <alignment horizontal="right" vertical="center"/>
    </xf>
    <xf numFmtId="0" fontId="10" fillId="0" borderId="0" xfId="0" applyFont="1" applyBorder="1" applyAlignment="1">
      <alignment/>
    </xf>
    <xf numFmtId="0" fontId="34" fillId="0" borderId="0" xfId="0" applyFont="1" applyAlignment="1">
      <alignment/>
    </xf>
    <xf numFmtId="0" fontId="34" fillId="0" borderId="0" xfId="0" applyFont="1" applyBorder="1" applyAlignment="1">
      <alignment/>
    </xf>
    <xf numFmtId="0" fontId="8" fillId="0" borderId="0" xfId="0" applyFont="1" applyBorder="1" applyAlignment="1">
      <alignment/>
    </xf>
    <xf numFmtId="0" fontId="8" fillId="0" borderId="0" xfId="0" applyFont="1" applyAlignment="1">
      <alignment/>
    </xf>
    <xf numFmtId="0" fontId="5" fillId="33" borderId="16" xfId="0" applyFont="1" applyFill="1" applyBorder="1" applyAlignment="1">
      <alignment/>
    </xf>
    <xf numFmtId="0" fontId="5" fillId="33" borderId="17" xfId="0" applyFont="1" applyFill="1" applyBorder="1" applyAlignment="1">
      <alignment/>
    </xf>
    <xf numFmtId="0" fontId="5" fillId="33" borderId="17" xfId="0" applyFont="1" applyFill="1" applyBorder="1" applyAlignment="1">
      <alignment horizontal="center"/>
    </xf>
    <xf numFmtId="0" fontId="5" fillId="33" borderId="26" xfId="0" applyFont="1" applyFill="1" applyBorder="1" applyAlignment="1">
      <alignment horizontal="center"/>
    </xf>
    <xf numFmtId="0" fontId="5" fillId="0" borderId="39" xfId="0" applyFont="1" applyFill="1" applyBorder="1" applyAlignment="1">
      <alignment horizontal="center"/>
    </xf>
    <xf numFmtId="0" fontId="5" fillId="0" borderId="39" xfId="0" applyFont="1" applyBorder="1" applyAlignment="1">
      <alignment horizontal="center" vertical="center"/>
    </xf>
    <xf numFmtId="0" fontId="5" fillId="0" borderId="26" xfId="0" applyFont="1" applyBorder="1" applyAlignment="1">
      <alignment horizontal="center" vertical="center"/>
    </xf>
    <xf numFmtId="0" fontId="5" fillId="0" borderId="19" xfId="0" applyFont="1" applyFill="1" applyBorder="1" applyAlignment="1">
      <alignment horizontal="center"/>
    </xf>
    <xf numFmtId="0" fontId="5" fillId="0" borderId="40" xfId="0" applyFont="1" applyFill="1" applyBorder="1" applyAlignment="1">
      <alignment horizontal="center"/>
    </xf>
    <xf numFmtId="0" fontId="5" fillId="0" borderId="40" xfId="0" applyFont="1" applyBorder="1" applyAlignment="1">
      <alignment horizontal="center" vertical="center"/>
    </xf>
    <xf numFmtId="0" fontId="5" fillId="0" borderId="0" xfId="0" applyFont="1" applyBorder="1" applyAlignment="1">
      <alignment horizontal="center" vertical="center"/>
    </xf>
    <xf numFmtId="0" fontId="5" fillId="0" borderId="27" xfId="0" applyFont="1" applyBorder="1" applyAlignment="1">
      <alignment horizontal="center" vertical="center"/>
    </xf>
    <xf numFmtId="0" fontId="5" fillId="0" borderId="27" xfId="0" applyFont="1" applyFill="1" applyBorder="1" applyAlignment="1">
      <alignment horizontal="center" vertical="center"/>
    </xf>
    <xf numFmtId="0" fontId="10" fillId="35" borderId="27" xfId="0" applyFont="1" applyFill="1" applyBorder="1" applyAlignment="1">
      <alignment horizontal="left"/>
    </xf>
    <xf numFmtId="0" fontId="10" fillId="35" borderId="40" xfId="0" applyFont="1" applyFill="1" applyBorder="1" applyAlignment="1">
      <alignment/>
    </xf>
    <xf numFmtId="0" fontId="10" fillId="35" borderId="39" xfId="0" applyFont="1" applyFill="1" applyBorder="1" applyAlignment="1">
      <alignment horizontal="center" vertical="center"/>
    </xf>
    <xf numFmtId="0" fontId="10" fillId="35" borderId="40" xfId="0" applyFont="1" applyFill="1" applyBorder="1" applyAlignment="1">
      <alignment horizontal="center" vertical="center"/>
    </xf>
    <xf numFmtId="0" fontId="10" fillId="35" borderId="27" xfId="0" applyFont="1" applyFill="1" applyBorder="1" applyAlignment="1">
      <alignment horizontal="center" vertical="center"/>
    </xf>
    <xf numFmtId="0" fontId="5" fillId="35" borderId="27" xfId="0" applyFont="1" applyFill="1" applyBorder="1" applyAlignment="1">
      <alignment horizontal="left" vertical="center"/>
    </xf>
    <xf numFmtId="0" fontId="5" fillId="35" borderId="0" xfId="0" applyFont="1" applyFill="1" applyBorder="1" applyAlignment="1">
      <alignment horizontal="center" vertical="center"/>
    </xf>
    <xf numFmtId="196" fontId="5" fillId="35" borderId="0" xfId="0" applyNumberFormat="1" applyFont="1" applyFill="1" applyBorder="1" applyAlignment="1">
      <alignment horizontal="right" vertical="center"/>
    </xf>
    <xf numFmtId="197" fontId="5" fillId="35" borderId="0" xfId="0" applyNumberFormat="1" applyFont="1" applyFill="1" applyBorder="1" applyAlignment="1">
      <alignment horizontal="right" vertical="center"/>
    </xf>
    <xf numFmtId="197" fontId="5" fillId="35" borderId="40" xfId="0" applyNumberFormat="1" applyFont="1" applyFill="1" applyBorder="1" applyAlignment="1">
      <alignment horizontal="right" vertical="center"/>
    </xf>
    <xf numFmtId="170" fontId="4" fillId="35" borderId="0" xfId="0" applyNumberFormat="1" applyFont="1" applyFill="1" applyBorder="1" applyAlignment="1">
      <alignment vertical="center"/>
    </xf>
    <xf numFmtId="198" fontId="5" fillId="35" borderId="0" xfId="0" applyNumberFormat="1" applyFont="1" applyFill="1" applyBorder="1" applyAlignment="1">
      <alignment horizontal="right" vertical="center"/>
    </xf>
    <xf numFmtId="164" fontId="4" fillId="35" borderId="40" xfId="0" applyNumberFormat="1" applyFont="1" applyFill="1" applyBorder="1" applyAlignment="1">
      <alignment vertical="center"/>
    </xf>
    <xf numFmtId="164" fontId="5" fillId="35" borderId="0" xfId="44" applyNumberFormat="1" applyFont="1" applyFill="1" applyBorder="1" applyAlignment="1">
      <alignment horizontal="center" vertical="center"/>
    </xf>
    <xf numFmtId="164" fontId="4" fillId="35" borderId="0" xfId="0" applyNumberFormat="1" applyFont="1" applyFill="1" applyBorder="1" applyAlignment="1">
      <alignment vertical="center"/>
    </xf>
    <xf numFmtId="196" fontId="5" fillId="35" borderId="40" xfId="0" applyNumberFormat="1" applyFont="1" applyFill="1" applyBorder="1" applyAlignment="1">
      <alignment horizontal="right" vertical="center"/>
    </xf>
    <xf numFmtId="196" fontId="5" fillId="35" borderId="27" xfId="0" applyNumberFormat="1" applyFont="1" applyFill="1" applyBorder="1" applyAlignment="1">
      <alignment horizontal="center" vertical="center"/>
    </xf>
    <xf numFmtId="173" fontId="4" fillId="35" borderId="0" xfId="0" applyNumberFormat="1" applyFont="1" applyFill="1" applyBorder="1" applyAlignment="1">
      <alignment vertical="center"/>
    </xf>
    <xf numFmtId="3" fontId="4" fillId="35" borderId="40" xfId="0" applyNumberFormat="1" applyFont="1" applyFill="1" applyBorder="1" applyAlignment="1">
      <alignment vertical="center"/>
    </xf>
    <xf numFmtId="196" fontId="5" fillId="35" borderId="0" xfId="0" applyNumberFormat="1" applyFont="1" applyFill="1" applyBorder="1" applyAlignment="1">
      <alignment horizontal="center" vertical="center"/>
    </xf>
    <xf numFmtId="3" fontId="4" fillId="35" borderId="0" xfId="0" applyNumberFormat="1" applyFont="1" applyFill="1" applyBorder="1" applyAlignment="1">
      <alignment vertical="center"/>
    </xf>
    <xf numFmtId="171" fontId="5" fillId="35" borderId="0" xfId="42" applyNumberFormat="1" applyFont="1" applyFill="1" applyBorder="1" applyAlignment="1">
      <alignment horizontal="right" vertical="center"/>
    </xf>
    <xf numFmtId="0" fontId="5" fillId="35" borderId="31" xfId="0" applyFont="1" applyFill="1" applyBorder="1" applyAlignment="1">
      <alignment horizontal="left" vertical="center"/>
    </xf>
    <xf numFmtId="0" fontId="10" fillId="35" borderId="30" xfId="0" applyFont="1" applyFill="1" applyBorder="1" applyAlignment="1">
      <alignment horizontal="center"/>
    </xf>
    <xf numFmtId="196" fontId="5" fillId="35" borderId="30" xfId="0" applyNumberFormat="1" applyFont="1" applyFill="1" applyBorder="1" applyAlignment="1">
      <alignment horizontal="right" vertical="center"/>
    </xf>
    <xf numFmtId="197" fontId="5" fillId="35" borderId="46" xfId="0" applyNumberFormat="1" applyFont="1" applyFill="1" applyBorder="1" applyAlignment="1">
      <alignment horizontal="right" vertical="center"/>
    </xf>
    <xf numFmtId="0" fontId="5" fillId="35" borderId="41" xfId="0" applyFont="1" applyFill="1" applyBorder="1" applyAlignment="1">
      <alignment/>
    </xf>
    <xf numFmtId="170" fontId="5" fillId="35" borderId="30" xfId="0" applyNumberFormat="1" applyFont="1" applyFill="1" applyBorder="1" applyAlignment="1">
      <alignment horizontal="center" vertical="center"/>
    </xf>
    <xf numFmtId="198" fontId="5" fillId="35" borderId="46" xfId="0" applyNumberFormat="1" applyFont="1" applyFill="1" applyBorder="1" applyAlignment="1">
      <alignment horizontal="right" vertical="center"/>
    </xf>
    <xf numFmtId="164" fontId="5" fillId="35" borderId="41" xfId="0" applyNumberFormat="1" applyFont="1" applyFill="1" applyBorder="1" applyAlignment="1">
      <alignment horizontal="right" vertical="center"/>
    </xf>
    <xf numFmtId="0" fontId="5" fillId="35" borderId="30" xfId="0" applyFont="1" applyFill="1" applyBorder="1" applyAlignment="1">
      <alignment horizontal="right" vertical="center"/>
    </xf>
    <xf numFmtId="164" fontId="5" fillId="35" borderId="30" xfId="0" applyNumberFormat="1" applyFont="1" applyFill="1" applyBorder="1" applyAlignment="1">
      <alignment horizontal="right" vertical="center"/>
    </xf>
    <xf numFmtId="196" fontId="5" fillId="35" borderId="41" xfId="0" applyNumberFormat="1" applyFont="1" applyFill="1" applyBorder="1" applyAlignment="1">
      <alignment horizontal="right" vertical="center"/>
    </xf>
    <xf numFmtId="0" fontId="5" fillId="35" borderId="31" xfId="0" applyFont="1" applyFill="1" applyBorder="1" applyAlignment="1">
      <alignment horizontal="right" vertical="center"/>
    </xf>
    <xf numFmtId="196" fontId="8" fillId="0" borderId="0" xfId="0" applyNumberFormat="1" applyFont="1" applyAlignment="1">
      <alignment/>
    </xf>
    <xf numFmtId="0" fontId="5" fillId="0" borderId="0" xfId="0" applyFont="1" applyBorder="1" applyAlignment="1">
      <alignment horizontal="center"/>
    </xf>
    <xf numFmtId="0" fontId="5" fillId="0" borderId="0" xfId="0" applyFont="1" applyBorder="1" applyAlignment="1">
      <alignment vertical="top"/>
    </xf>
    <xf numFmtId="196" fontId="5" fillId="0" borderId="0" xfId="0" applyNumberFormat="1" applyFont="1" applyAlignment="1">
      <alignment/>
    </xf>
    <xf numFmtId="196" fontId="5" fillId="0" borderId="0" xfId="0" applyNumberFormat="1" applyFont="1" applyFill="1" applyBorder="1" applyAlignment="1">
      <alignment/>
    </xf>
    <xf numFmtId="187" fontId="5" fillId="0" borderId="0" xfId="0" applyNumberFormat="1" applyFont="1" applyFill="1" applyBorder="1" applyAlignment="1">
      <alignment/>
    </xf>
    <xf numFmtId="196" fontId="5" fillId="0" borderId="0" xfId="0" applyNumberFormat="1" applyFont="1" applyBorder="1" applyAlignment="1">
      <alignment/>
    </xf>
    <xf numFmtId="0" fontId="11" fillId="33" borderId="13" xfId="0" applyFont="1" applyFill="1" applyBorder="1" applyAlignment="1">
      <alignment horizontal="centerContinuous"/>
    </xf>
    <xf numFmtId="0" fontId="5" fillId="33" borderId="0" xfId="0" applyFont="1" applyFill="1" applyBorder="1" applyAlignment="1">
      <alignment horizontal="centerContinuous"/>
    </xf>
    <xf numFmtId="0" fontId="6" fillId="33" borderId="13" xfId="0" applyFont="1" applyFill="1" applyBorder="1" applyAlignment="1">
      <alignment horizontal="centerContinuous" vertical="top"/>
    </xf>
    <xf numFmtId="0" fontId="5" fillId="33" borderId="0" xfId="0" applyFont="1" applyFill="1" applyBorder="1" applyAlignment="1">
      <alignment horizontal="centerContinuous" vertical="top"/>
    </xf>
    <xf numFmtId="0" fontId="5" fillId="0" borderId="15" xfId="0" applyFont="1" applyFill="1" applyBorder="1" applyAlignment="1">
      <alignment vertical="center"/>
    </xf>
    <xf numFmtId="0" fontId="5" fillId="0" borderId="17" xfId="0" applyFont="1" applyFill="1" applyBorder="1" applyAlignment="1">
      <alignment horizontal="left" vertical="center"/>
    </xf>
    <xf numFmtId="0" fontId="5" fillId="0" borderId="16" xfId="0" applyFont="1" applyFill="1" applyBorder="1" applyAlignment="1">
      <alignment horizontal="centerContinuous" vertical="center"/>
    </xf>
    <xf numFmtId="0" fontId="10" fillId="0" borderId="17" xfId="0" applyFont="1" applyFill="1" applyBorder="1" applyAlignment="1">
      <alignment horizontal="centerContinuous" vertical="center"/>
    </xf>
    <xf numFmtId="0" fontId="10" fillId="0" borderId="39" xfId="0" applyFont="1" applyFill="1" applyBorder="1" applyAlignment="1">
      <alignment horizontal="centerContinuous" vertical="center"/>
    </xf>
    <xf numFmtId="0" fontId="5" fillId="0" borderId="17" xfId="0" applyFont="1" applyFill="1" applyBorder="1" applyAlignment="1">
      <alignment horizontal="centerContinuous" vertical="center"/>
    </xf>
    <xf numFmtId="0" fontId="10" fillId="0" borderId="18" xfId="0" applyFont="1" applyFill="1" applyBorder="1" applyAlignment="1">
      <alignment horizontal="centerContinuous" vertical="center"/>
    </xf>
    <xf numFmtId="0" fontId="4" fillId="0" borderId="13" xfId="0" applyFont="1" applyFill="1" applyBorder="1" applyAlignment="1">
      <alignment horizontal="centerContinuous" vertical="center"/>
    </xf>
    <xf numFmtId="0" fontId="0" fillId="0" borderId="0" xfId="0" applyBorder="1" applyAlignment="1">
      <alignment horizontal="centerContinuous"/>
    </xf>
    <xf numFmtId="0" fontId="0" fillId="0" borderId="40" xfId="0" applyBorder="1" applyAlignment="1">
      <alignment vertical="center"/>
    </xf>
    <xf numFmtId="0" fontId="4" fillId="0" borderId="36" xfId="0" applyFont="1" applyFill="1" applyBorder="1" applyAlignment="1">
      <alignment horizontal="centerContinuous" vertical="center"/>
    </xf>
    <xf numFmtId="0" fontId="4" fillId="0" borderId="13" xfId="0" applyFont="1" applyBorder="1" applyAlignment="1">
      <alignment horizontal="centerContinuous" vertical="center"/>
    </xf>
    <xf numFmtId="0" fontId="5" fillId="0" borderId="40" xfId="0" applyFont="1" applyFill="1" applyBorder="1" applyAlignment="1">
      <alignment horizontal="center" vertical="center"/>
    </xf>
    <xf numFmtId="0" fontId="5" fillId="0" borderId="13" xfId="0" applyFont="1" applyFill="1" applyBorder="1" applyAlignment="1">
      <alignment horizontal="centerContinuous" vertical="center"/>
    </xf>
    <xf numFmtId="0" fontId="0" fillId="0" borderId="0" xfId="0" applyBorder="1" applyAlignment="1">
      <alignment horizontal="centerContinuous" vertical="center"/>
    </xf>
    <xf numFmtId="0" fontId="4" fillId="0" borderId="19" xfId="0" applyFont="1" applyBorder="1" applyAlignment="1">
      <alignment horizontal="centerContinuous" vertical="center"/>
    </xf>
    <xf numFmtId="0" fontId="5" fillId="0" borderId="37" xfId="0" applyFont="1" applyFill="1" applyBorder="1" applyAlignment="1">
      <alignment vertical="top"/>
    </xf>
    <xf numFmtId="0" fontId="5" fillId="0" borderId="30" xfId="0" applyFont="1" applyFill="1" applyBorder="1" applyAlignment="1">
      <alignment horizontal="left" vertical="top"/>
    </xf>
    <xf numFmtId="0" fontId="10" fillId="0" borderId="20" xfId="0" applyFont="1" applyFill="1" applyBorder="1" applyAlignment="1">
      <alignment/>
    </xf>
    <xf numFmtId="0" fontId="10" fillId="0" borderId="30" xfId="0" applyFont="1" applyFill="1" applyBorder="1" applyAlignment="1">
      <alignment/>
    </xf>
    <xf numFmtId="0" fontId="10" fillId="0" borderId="38" xfId="0" applyFont="1" applyFill="1" applyBorder="1" applyAlignment="1">
      <alignment vertical="top"/>
    </xf>
    <xf numFmtId="0" fontId="5" fillId="0" borderId="0" xfId="0" applyFont="1" applyFill="1" applyAlignment="1">
      <alignment vertical="top"/>
    </xf>
    <xf numFmtId="0" fontId="5" fillId="35" borderId="13" xfId="0" applyFont="1" applyFill="1" applyBorder="1" applyAlignment="1">
      <alignment/>
    </xf>
    <xf numFmtId="199" fontId="5" fillId="35" borderId="0" xfId="0" applyNumberFormat="1" applyFont="1" applyFill="1" applyBorder="1" applyAlignment="1">
      <alignment/>
    </xf>
    <xf numFmtId="199" fontId="5" fillId="35" borderId="40" xfId="0" applyNumberFormat="1" applyFont="1" applyFill="1" applyBorder="1" applyAlignment="1">
      <alignment/>
    </xf>
    <xf numFmtId="199" fontId="10" fillId="35" borderId="45" xfId="0" applyNumberFormat="1" applyFont="1" applyFill="1" applyBorder="1" applyAlignment="1">
      <alignment horizontal="center"/>
    </xf>
    <xf numFmtId="199" fontId="5" fillId="35" borderId="14" xfId="0" applyNumberFormat="1" applyFont="1" applyFill="1" applyBorder="1" applyAlignment="1">
      <alignment/>
    </xf>
    <xf numFmtId="0" fontId="4" fillId="35" borderId="27" xfId="0" applyFont="1" applyFill="1" applyBorder="1" applyAlignment="1">
      <alignment vertical="center"/>
    </xf>
    <xf numFmtId="196" fontId="4" fillId="35" borderId="0" xfId="0" applyNumberFormat="1" applyFont="1" applyFill="1" applyBorder="1" applyAlignment="1">
      <alignment vertical="center"/>
    </xf>
    <xf numFmtId="177" fontId="4" fillId="35" borderId="0" xfId="0" applyNumberFormat="1" applyFont="1" applyFill="1" applyBorder="1" applyAlignment="1">
      <alignment vertical="center"/>
    </xf>
    <xf numFmtId="170" fontId="4" fillId="35" borderId="40" xfId="0" applyNumberFormat="1" applyFont="1" applyFill="1" applyBorder="1" applyAlignment="1">
      <alignment horizontal="right" vertical="center"/>
    </xf>
    <xf numFmtId="177" fontId="4" fillId="35" borderId="36" xfId="0" applyNumberFormat="1" applyFont="1" applyFill="1" applyBorder="1" applyAlignment="1">
      <alignment vertical="center"/>
    </xf>
    <xf numFmtId="3" fontId="5" fillId="0" borderId="0" xfId="0" applyNumberFormat="1" applyFont="1" applyAlignment="1">
      <alignment vertical="center"/>
    </xf>
    <xf numFmtId="0" fontId="10" fillId="35" borderId="13" xfId="0" applyFont="1" applyFill="1" applyBorder="1" applyAlignment="1">
      <alignment vertical="center"/>
    </xf>
    <xf numFmtId="173" fontId="4" fillId="35" borderId="40" xfId="0" applyNumberFormat="1" applyFont="1" applyFill="1" applyBorder="1" applyAlignment="1">
      <alignment horizontal="right" vertical="center"/>
    </xf>
    <xf numFmtId="3" fontId="4" fillId="35" borderId="27" xfId="0" applyNumberFormat="1" applyFont="1" applyFill="1" applyBorder="1" applyAlignment="1">
      <alignment vertical="center"/>
    </xf>
    <xf numFmtId="0" fontId="10" fillId="35" borderId="42" xfId="0" applyFont="1" applyFill="1" applyBorder="1" applyAlignment="1">
      <alignment vertical="center"/>
    </xf>
    <xf numFmtId="0" fontId="5" fillId="35" borderId="43" xfId="0" applyFont="1" applyFill="1" applyBorder="1" applyAlignment="1">
      <alignment vertical="center"/>
    </xf>
    <xf numFmtId="199" fontId="4" fillId="35" borderId="24" xfId="0" applyNumberFormat="1" applyFont="1" applyFill="1" applyBorder="1" applyAlignment="1">
      <alignment horizontal="center" vertical="center"/>
    </xf>
    <xf numFmtId="199" fontId="4" fillId="35" borderId="44" xfId="0" applyNumberFormat="1" applyFont="1" applyFill="1" applyBorder="1" applyAlignment="1">
      <alignment horizontal="center" vertical="center"/>
    </xf>
    <xf numFmtId="199" fontId="4" fillId="35" borderId="49" xfId="0" applyNumberFormat="1" applyFont="1" applyFill="1" applyBorder="1" applyAlignment="1">
      <alignment horizontal="center" vertical="center"/>
    </xf>
    <xf numFmtId="199" fontId="4" fillId="35" borderId="25" xfId="0" applyNumberFormat="1" applyFont="1" applyFill="1" applyBorder="1" applyAlignment="1">
      <alignment horizontal="center" vertical="center"/>
    </xf>
    <xf numFmtId="0" fontId="0" fillId="0" borderId="0" xfId="0" applyNumberFormat="1" applyAlignment="1">
      <alignment wrapText="1"/>
    </xf>
    <xf numFmtId="196" fontId="4" fillId="0" borderId="0" xfId="0" applyNumberFormat="1" applyFont="1" applyBorder="1" applyAlignment="1">
      <alignment/>
    </xf>
    <xf numFmtId="177" fontId="5" fillId="0" borderId="0" xfId="0" applyNumberFormat="1" applyFont="1" applyBorder="1" applyAlignment="1">
      <alignment/>
    </xf>
    <xf numFmtId="200" fontId="4" fillId="0" borderId="0" xfId="0" applyNumberFormat="1" applyFont="1" applyAlignment="1">
      <alignment/>
    </xf>
    <xf numFmtId="43" fontId="5" fillId="0" borderId="0" xfId="42" applyFont="1" applyBorder="1" applyAlignment="1">
      <alignment/>
    </xf>
    <xf numFmtId="0" fontId="5" fillId="33" borderId="26" xfId="0" applyFont="1" applyFill="1" applyBorder="1" applyAlignment="1">
      <alignment/>
    </xf>
    <xf numFmtId="0" fontId="0" fillId="0" borderId="0" xfId="0" applyBorder="1" applyAlignment="1">
      <alignment/>
    </xf>
    <xf numFmtId="0" fontId="5" fillId="0" borderId="0" xfId="0" applyFont="1" applyBorder="1" applyAlignment="1">
      <alignment/>
    </xf>
    <xf numFmtId="0" fontId="0" fillId="0" borderId="0" xfId="0" applyAlignment="1">
      <alignment/>
    </xf>
    <xf numFmtId="0" fontId="5" fillId="0" borderId="0" xfId="0" applyFont="1" applyAlignment="1">
      <alignment/>
    </xf>
    <xf numFmtId="0" fontId="10" fillId="0" borderId="17" xfId="0" applyFont="1" applyFill="1" applyBorder="1" applyAlignment="1">
      <alignment vertical="center"/>
    </xf>
    <xf numFmtId="0" fontId="10" fillId="0" borderId="26" xfId="0" applyFont="1" applyFill="1" applyBorder="1" applyAlignment="1">
      <alignment vertical="center"/>
    </xf>
    <xf numFmtId="0" fontId="5" fillId="0" borderId="40" xfId="0" applyFont="1" applyFill="1" applyBorder="1" applyAlignment="1">
      <alignment horizontal="centerContinuous" vertical="center"/>
    </xf>
    <xf numFmtId="0" fontId="14" fillId="0" borderId="19" xfId="0" applyFont="1" applyFill="1" applyBorder="1" applyAlignment="1">
      <alignment horizontal="centerContinuous" vertical="center"/>
    </xf>
    <xf numFmtId="0" fontId="14" fillId="0" borderId="40" xfId="0" applyFont="1" applyFill="1" applyBorder="1" applyAlignment="1">
      <alignment horizontal="centerContinuous" vertical="center"/>
    </xf>
    <xf numFmtId="0" fontId="5" fillId="0" borderId="20" xfId="0" applyFont="1" applyFill="1" applyBorder="1" applyAlignment="1">
      <alignment vertical="top"/>
    </xf>
    <xf numFmtId="0" fontId="10" fillId="0" borderId="41" xfId="0" applyFont="1" applyFill="1" applyBorder="1" applyAlignment="1">
      <alignment horizontal="center" vertical="top"/>
    </xf>
    <xf numFmtId="0" fontId="10" fillId="0" borderId="31" xfId="0" applyFont="1" applyFill="1" applyBorder="1" applyAlignment="1">
      <alignment horizontal="center" vertical="top"/>
    </xf>
    <xf numFmtId="0" fontId="5" fillId="35" borderId="19" xfId="0" applyFont="1" applyFill="1" applyBorder="1" applyAlignment="1">
      <alignment/>
    </xf>
    <xf numFmtId="0" fontId="10" fillId="35" borderId="19" xfId="0" applyFont="1" applyFill="1" applyBorder="1" applyAlignment="1">
      <alignment horizontal="center" vertical="center"/>
    </xf>
    <xf numFmtId="0" fontId="10" fillId="35" borderId="36" xfId="0" applyFont="1" applyFill="1" applyBorder="1" applyAlignment="1">
      <alignment horizontal="center" vertical="center"/>
    </xf>
    <xf numFmtId="0" fontId="10" fillId="35" borderId="40" xfId="0" applyFont="1" applyFill="1" applyBorder="1" applyAlignment="1">
      <alignment horizontal="right"/>
    </xf>
    <xf numFmtId="0" fontId="5" fillId="35" borderId="19" xfId="0" applyFont="1" applyFill="1" applyBorder="1" applyAlignment="1">
      <alignment vertical="center"/>
    </xf>
    <xf numFmtId="3" fontId="4" fillId="35" borderId="40" xfId="0" applyNumberFormat="1" applyFont="1" applyFill="1" applyBorder="1" applyAlignment="1">
      <alignment horizontal="right" vertical="center"/>
    </xf>
    <xf numFmtId="201" fontId="5" fillId="35" borderId="0" xfId="0" applyNumberFormat="1" applyFont="1" applyFill="1" applyBorder="1" applyAlignment="1">
      <alignment horizontal="right" vertical="center"/>
    </xf>
    <xf numFmtId="164" fontId="4" fillId="35" borderId="36" xfId="0" applyNumberFormat="1" applyFont="1" applyFill="1" applyBorder="1" applyAlignment="1">
      <alignment horizontal="right" vertical="center"/>
    </xf>
    <xf numFmtId="164" fontId="4" fillId="35" borderId="27" xfId="0" applyNumberFormat="1" applyFont="1" applyFill="1" applyBorder="1" applyAlignment="1">
      <alignment horizontal="right" vertical="center"/>
    </xf>
    <xf numFmtId="3" fontId="0" fillId="0" borderId="0" xfId="0" applyNumberFormat="1" applyAlignment="1">
      <alignment vertical="center"/>
    </xf>
    <xf numFmtId="0" fontId="0" fillId="0" borderId="0" xfId="0" applyAlignment="1">
      <alignment vertical="center"/>
    </xf>
    <xf numFmtId="3" fontId="4" fillId="35" borderId="36" xfId="0" applyNumberFormat="1" applyFont="1" applyFill="1" applyBorder="1" applyAlignment="1">
      <alignment horizontal="right" vertical="center"/>
    </xf>
    <xf numFmtId="3" fontId="4" fillId="35" borderId="27" xfId="0" applyNumberFormat="1" applyFont="1" applyFill="1" applyBorder="1" applyAlignment="1">
      <alignment horizontal="right" vertical="center"/>
    </xf>
    <xf numFmtId="3" fontId="5" fillId="35" borderId="36" xfId="0" applyNumberFormat="1" applyFont="1" applyFill="1" applyBorder="1" applyAlignment="1">
      <alignment horizontal="center" vertical="center"/>
    </xf>
    <xf numFmtId="3" fontId="5" fillId="35" borderId="0" xfId="0" applyNumberFormat="1" applyFont="1" applyFill="1" applyBorder="1" applyAlignment="1">
      <alignment horizontal="center" vertical="center"/>
    </xf>
    <xf numFmtId="164" fontId="5" fillId="35" borderId="36" xfId="0" applyNumberFormat="1" applyFont="1" applyFill="1" applyBorder="1" applyAlignment="1">
      <alignment horizontal="center" vertical="center"/>
    </xf>
    <xf numFmtId="164" fontId="5" fillId="35" borderId="0" xfId="0" applyNumberFormat="1" applyFont="1" applyFill="1" applyBorder="1" applyAlignment="1">
      <alignment horizontal="center" vertical="center"/>
    </xf>
    <xf numFmtId="0" fontId="5" fillId="35" borderId="20" xfId="0" applyFont="1" applyFill="1" applyBorder="1" applyAlignment="1">
      <alignment/>
    </xf>
    <xf numFmtId="0" fontId="5" fillId="35" borderId="31" xfId="0" applyFont="1" applyFill="1" applyBorder="1" applyAlignment="1">
      <alignment/>
    </xf>
    <xf numFmtId="0" fontId="5" fillId="35" borderId="20" xfId="0" applyFont="1" applyFill="1" applyBorder="1" applyAlignment="1">
      <alignment horizontal="right" vertical="center"/>
    </xf>
    <xf numFmtId="0" fontId="5" fillId="35" borderId="46" xfId="0" applyFont="1" applyFill="1" applyBorder="1" applyAlignment="1">
      <alignment/>
    </xf>
    <xf numFmtId="0" fontId="5" fillId="35" borderId="41" xfId="0" applyFont="1" applyFill="1" applyBorder="1" applyAlignment="1">
      <alignment horizontal="right" vertical="center"/>
    </xf>
    <xf numFmtId="3" fontId="5" fillId="0" borderId="0" xfId="0" applyNumberFormat="1" applyFont="1" applyAlignment="1">
      <alignment/>
    </xf>
    <xf numFmtId="3" fontId="5" fillId="33" borderId="17" xfId="0" applyNumberFormat="1" applyFont="1" applyFill="1" applyBorder="1" applyAlignment="1">
      <alignment/>
    </xf>
    <xf numFmtId="0" fontId="5" fillId="33" borderId="30" xfId="0" applyFont="1" applyFill="1" applyBorder="1" applyAlignment="1">
      <alignment horizontal="centerContinuous" vertical="top"/>
    </xf>
    <xf numFmtId="3" fontId="5" fillId="33" borderId="30" xfId="0" applyNumberFormat="1" applyFont="1" applyFill="1" applyBorder="1" applyAlignment="1">
      <alignment horizontal="centerContinuous" vertical="top"/>
    </xf>
    <xf numFmtId="0" fontId="5" fillId="33" borderId="31" xfId="0" applyFont="1" applyFill="1" applyBorder="1" applyAlignment="1">
      <alignment horizontal="centerContinuous" vertical="top"/>
    </xf>
    <xf numFmtId="3" fontId="5" fillId="0" borderId="40" xfId="0" applyNumberFormat="1" applyFont="1" applyFill="1" applyBorder="1" applyAlignment="1">
      <alignment horizontal="centerContinuous" vertical="center"/>
    </xf>
    <xf numFmtId="3" fontId="14" fillId="0" borderId="40" xfId="0" applyNumberFormat="1" applyFont="1" applyFill="1" applyBorder="1" applyAlignment="1">
      <alignment horizontal="centerContinuous" vertical="center"/>
    </xf>
    <xf numFmtId="3" fontId="10" fillId="0" borderId="41" xfId="0" applyNumberFormat="1" applyFont="1" applyFill="1" applyBorder="1" applyAlignment="1">
      <alignment horizontal="center" vertical="top"/>
    </xf>
    <xf numFmtId="3" fontId="5" fillId="0" borderId="41" xfId="0" applyNumberFormat="1" applyFont="1" applyFill="1" applyBorder="1" applyAlignment="1">
      <alignment/>
    </xf>
    <xf numFmtId="3" fontId="10" fillId="35" borderId="40" xfId="0" applyNumberFormat="1" applyFont="1" applyFill="1" applyBorder="1" applyAlignment="1">
      <alignment horizontal="center" vertical="center"/>
    </xf>
    <xf numFmtId="3" fontId="10" fillId="35" borderId="40" xfId="0" applyNumberFormat="1" applyFont="1" applyFill="1" applyBorder="1" applyAlignment="1">
      <alignment horizontal="right"/>
    </xf>
    <xf numFmtId="3" fontId="5" fillId="35" borderId="41" xfId="0" applyNumberFormat="1" applyFont="1" applyFill="1" applyBorder="1" applyAlignment="1">
      <alignment horizontal="right" vertical="center"/>
    </xf>
    <xf numFmtId="3" fontId="5" fillId="35" borderId="41" xfId="0" applyNumberFormat="1" applyFont="1" applyFill="1" applyBorder="1" applyAlignment="1">
      <alignment/>
    </xf>
    <xf numFmtId="3" fontId="5" fillId="0" borderId="0" xfId="0" applyNumberFormat="1" applyFont="1" applyBorder="1" applyAlignment="1">
      <alignment/>
    </xf>
    <xf numFmtId="2" fontId="0" fillId="0" borderId="0" xfId="0" applyNumberFormat="1" applyAlignment="1">
      <alignment vertical="center"/>
    </xf>
    <xf numFmtId="202" fontId="0" fillId="0" borderId="0" xfId="0" applyNumberFormat="1" applyAlignment="1">
      <alignment vertical="center"/>
    </xf>
    <xf numFmtId="2" fontId="0" fillId="0" borderId="0" xfId="0" applyNumberFormat="1" applyAlignment="1">
      <alignment/>
    </xf>
    <xf numFmtId="0" fontId="11" fillId="33" borderId="19" xfId="0" applyFont="1" applyFill="1" applyBorder="1" applyAlignment="1">
      <alignment horizontal="centerContinuous"/>
    </xf>
    <xf numFmtId="0" fontId="11" fillId="33" borderId="0" xfId="0" applyFont="1" applyFill="1" applyBorder="1" applyAlignment="1">
      <alignment horizontal="centerContinuous"/>
    </xf>
    <xf numFmtId="0" fontId="5" fillId="33" borderId="27" xfId="0" applyFont="1" applyFill="1" applyBorder="1" applyAlignment="1">
      <alignment horizontal="centerContinuous"/>
    </xf>
    <xf numFmtId="0" fontId="6" fillId="33" borderId="0" xfId="0" applyFont="1" applyFill="1" applyBorder="1" applyAlignment="1">
      <alignment horizontal="centerContinuous" vertical="top"/>
    </xf>
    <xf numFmtId="0" fontId="5" fillId="33" borderId="27" xfId="0" applyFont="1" applyFill="1" applyBorder="1" applyAlignment="1">
      <alignment horizontal="centerContinuous" vertical="top"/>
    </xf>
    <xf numFmtId="0" fontId="4" fillId="0" borderId="0" xfId="0" applyFont="1" applyAlignment="1">
      <alignment vertical="center"/>
    </xf>
    <xf numFmtId="0" fontId="13" fillId="0" borderId="20" xfId="0" applyFont="1" applyFill="1" applyBorder="1" applyAlignment="1">
      <alignment horizontal="center" vertical="top"/>
    </xf>
    <xf numFmtId="0" fontId="13" fillId="0" borderId="41" xfId="0" applyFont="1" applyFill="1" applyBorder="1" applyAlignment="1">
      <alignment horizontal="center" vertical="top"/>
    </xf>
    <xf numFmtId="0" fontId="5" fillId="35" borderId="19" xfId="0" applyFont="1" applyFill="1" applyBorder="1" applyAlignment="1">
      <alignment horizontal="left" vertical="center"/>
    </xf>
    <xf numFmtId="3" fontId="5" fillId="35" borderId="0" xfId="0" applyNumberFormat="1" applyFont="1" applyFill="1" applyAlignment="1">
      <alignment horizontal="right" vertical="center"/>
    </xf>
    <xf numFmtId="3" fontId="5" fillId="35" borderId="0" xfId="0" applyNumberFormat="1" applyFont="1" applyFill="1" applyAlignment="1">
      <alignment horizontal="center" vertical="center"/>
    </xf>
    <xf numFmtId="5" fontId="5" fillId="35" borderId="40" xfId="44" applyNumberFormat="1" applyFont="1" applyFill="1" applyBorder="1" applyAlignment="1">
      <alignment horizontal="right" vertical="center"/>
    </xf>
    <xf numFmtId="5" fontId="5" fillId="35" borderId="0" xfId="44" applyNumberFormat="1" applyFont="1" applyFill="1" applyBorder="1" applyAlignment="1">
      <alignment horizontal="right" vertical="center"/>
    </xf>
    <xf numFmtId="192" fontId="5" fillId="35" borderId="27" xfId="0" applyNumberFormat="1" applyFont="1" applyFill="1" applyBorder="1" applyAlignment="1">
      <alignment horizontal="right" vertical="center"/>
    </xf>
    <xf numFmtId="37" fontId="5" fillId="35" borderId="40" xfId="44" applyNumberFormat="1" applyFont="1" applyFill="1" applyBorder="1" applyAlignment="1">
      <alignment horizontal="right" vertical="center"/>
    </xf>
    <xf numFmtId="41" fontId="5" fillId="35" borderId="0" xfId="42" applyNumberFormat="1" applyFont="1" applyFill="1" applyBorder="1" applyAlignment="1">
      <alignment horizontal="center" vertical="center"/>
    </xf>
    <xf numFmtId="41" fontId="5" fillId="35" borderId="0" xfId="42" applyNumberFormat="1" applyFont="1" applyFill="1" applyBorder="1" applyAlignment="1">
      <alignment vertical="center"/>
    </xf>
    <xf numFmtId="0" fontId="10" fillId="35" borderId="31" xfId="0" applyFont="1" applyFill="1" applyBorder="1" applyAlignment="1">
      <alignment horizontal="center"/>
    </xf>
    <xf numFmtId="5" fontId="10" fillId="0" borderId="0" xfId="0" applyNumberFormat="1" applyFont="1" applyFill="1" applyBorder="1" applyAlignment="1">
      <alignment/>
    </xf>
    <xf numFmtId="192" fontId="5" fillId="0" borderId="0" xfId="0" applyNumberFormat="1" applyFont="1" applyAlignment="1">
      <alignment/>
    </xf>
    <xf numFmtId="203" fontId="5" fillId="0" borderId="0" xfId="0" applyNumberFormat="1" applyFont="1" applyAlignment="1">
      <alignment/>
    </xf>
    <xf numFmtId="184" fontId="5" fillId="0" borderId="0" xfId="0" applyNumberFormat="1" applyFont="1" applyAlignment="1">
      <alignment/>
    </xf>
    <xf numFmtId="0" fontId="5" fillId="33" borderId="17" xfId="0" applyFont="1" applyFill="1" applyBorder="1" applyAlignment="1">
      <alignment horizontal="right" indent="5"/>
    </xf>
    <xf numFmtId="0" fontId="5" fillId="0" borderId="16" xfId="0" applyFont="1" applyFill="1" applyBorder="1" applyAlignment="1">
      <alignment horizontal="right" indent="5"/>
    </xf>
    <xf numFmtId="0" fontId="13" fillId="0" borderId="20" xfId="0" applyFont="1" applyFill="1" applyBorder="1" applyAlignment="1">
      <alignment horizontal="right" vertical="top" indent="5"/>
    </xf>
    <xf numFmtId="0" fontId="10" fillId="35" borderId="0" xfId="0" applyFont="1" applyFill="1" applyBorder="1" applyAlignment="1">
      <alignment horizontal="right" indent="5"/>
    </xf>
    <xf numFmtId="3" fontId="5" fillId="35" borderId="40" xfId="44" applyNumberFormat="1" applyFont="1" applyFill="1" applyBorder="1" applyAlignment="1">
      <alignment horizontal="right" vertical="center" indent="4"/>
    </xf>
    <xf numFmtId="7" fontId="5" fillId="0" borderId="0" xfId="0" applyNumberFormat="1" applyFont="1" applyAlignment="1">
      <alignment vertical="center"/>
    </xf>
    <xf numFmtId="37" fontId="5" fillId="0" borderId="0" xfId="0" applyNumberFormat="1" applyFont="1" applyAlignment="1">
      <alignment vertical="center"/>
    </xf>
    <xf numFmtId="3" fontId="5" fillId="35" borderId="40" xfId="42" applyNumberFormat="1" applyFont="1" applyFill="1" applyBorder="1" applyAlignment="1">
      <alignment horizontal="right" vertical="center" indent="4"/>
    </xf>
    <xf numFmtId="41" fontId="5" fillId="35" borderId="40" xfId="42" applyNumberFormat="1" applyFont="1" applyFill="1" applyBorder="1" applyAlignment="1">
      <alignment horizontal="center" vertical="center"/>
    </xf>
    <xf numFmtId="41" fontId="5" fillId="35" borderId="40" xfId="42" applyNumberFormat="1" applyFont="1" applyFill="1" applyBorder="1" applyAlignment="1">
      <alignment vertical="center"/>
    </xf>
    <xf numFmtId="0" fontId="14" fillId="35" borderId="30" xfId="0" applyFont="1" applyFill="1" applyBorder="1" applyAlignment="1">
      <alignment horizontal="right" indent="5"/>
    </xf>
    <xf numFmtId="0" fontId="10" fillId="0" borderId="0" xfId="0" applyFont="1" applyFill="1" applyBorder="1" applyAlignment="1">
      <alignment horizontal="right" indent="5"/>
    </xf>
    <xf numFmtId="37" fontId="5" fillId="0" borderId="0" xfId="0" applyNumberFormat="1" applyFont="1" applyAlignment="1">
      <alignment/>
    </xf>
    <xf numFmtId="0" fontId="8" fillId="0" borderId="0" xfId="0" applyFont="1" applyAlignment="1">
      <alignment horizontal="right" indent="5"/>
    </xf>
    <xf numFmtId="0" fontId="5" fillId="0" borderId="0" xfId="0" applyFont="1" applyFill="1" applyBorder="1" applyAlignment="1">
      <alignment horizontal="right" indent="5"/>
    </xf>
    <xf numFmtId="5" fontId="5" fillId="0" borderId="0" xfId="0" applyNumberFormat="1" applyFont="1" applyFill="1" applyBorder="1" applyAlignment="1">
      <alignment/>
    </xf>
    <xf numFmtId="0" fontId="5" fillId="0" borderId="0" xfId="0" applyFont="1" applyAlignment="1">
      <alignment horizontal="right" indent="5"/>
    </xf>
    <xf numFmtId="0" fontId="0" fillId="0" borderId="0" xfId="0" applyAlignment="1">
      <alignment horizontal="right" indent="5"/>
    </xf>
    <xf numFmtId="3" fontId="5" fillId="35" borderId="40" xfId="44" applyNumberFormat="1" applyFont="1" applyFill="1" applyBorder="1" applyAlignment="1">
      <alignment horizontal="right" vertical="center"/>
    </xf>
    <xf numFmtId="3" fontId="5" fillId="35" borderId="0" xfId="44" applyNumberFormat="1" applyFont="1" applyFill="1" applyBorder="1" applyAlignment="1">
      <alignment horizontal="center" vertical="center"/>
    </xf>
    <xf numFmtId="200" fontId="5" fillId="0" borderId="0" xfId="0" applyNumberFormat="1" applyFont="1" applyAlignment="1">
      <alignment vertical="center"/>
    </xf>
    <xf numFmtId="164" fontId="5" fillId="35" borderId="40" xfId="44" applyNumberFormat="1" applyFont="1" applyFill="1" applyBorder="1" applyAlignment="1">
      <alignment horizontal="right" vertical="center"/>
    </xf>
    <xf numFmtId="0" fontId="5" fillId="0" borderId="0" xfId="0" applyNumberFormat="1" applyFont="1" applyAlignment="1">
      <alignment/>
    </xf>
    <xf numFmtId="203" fontId="5" fillId="0" borderId="0" xfId="0" applyNumberFormat="1" applyFont="1" applyFill="1" applyBorder="1" applyAlignment="1">
      <alignment/>
    </xf>
    <xf numFmtId="204" fontId="0" fillId="0" borderId="0" xfId="0" applyNumberFormat="1" applyAlignment="1" applyProtection="1">
      <alignment/>
      <protection/>
    </xf>
    <xf numFmtId="184" fontId="0" fillId="0" borderId="0" xfId="0" applyNumberFormat="1" applyAlignment="1" applyProtection="1">
      <alignment/>
      <protection/>
    </xf>
    <xf numFmtId="203" fontId="0" fillId="0" borderId="0" xfId="0" applyNumberFormat="1" applyAlignment="1">
      <alignment/>
    </xf>
    <xf numFmtId="0" fontId="5" fillId="33" borderId="17" xfId="0" applyFont="1" applyFill="1" applyBorder="1" applyAlignment="1">
      <alignment horizontal="right"/>
    </xf>
    <xf numFmtId="0" fontId="5" fillId="0" borderId="16" xfId="0" applyFont="1" applyFill="1" applyBorder="1" applyAlignment="1">
      <alignment horizontal="right" vertical="center"/>
    </xf>
    <xf numFmtId="0" fontId="5" fillId="0" borderId="17" xfId="0" applyFont="1" applyFill="1" applyBorder="1" applyAlignment="1">
      <alignment horizontal="right" vertical="center"/>
    </xf>
    <xf numFmtId="0" fontId="5" fillId="0" borderId="16" xfId="0" applyFont="1" applyFill="1" applyBorder="1" applyAlignment="1">
      <alignment horizontal="right"/>
    </xf>
    <xf numFmtId="0" fontId="5" fillId="0" borderId="39" xfId="0" applyFont="1" applyFill="1" applyBorder="1" applyAlignment="1">
      <alignment horizontal="right"/>
    </xf>
    <xf numFmtId="0" fontId="5" fillId="0" borderId="19" xfId="0" applyFont="1" applyFill="1" applyBorder="1" applyAlignment="1">
      <alignment vertical="center"/>
    </xf>
    <xf numFmtId="0" fontId="0" fillId="0" borderId="0" xfId="0" applyBorder="1" applyAlignment="1">
      <alignment horizontal="center" vertical="center"/>
    </xf>
    <xf numFmtId="0" fontId="4" fillId="0" borderId="27" xfId="0" applyFont="1" applyFill="1" applyBorder="1" applyAlignment="1">
      <alignment horizontal="center" vertical="center"/>
    </xf>
    <xf numFmtId="0" fontId="5" fillId="0" borderId="20" xfId="0" applyFont="1" applyFill="1" applyBorder="1" applyAlignment="1">
      <alignment vertical="center"/>
    </xf>
    <xf numFmtId="0" fontId="5" fillId="0" borderId="30" xfId="0" applyFont="1" applyFill="1" applyBorder="1" applyAlignment="1">
      <alignment vertical="center"/>
    </xf>
    <xf numFmtId="0" fontId="5" fillId="0" borderId="30" xfId="0" applyFont="1" applyFill="1" applyBorder="1" applyAlignment="1">
      <alignment horizontal="left" vertical="center"/>
    </xf>
    <xf numFmtId="0" fontId="5" fillId="0" borderId="30" xfId="0" applyFont="1" applyFill="1" applyBorder="1" applyAlignment="1">
      <alignment horizontal="center" vertical="center"/>
    </xf>
    <xf numFmtId="0" fontId="5" fillId="0" borderId="41" xfId="0" applyFont="1" applyFill="1" applyBorder="1" applyAlignment="1">
      <alignment vertical="center"/>
    </xf>
    <xf numFmtId="0" fontId="5" fillId="0" borderId="41" xfId="0" applyFont="1" applyFill="1" applyBorder="1" applyAlignment="1">
      <alignment horizontal="right" vertical="center"/>
    </xf>
    <xf numFmtId="0" fontId="5" fillId="0" borderId="31" xfId="0" applyFont="1" applyFill="1" applyBorder="1" applyAlignment="1">
      <alignment horizontal="center" vertical="center"/>
    </xf>
    <xf numFmtId="0" fontId="18" fillId="35" borderId="19" xfId="0" applyFont="1" applyFill="1" applyBorder="1" applyAlignment="1">
      <alignment vertical="center"/>
    </xf>
    <xf numFmtId="0" fontId="18" fillId="35" borderId="0" xfId="0" applyFont="1" applyFill="1" applyBorder="1" applyAlignment="1">
      <alignment vertical="center"/>
    </xf>
    <xf numFmtId="0" fontId="30" fillId="35" borderId="36" xfId="0" applyFont="1" applyFill="1" applyBorder="1" applyAlignment="1">
      <alignment horizontal="center" vertical="center"/>
    </xf>
    <xf numFmtId="0" fontId="18" fillId="35" borderId="0" xfId="0" applyFont="1" applyFill="1" applyBorder="1" applyAlignment="1">
      <alignment horizontal="right" vertical="center"/>
    </xf>
    <xf numFmtId="184" fontId="17" fillId="35" borderId="0" xfId="0" applyNumberFormat="1" applyFont="1" applyFill="1" applyAlignment="1">
      <alignment horizontal="center"/>
    </xf>
    <xf numFmtId="0" fontId="30" fillId="35" borderId="39" xfId="0" applyFont="1" applyFill="1" applyBorder="1" applyAlignment="1">
      <alignment horizontal="right" vertical="center"/>
    </xf>
    <xf numFmtId="0" fontId="30" fillId="35" borderId="27" xfId="0" applyFont="1" applyFill="1" applyBorder="1" applyAlignment="1">
      <alignment horizontal="center" vertical="center"/>
    </xf>
    <xf numFmtId="0" fontId="17" fillId="0" borderId="0" xfId="0" applyFont="1" applyAlignment="1">
      <alignment/>
    </xf>
    <xf numFmtId="37" fontId="0" fillId="0" borderId="0" xfId="0" applyNumberFormat="1" applyAlignment="1">
      <alignment/>
    </xf>
    <xf numFmtId="0" fontId="10" fillId="35" borderId="19" xfId="0" applyFont="1" applyFill="1" applyBorder="1" applyAlignment="1">
      <alignment vertical="center"/>
    </xf>
    <xf numFmtId="0" fontId="10" fillId="35" borderId="0" xfId="0" applyFont="1" applyFill="1" applyBorder="1" applyAlignment="1">
      <alignment vertical="center"/>
    </xf>
    <xf numFmtId="37" fontId="35" fillId="35" borderId="40" xfId="44" applyNumberFormat="1" applyFont="1" applyFill="1" applyBorder="1" applyAlignment="1">
      <alignment horizontal="right" vertical="center"/>
    </xf>
    <xf numFmtId="184" fontId="4" fillId="35" borderId="36" xfId="0" applyNumberFormat="1" applyFont="1" applyFill="1" applyBorder="1" applyAlignment="1" quotePrefix="1">
      <alignment horizontal="center"/>
    </xf>
    <xf numFmtId="5" fontId="35" fillId="35" borderId="40" xfId="44" applyNumberFormat="1" applyFont="1" applyFill="1" applyBorder="1" applyAlignment="1">
      <alignment horizontal="right" vertical="center"/>
    </xf>
    <xf numFmtId="41" fontId="35" fillId="35" borderId="40" xfId="42" applyNumberFormat="1" applyFont="1" applyFill="1" applyBorder="1" applyAlignment="1">
      <alignment horizontal="center" vertical="center"/>
    </xf>
    <xf numFmtId="0" fontId="30" fillId="35" borderId="19" xfId="0" applyFont="1" applyFill="1" applyBorder="1" applyAlignment="1">
      <alignment vertical="center"/>
    </xf>
    <xf numFmtId="0" fontId="30" fillId="35" borderId="0" xfId="0" applyFont="1" applyFill="1" applyBorder="1" applyAlignment="1">
      <alignment vertical="center"/>
    </xf>
    <xf numFmtId="0" fontId="30" fillId="35" borderId="27" xfId="0" applyFont="1" applyFill="1" applyBorder="1" applyAlignment="1">
      <alignment vertical="center"/>
    </xf>
    <xf numFmtId="41" fontId="37" fillId="35" borderId="40" xfId="42" applyNumberFormat="1" applyFont="1" applyFill="1" applyBorder="1" applyAlignment="1">
      <alignment horizontal="center" vertical="center"/>
    </xf>
    <xf numFmtId="41" fontId="37" fillId="35" borderId="40" xfId="42" applyNumberFormat="1" applyFont="1" applyFill="1" applyBorder="1" applyAlignment="1">
      <alignment horizontal="center" vertical="center"/>
    </xf>
    <xf numFmtId="0" fontId="30" fillId="35" borderId="27" xfId="0" applyFont="1" applyFill="1" applyBorder="1" applyAlignment="1">
      <alignment horizontal="left" vertical="center"/>
    </xf>
    <xf numFmtId="184" fontId="31" fillId="35" borderId="36" xfId="0" applyNumberFormat="1" applyFont="1" applyFill="1" applyBorder="1" applyAlignment="1">
      <alignment horizontal="center"/>
    </xf>
    <xf numFmtId="184" fontId="4" fillId="35" borderId="36" xfId="0" applyNumberFormat="1" applyFont="1" applyFill="1" applyBorder="1" applyAlignment="1">
      <alignment horizontal="center"/>
    </xf>
    <xf numFmtId="37" fontId="35" fillId="35" borderId="40" xfId="42" applyNumberFormat="1" applyFont="1" applyFill="1" applyBorder="1" applyAlignment="1">
      <alignment vertical="center"/>
    </xf>
    <xf numFmtId="0" fontId="30" fillId="35" borderId="20" xfId="0" applyFont="1" applyFill="1" applyBorder="1" applyAlignment="1">
      <alignment/>
    </xf>
    <xf numFmtId="0" fontId="30" fillId="35" borderId="30" xfId="0" applyFont="1" applyFill="1" applyBorder="1" applyAlignment="1" quotePrefix="1">
      <alignment/>
    </xf>
    <xf numFmtId="0" fontId="30" fillId="35" borderId="30" xfId="0" applyFont="1" applyFill="1" applyBorder="1" applyAlignment="1">
      <alignment/>
    </xf>
    <xf numFmtId="0" fontId="30" fillId="35" borderId="31" xfId="0" applyFont="1" applyFill="1" applyBorder="1" applyAlignment="1">
      <alignment/>
    </xf>
    <xf numFmtId="0" fontId="18" fillId="35" borderId="30" xfId="0" applyFont="1" applyFill="1" applyBorder="1" applyAlignment="1">
      <alignment/>
    </xf>
    <xf numFmtId="0" fontId="18" fillId="35" borderId="46" xfId="0" applyFont="1" applyFill="1" applyBorder="1" applyAlignment="1">
      <alignment horizontal="center"/>
    </xf>
    <xf numFmtId="184" fontId="17" fillId="35" borderId="46" xfId="0" applyNumberFormat="1" applyFont="1" applyFill="1" applyBorder="1" applyAlignment="1">
      <alignment horizontal="center"/>
    </xf>
    <xf numFmtId="0" fontId="18" fillId="35" borderId="41" xfId="0" applyFont="1" applyFill="1" applyBorder="1" applyAlignment="1">
      <alignment horizontal="right" vertical="center"/>
    </xf>
    <xf numFmtId="0" fontId="18" fillId="35" borderId="31" xfId="0" applyFont="1" applyFill="1" applyBorder="1" applyAlignment="1">
      <alignment horizontal="center" vertical="center"/>
    </xf>
    <xf numFmtId="0" fontId="4" fillId="0" borderId="0" xfId="0" applyFont="1" applyAlignment="1">
      <alignment horizontal="center"/>
    </xf>
    <xf numFmtId="0" fontId="4" fillId="0" borderId="0" xfId="0" applyFont="1" applyBorder="1" applyAlignment="1">
      <alignment horizontal="right"/>
    </xf>
    <xf numFmtId="164" fontId="4" fillId="0" borderId="0" xfId="0" applyNumberFormat="1" applyFont="1" applyBorder="1" applyAlignment="1">
      <alignment horizontal="center"/>
    </xf>
    <xf numFmtId="0" fontId="8" fillId="0" borderId="0" xfId="0" applyFont="1" applyFill="1" applyAlignment="1">
      <alignment horizontal="left" vertical="center"/>
    </xf>
    <xf numFmtId="196" fontId="0" fillId="0" borderId="0" xfId="0" applyNumberFormat="1" applyAlignment="1">
      <alignment/>
    </xf>
    <xf numFmtId="171" fontId="0" fillId="0" borderId="0" xfId="42" applyNumberFormat="1" applyFont="1" applyAlignment="1">
      <alignment/>
    </xf>
    <xf numFmtId="0" fontId="5" fillId="0" borderId="0" xfId="0" applyFont="1" applyAlignment="1">
      <alignment horizontal="right"/>
    </xf>
    <xf numFmtId="206" fontId="5" fillId="0" borderId="0" xfId="0" applyNumberFormat="1" applyFont="1" applyAlignment="1">
      <alignment/>
    </xf>
    <xf numFmtId="0" fontId="5" fillId="33" borderId="10" xfId="0" applyFont="1" applyFill="1" applyBorder="1" applyAlignment="1">
      <alignment/>
    </xf>
    <xf numFmtId="0" fontId="5" fillId="33" borderId="11" xfId="0" applyFont="1" applyFill="1" applyBorder="1" applyAlignment="1">
      <alignment/>
    </xf>
    <xf numFmtId="0" fontId="5" fillId="33" borderId="12" xfId="0" applyFont="1" applyFill="1" applyBorder="1" applyAlignment="1">
      <alignment/>
    </xf>
    <xf numFmtId="0" fontId="11" fillId="33" borderId="13" xfId="0" applyFont="1" applyFill="1" applyBorder="1" applyAlignment="1">
      <alignment horizontal="centerContinuous" vertical="center"/>
    </xf>
    <xf numFmtId="0" fontId="5" fillId="33" borderId="14" xfId="0" applyFont="1" applyFill="1" applyBorder="1" applyAlignment="1">
      <alignment horizontal="centerContinuous" vertical="center"/>
    </xf>
    <xf numFmtId="0" fontId="6" fillId="33" borderId="13" xfId="0" applyFont="1" applyFill="1" applyBorder="1" applyAlignment="1">
      <alignment horizontal="centerContinuous" vertical="center"/>
    </xf>
    <xf numFmtId="0" fontId="12" fillId="33" borderId="14" xfId="0" applyFont="1" applyFill="1" applyBorder="1" applyAlignment="1">
      <alignment horizontal="centerContinuous" vertical="center"/>
    </xf>
    <xf numFmtId="0" fontId="5" fillId="0" borderId="15" xfId="0" applyFont="1" applyFill="1" applyBorder="1" applyAlignment="1">
      <alignment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3" xfId="0" applyFont="1" applyFill="1" applyBorder="1" applyAlignment="1">
      <alignment horizontal="center" vertical="center"/>
    </xf>
    <xf numFmtId="0" fontId="4" fillId="0" borderId="19" xfId="0" applyFont="1" applyBorder="1" applyAlignment="1">
      <alignment horizontal="center" vertical="center"/>
    </xf>
    <xf numFmtId="0" fontId="5" fillId="0" borderId="14" xfId="0" applyFont="1" applyFill="1" applyBorder="1" applyAlignment="1">
      <alignment horizontal="center" vertical="center"/>
    </xf>
    <xf numFmtId="0" fontId="8" fillId="0" borderId="19" xfId="0" applyFont="1" applyFill="1" applyBorder="1" applyAlignment="1">
      <alignment horizontal="center" vertical="center"/>
    </xf>
    <xf numFmtId="0" fontId="5" fillId="0" borderId="37" xfId="0" applyFont="1" applyFill="1" applyBorder="1" applyAlignment="1">
      <alignment vertical="center"/>
    </xf>
    <xf numFmtId="0" fontId="13" fillId="0" borderId="20" xfId="0" applyFont="1" applyFill="1" applyBorder="1" applyAlignment="1">
      <alignment horizontal="center" vertical="top"/>
    </xf>
    <xf numFmtId="0" fontId="13" fillId="0" borderId="38" xfId="0" applyFont="1" applyFill="1" applyBorder="1" applyAlignment="1">
      <alignment horizontal="center" vertical="top"/>
    </xf>
    <xf numFmtId="0" fontId="5" fillId="35" borderId="13" xfId="0" applyFont="1" applyFill="1" applyBorder="1" applyAlignment="1">
      <alignment/>
    </xf>
    <xf numFmtId="0" fontId="5" fillId="35" borderId="19" xfId="0" applyFont="1" applyFill="1" applyBorder="1" applyAlignment="1">
      <alignment/>
    </xf>
    <xf numFmtId="0" fontId="5" fillId="35" borderId="14" xfId="0" applyFont="1" applyFill="1" applyBorder="1" applyAlignment="1">
      <alignment/>
    </xf>
    <xf numFmtId="0" fontId="5" fillId="35" borderId="22" xfId="0" applyFont="1" applyFill="1" applyBorder="1" applyAlignment="1">
      <alignment horizontal="center" vertical="center"/>
    </xf>
    <xf numFmtId="168" fontId="5" fillId="35" borderId="0" xfId="0" applyNumberFormat="1" applyFont="1" applyFill="1" applyBorder="1" applyAlignment="1">
      <alignment horizontal="right" vertical="center"/>
    </xf>
    <xf numFmtId="168" fontId="5" fillId="35" borderId="0" xfId="0" applyNumberFormat="1" applyFont="1" applyFill="1" applyBorder="1" applyAlignment="1">
      <alignment vertical="center"/>
    </xf>
    <xf numFmtId="168" fontId="5" fillId="35" borderId="14" xfId="0" applyNumberFormat="1" applyFont="1" applyFill="1" applyBorder="1" applyAlignment="1">
      <alignment vertical="center"/>
    </xf>
    <xf numFmtId="168" fontId="5" fillId="0" borderId="0" xfId="0" applyNumberFormat="1" applyFont="1" applyAlignment="1">
      <alignment vertical="center"/>
    </xf>
    <xf numFmtId="168" fontId="5" fillId="35" borderId="14" xfId="0" applyNumberFormat="1" applyFont="1" applyFill="1" applyBorder="1" applyAlignment="1">
      <alignment horizontal="right" vertical="center"/>
    </xf>
    <xf numFmtId="168" fontId="5" fillId="0" borderId="0" xfId="0" applyNumberFormat="1" applyFont="1" applyAlignment="1">
      <alignment/>
    </xf>
    <xf numFmtId="0" fontId="5" fillId="35" borderId="23" xfId="0" applyFont="1" applyFill="1" applyBorder="1" applyAlignment="1">
      <alignment horizontal="center" vertical="center"/>
    </xf>
    <xf numFmtId="168" fontId="5" fillId="35" borderId="24" xfId="0" applyNumberFormat="1" applyFont="1" applyFill="1" applyBorder="1" applyAlignment="1">
      <alignment horizontal="right" vertical="center"/>
    </xf>
    <xf numFmtId="168" fontId="5" fillId="35" borderId="25" xfId="0" applyNumberFormat="1" applyFont="1" applyFill="1" applyBorder="1" applyAlignment="1">
      <alignment horizontal="right" vertical="center"/>
    </xf>
    <xf numFmtId="0" fontId="5" fillId="0" borderId="0" xfId="0" applyNumberFormat="1" applyFont="1" applyAlignment="1">
      <alignment/>
    </xf>
    <xf numFmtId="0" fontId="5" fillId="33" borderId="0" xfId="0" applyFont="1" applyFill="1" applyBorder="1" applyAlignment="1">
      <alignment horizontal="centerContinuous"/>
    </xf>
    <xf numFmtId="0" fontId="5" fillId="33" borderId="14" xfId="0" applyFont="1" applyFill="1" applyBorder="1" applyAlignment="1">
      <alignment horizontal="centerContinuous"/>
    </xf>
    <xf numFmtId="0" fontId="12" fillId="33" borderId="0" xfId="0" applyFont="1" applyFill="1" applyBorder="1" applyAlignment="1">
      <alignment horizontal="centerContinuous"/>
    </xf>
    <xf numFmtId="0" fontId="12" fillId="33" borderId="14" xfId="0" applyFont="1" applyFill="1" applyBorder="1" applyAlignment="1">
      <alignment horizontal="centerContinuous"/>
    </xf>
    <xf numFmtId="0" fontId="12" fillId="0" borderId="0" xfId="0" applyFont="1" applyAlignment="1">
      <alignment/>
    </xf>
    <xf numFmtId="0" fontId="5" fillId="33" borderId="37" xfId="0" applyFont="1" applyFill="1" applyBorder="1" applyAlignment="1">
      <alignment/>
    </xf>
    <xf numFmtId="0" fontId="5" fillId="33" borderId="38" xfId="0" applyFont="1" applyFill="1" applyBorder="1" applyAlignment="1">
      <alignment/>
    </xf>
    <xf numFmtId="0" fontId="5" fillId="0" borderId="13" xfId="0" applyFont="1" applyFill="1" applyBorder="1" applyAlignment="1">
      <alignment/>
    </xf>
    <xf numFmtId="0" fontId="0" fillId="0" borderId="19" xfId="0" applyBorder="1" applyAlignment="1">
      <alignment/>
    </xf>
    <xf numFmtId="0" fontId="5" fillId="0" borderId="14" xfId="0" applyFont="1" applyFill="1" applyBorder="1" applyAlignment="1">
      <alignment horizontal="center"/>
    </xf>
    <xf numFmtId="0" fontId="5" fillId="0" borderId="13" xfId="0" applyFont="1" applyFill="1" applyBorder="1" applyAlignment="1">
      <alignment horizontal="center"/>
    </xf>
    <xf numFmtId="0" fontId="5" fillId="35" borderId="22" xfId="0" applyFont="1" applyFill="1" applyBorder="1" applyAlignment="1">
      <alignment/>
    </xf>
    <xf numFmtId="0" fontId="5" fillId="35" borderId="0" xfId="0" applyFont="1" applyFill="1" applyBorder="1" applyAlignment="1">
      <alignment/>
    </xf>
    <xf numFmtId="0" fontId="5" fillId="35" borderId="22" xfId="0" applyFont="1" applyFill="1" applyBorder="1" applyAlignment="1">
      <alignment horizontal="center"/>
    </xf>
    <xf numFmtId="168" fontId="5" fillId="35" borderId="19" xfId="0" applyNumberFormat="1" applyFont="1" applyFill="1" applyBorder="1" applyAlignment="1">
      <alignment vertical="center"/>
    </xf>
    <xf numFmtId="0" fontId="5" fillId="35" borderId="23" xfId="0" applyFont="1" applyFill="1" applyBorder="1" applyAlignment="1">
      <alignment horizontal="center"/>
    </xf>
    <xf numFmtId="168" fontId="5" fillId="35" borderId="48" xfId="0" applyNumberFormat="1" applyFont="1" applyFill="1" applyBorder="1" applyAlignment="1">
      <alignment vertical="center"/>
    </xf>
    <xf numFmtId="168" fontId="5" fillId="35" borderId="24" xfId="0" applyNumberFormat="1" applyFont="1" applyFill="1" applyBorder="1" applyAlignment="1">
      <alignment vertical="center"/>
    </xf>
    <xf numFmtId="168" fontId="5" fillId="35" borderId="25" xfId="0" applyNumberFormat="1" applyFont="1" applyFill="1" applyBorder="1" applyAlignment="1">
      <alignment vertical="center"/>
    </xf>
    <xf numFmtId="168" fontId="5" fillId="0" borderId="0" xfId="0" applyNumberFormat="1" applyFont="1" applyAlignment="1">
      <alignment/>
    </xf>
    <xf numFmtId="168" fontId="5" fillId="0" borderId="0" xfId="0" applyNumberFormat="1" applyFont="1" applyBorder="1" applyAlignment="1">
      <alignment/>
    </xf>
    <xf numFmtId="0" fontId="39" fillId="33" borderId="16" xfId="0" applyFont="1" applyFill="1" applyBorder="1" applyAlignment="1">
      <alignment/>
    </xf>
    <xf numFmtId="0" fontId="39" fillId="33" borderId="17" xfId="0" applyFont="1" applyFill="1" applyBorder="1" applyAlignment="1">
      <alignment/>
    </xf>
    <xf numFmtId="0" fontId="39" fillId="33" borderId="26" xfId="0" applyFont="1" applyFill="1" applyBorder="1" applyAlignment="1">
      <alignment/>
    </xf>
    <xf numFmtId="0" fontId="40" fillId="36" borderId="12" xfId="0" applyFont="1" applyFill="1" applyBorder="1" applyAlignment="1">
      <alignment/>
    </xf>
    <xf numFmtId="0" fontId="40" fillId="0" borderId="0" xfId="0" applyFont="1" applyAlignment="1">
      <alignment/>
    </xf>
    <xf numFmtId="0" fontId="6" fillId="33" borderId="0" xfId="0" applyFont="1" applyFill="1" applyBorder="1" applyAlignment="1">
      <alignment horizontal="centerContinuous"/>
    </xf>
    <xf numFmtId="0" fontId="6" fillId="33" borderId="14" xfId="0" applyFont="1" applyFill="1" applyBorder="1" applyAlignment="1">
      <alignment horizontal="centerContinuous"/>
    </xf>
    <xf numFmtId="0" fontId="6" fillId="33" borderId="27" xfId="0" applyFont="1" applyFill="1" applyBorder="1" applyAlignment="1">
      <alignment horizontal="centerContinuous"/>
    </xf>
    <xf numFmtId="0" fontId="40" fillId="36" borderId="14" xfId="0" applyFont="1" applyFill="1" applyBorder="1" applyAlignment="1">
      <alignment horizontal="centerContinuous"/>
    </xf>
    <xf numFmtId="0" fontId="40" fillId="0" borderId="0" xfId="0" applyFont="1" applyBorder="1" applyAlignment="1">
      <alignment/>
    </xf>
    <xf numFmtId="0" fontId="6" fillId="33" borderId="0" xfId="0" applyFont="1" applyFill="1" applyBorder="1" applyAlignment="1">
      <alignment horizontal="centerContinuous" vertical="center"/>
    </xf>
    <xf numFmtId="0" fontId="6" fillId="33" borderId="14" xfId="0" applyFont="1" applyFill="1" applyBorder="1" applyAlignment="1">
      <alignment horizontal="centerContinuous" vertical="center"/>
    </xf>
    <xf numFmtId="0" fontId="6" fillId="33" borderId="27" xfId="0" applyFont="1" applyFill="1" applyBorder="1" applyAlignment="1">
      <alignment horizontal="centerContinuous" vertical="center"/>
    </xf>
    <xf numFmtId="0" fontId="40" fillId="36" borderId="14" xfId="0" applyFont="1" applyFill="1" applyBorder="1" applyAlignment="1">
      <alignment horizontal="centerContinuous" vertical="center"/>
    </xf>
    <xf numFmtId="0" fontId="40" fillId="0" borderId="0" xfId="0" applyFont="1" applyAlignment="1">
      <alignment vertical="center"/>
    </xf>
    <xf numFmtId="0" fontId="6" fillId="33" borderId="27" xfId="0" applyFont="1" applyFill="1" applyBorder="1" applyAlignment="1">
      <alignment horizontal="centerContinuous" vertical="top"/>
    </xf>
    <xf numFmtId="0" fontId="40" fillId="0" borderId="0" xfId="0" applyFont="1" applyAlignment="1">
      <alignment horizontal="center" vertical="center"/>
    </xf>
    <xf numFmtId="0" fontId="5" fillId="0" borderId="18" xfId="0" applyFont="1" applyFill="1" applyBorder="1" applyAlignment="1">
      <alignment horizontal="center"/>
    </xf>
    <xf numFmtId="0" fontId="14" fillId="0" borderId="0" xfId="0" applyFont="1" applyFill="1" applyBorder="1" applyAlignment="1">
      <alignment horizontal="left" vertical="center"/>
    </xf>
    <xf numFmtId="0" fontId="14" fillId="0" borderId="20" xfId="0" applyFont="1" applyFill="1" applyBorder="1" applyAlignment="1">
      <alignment horizontal="center" vertical="top"/>
    </xf>
    <xf numFmtId="0" fontId="14" fillId="0" borderId="30" xfId="0" applyFont="1" applyFill="1" applyBorder="1" applyAlignment="1">
      <alignment horizontal="center" vertical="top"/>
    </xf>
    <xf numFmtId="0" fontId="41" fillId="0" borderId="30" xfId="0" applyFont="1" applyFill="1" applyBorder="1" applyAlignment="1">
      <alignment horizontal="center" vertical="top"/>
    </xf>
    <xf numFmtId="0" fontId="14" fillId="0" borderId="30" xfId="0" applyFont="1" applyFill="1" applyBorder="1" applyAlignment="1">
      <alignment horizontal="left" vertical="top"/>
    </xf>
    <xf numFmtId="0" fontId="14" fillId="0" borderId="31" xfId="0" applyFont="1" applyFill="1" applyBorder="1" applyAlignment="1">
      <alignment horizontal="center" vertical="top"/>
    </xf>
    <xf numFmtId="0" fontId="5" fillId="35" borderId="32" xfId="0" applyFont="1" applyFill="1" applyBorder="1" applyAlignment="1">
      <alignment horizontal="center" vertical="center"/>
    </xf>
    <xf numFmtId="0" fontId="0" fillId="35" borderId="0" xfId="0" applyFill="1" applyBorder="1" applyAlignment="1">
      <alignment/>
    </xf>
    <xf numFmtId="9" fontId="4" fillId="35" borderId="0" xfId="62" applyFont="1" applyFill="1" applyBorder="1" applyAlignment="1">
      <alignment horizontal="center"/>
    </xf>
    <xf numFmtId="0" fontId="14" fillId="35" borderId="0" xfId="0" applyFont="1" applyFill="1" applyBorder="1" applyAlignment="1">
      <alignment horizontal="center" vertical="center"/>
    </xf>
    <xf numFmtId="9" fontId="4" fillId="35" borderId="27" xfId="62" applyFont="1" applyFill="1" applyBorder="1" applyAlignment="1">
      <alignment horizontal="center"/>
    </xf>
    <xf numFmtId="0" fontId="0" fillId="37" borderId="0" xfId="0" applyFill="1" applyAlignment="1">
      <alignment/>
    </xf>
    <xf numFmtId="207" fontId="4" fillId="35" borderId="0" xfId="62" applyNumberFormat="1" applyFont="1" applyFill="1" applyBorder="1" applyAlignment="1">
      <alignment horizontal="center"/>
    </xf>
    <xf numFmtId="198" fontId="4" fillId="35" borderId="0" xfId="62" applyNumberFormat="1" applyFont="1" applyFill="1" applyBorder="1" applyAlignment="1">
      <alignment horizontal="right"/>
    </xf>
    <xf numFmtId="10" fontId="4" fillId="35" borderId="27" xfId="62" applyNumberFormat="1" applyFont="1" applyFill="1" applyBorder="1" applyAlignment="1">
      <alignment horizontal="right"/>
    </xf>
    <xf numFmtId="184" fontId="0" fillId="0" borderId="0" xfId="62" applyNumberFormat="1" applyFont="1" applyFill="1" applyAlignment="1">
      <alignment vertical="top"/>
    </xf>
    <xf numFmtId="0" fontId="5" fillId="35" borderId="29" xfId="0" applyFont="1" applyFill="1" applyBorder="1" applyAlignment="1">
      <alignment horizontal="center" vertical="center"/>
    </xf>
    <xf numFmtId="0" fontId="0" fillId="35" borderId="30" xfId="0" applyFill="1" applyBorder="1" applyAlignment="1">
      <alignment/>
    </xf>
    <xf numFmtId="207" fontId="4" fillId="35" borderId="30" xfId="62" applyNumberFormat="1" applyFont="1" applyFill="1" applyBorder="1" applyAlignment="1">
      <alignment horizontal="center"/>
    </xf>
    <xf numFmtId="198" fontId="4" fillId="35" borderId="30" xfId="62" applyNumberFormat="1" applyFont="1" applyFill="1" applyBorder="1" applyAlignment="1">
      <alignment horizontal="right"/>
    </xf>
    <xf numFmtId="10" fontId="4" fillId="35" borderId="31" xfId="62" applyNumberFormat="1" applyFont="1" applyFill="1" applyBorder="1" applyAlignment="1">
      <alignment horizontal="right"/>
    </xf>
    <xf numFmtId="0" fontId="8" fillId="0" borderId="0" xfId="0" applyFont="1" applyFill="1" applyAlignment="1">
      <alignment/>
    </xf>
    <xf numFmtId="0" fontId="17" fillId="0" borderId="0" xfId="62" applyNumberFormat="1" applyFont="1" applyBorder="1" applyAlignment="1">
      <alignment horizontal="center"/>
    </xf>
    <xf numFmtId="0" fontId="0" fillId="0" borderId="0" xfId="0" applyNumberFormat="1" applyBorder="1" applyAlignment="1">
      <alignment/>
    </xf>
    <xf numFmtId="184" fontId="0" fillId="0" borderId="0" xfId="62" applyNumberFormat="1" applyFont="1" applyAlignment="1">
      <alignment/>
    </xf>
    <xf numFmtId="168" fontId="5" fillId="0" borderId="0" xfId="0" applyNumberFormat="1" applyFont="1" applyFill="1" applyBorder="1" applyAlignment="1">
      <alignment horizontal="right" vertical="center"/>
    </xf>
    <xf numFmtId="184" fontId="17" fillId="0" borderId="0" xfId="0" applyNumberFormat="1" applyFont="1" applyAlignment="1">
      <alignment/>
    </xf>
    <xf numFmtId="0" fontId="17" fillId="0" borderId="0" xfId="0" applyFont="1" applyFill="1" applyAlignment="1">
      <alignment/>
    </xf>
    <xf numFmtId="0" fontId="6" fillId="33" borderId="14" xfId="0" applyFont="1" applyFill="1" applyBorder="1" applyAlignment="1">
      <alignment horizontal="centerContinuous" vertical="top"/>
    </xf>
    <xf numFmtId="0" fontId="5" fillId="34" borderId="15" xfId="0" applyFont="1" applyFill="1" applyBorder="1" applyAlignment="1">
      <alignment horizontal="center"/>
    </xf>
    <xf numFmtId="0" fontId="5" fillId="34" borderId="16" xfId="0" applyFont="1" applyFill="1" applyBorder="1" applyAlignment="1">
      <alignment horizontal="center"/>
    </xf>
    <xf numFmtId="0" fontId="5" fillId="34" borderId="17" xfId="0" applyFont="1" applyFill="1" applyBorder="1" applyAlignment="1">
      <alignment horizontal="center"/>
    </xf>
    <xf numFmtId="0" fontId="5" fillId="34" borderId="13" xfId="0" applyFont="1" applyFill="1" applyBorder="1" applyAlignment="1">
      <alignment horizontal="center"/>
    </xf>
    <xf numFmtId="0" fontId="5" fillId="34" borderId="0" xfId="0" applyFont="1" applyFill="1" applyBorder="1" applyAlignment="1">
      <alignment horizontal="center"/>
    </xf>
    <xf numFmtId="0" fontId="5" fillId="34" borderId="36" xfId="0" applyFont="1" applyFill="1" applyBorder="1" applyAlignment="1">
      <alignment horizontal="center"/>
    </xf>
    <xf numFmtId="0" fontId="5" fillId="34" borderId="40" xfId="0" applyFont="1" applyFill="1" applyBorder="1" applyAlignment="1">
      <alignment horizontal="center"/>
    </xf>
    <xf numFmtId="0" fontId="5" fillId="34" borderId="14" xfId="0" applyFont="1" applyFill="1" applyBorder="1" applyAlignment="1">
      <alignment horizontal="center"/>
    </xf>
    <xf numFmtId="0" fontId="5" fillId="34" borderId="22" xfId="0" applyFont="1" applyFill="1" applyBorder="1" applyAlignment="1">
      <alignment horizontal="center"/>
    </xf>
    <xf numFmtId="0" fontId="0" fillId="0" borderId="22" xfId="0" applyBorder="1" applyAlignment="1">
      <alignment/>
    </xf>
    <xf numFmtId="0" fontId="42" fillId="34" borderId="40" xfId="0" applyFont="1" applyFill="1" applyBorder="1" applyAlignment="1">
      <alignment horizontal="right"/>
    </xf>
    <xf numFmtId="0" fontId="5" fillId="34" borderId="13" xfId="0" applyFont="1" applyFill="1" applyBorder="1" applyAlignment="1">
      <alignment horizontal="center" vertical="top"/>
    </xf>
    <xf numFmtId="0" fontId="14" fillId="34" borderId="37" xfId="0" applyFont="1" applyFill="1" applyBorder="1" applyAlignment="1">
      <alignment horizontal="center" vertical="top"/>
    </xf>
    <xf numFmtId="0" fontId="23" fillId="34" borderId="41" xfId="0" applyFont="1" applyFill="1" applyBorder="1" applyAlignment="1">
      <alignment horizontal="right"/>
    </xf>
    <xf numFmtId="0" fontId="5" fillId="34" borderId="30" xfId="0" applyFont="1" applyFill="1" applyBorder="1" applyAlignment="1">
      <alignment horizontal="center"/>
    </xf>
    <xf numFmtId="0" fontId="5" fillId="34" borderId="38" xfId="0" applyFont="1" applyFill="1" applyBorder="1" applyAlignment="1">
      <alignment horizontal="center"/>
    </xf>
    <xf numFmtId="0" fontId="14" fillId="35" borderId="40" xfId="0" applyFont="1" applyFill="1" applyBorder="1" applyAlignment="1">
      <alignment horizontal="center" vertical="center"/>
    </xf>
    <xf numFmtId="9" fontId="4" fillId="35" borderId="14" xfId="62" applyFont="1" applyFill="1" applyBorder="1" applyAlignment="1">
      <alignment horizontal="center"/>
    </xf>
    <xf numFmtId="37" fontId="4" fillId="35" borderId="0" xfId="42" applyNumberFormat="1" applyFont="1" applyFill="1" applyBorder="1" applyAlignment="1">
      <alignment horizontal="right"/>
    </xf>
    <xf numFmtId="207" fontId="4" fillId="35" borderId="40" xfId="62" applyNumberFormat="1" applyFont="1" applyFill="1" applyBorder="1" applyAlignment="1">
      <alignment horizontal="center"/>
    </xf>
    <xf numFmtId="207" fontId="4" fillId="35" borderId="14" xfId="62" applyNumberFormat="1" applyFont="1" applyFill="1" applyBorder="1" applyAlignment="1">
      <alignment horizontal="center"/>
    </xf>
    <xf numFmtId="0" fontId="0" fillId="0" borderId="0" xfId="0" applyNumberFormat="1" applyAlignment="1">
      <alignment/>
    </xf>
    <xf numFmtId="10" fontId="4" fillId="35" borderId="0" xfId="62" applyNumberFormat="1" applyFont="1" applyFill="1" applyBorder="1" applyAlignment="1">
      <alignment horizontal="center"/>
    </xf>
    <xf numFmtId="10" fontId="4" fillId="35" borderId="14" xfId="62" applyNumberFormat="1" applyFont="1" applyFill="1" applyBorder="1" applyAlignment="1">
      <alignment horizontal="center"/>
    </xf>
    <xf numFmtId="0" fontId="5" fillId="35" borderId="22" xfId="0" applyFont="1" applyFill="1" applyBorder="1" applyAlignment="1">
      <alignment horizontal="center" vertical="top"/>
    </xf>
    <xf numFmtId="0" fontId="0" fillId="35" borderId="0" xfId="0" applyFill="1" applyBorder="1" applyAlignment="1">
      <alignment vertical="top"/>
    </xf>
    <xf numFmtId="207" fontId="4" fillId="35" borderId="0" xfId="62" applyNumberFormat="1" applyFont="1" applyFill="1" applyBorder="1" applyAlignment="1">
      <alignment horizontal="center" vertical="top"/>
    </xf>
    <xf numFmtId="207" fontId="4" fillId="35" borderId="40" xfId="62" applyNumberFormat="1" applyFont="1" applyFill="1" applyBorder="1" applyAlignment="1">
      <alignment horizontal="left" vertical="top"/>
    </xf>
    <xf numFmtId="207" fontId="0" fillId="0" borderId="0" xfId="0" applyNumberFormat="1" applyAlignment="1">
      <alignment/>
    </xf>
    <xf numFmtId="0" fontId="5" fillId="35" borderId="23" xfId="0" applyFont="1" applyFill="1" applyBorder="1" applyAlignment="1">
      <alignment horizontal="center" vertical="top"/>
    </xf>
    <xf numFmtId="0" fontId="0" fillId="35" borderId="24" xfId="0" applyFill="1" applyBorder="1" applyAlignment="1">
      <alignment vertical="top"/>
    </xf>
    <xf numFmtId="37" fontId="4" fillId="35" borderId="24" xfId="42" applyNumberFormat="1" applyFont="1" applyFill="1" applyBorder="1" applyAlignment="1">
      <alignment horizontal="right"/>
    </xf>
    <xf numFmtId="207" fontId="4" fillId="35" borderId="24" xfId="62" applyNumberFormat="1" applyFont="1" applyFill="1" applyBorder="1" applyAlignment="1">
      <alignment horizontal="center" vertical="top"/>
    </xf>
    <xf numFmtId="207" fontId="4" fillId="35" borderId="44" xfId="62" applyNumberFormat="1" applyFont="1" applyFill="1" applyBorder="1" applyAlignment="1">
      <alignment horizontal="left" vertical="top"/>
    </xf>
    <xf numFmtId="207" fontId="4" fillId="35" borderId="24" xfId="62" applyNumberFormat="1" applyFont="1" applyFill="1" applyBorder="1" applyAlignment="1">
      <alignment horizontal="center"/>
    </xf>
    <xf numFmtId="207" fontId="4" fillId="35" borderId="25" xfId="62" applyNumberFormat="1" applyFont="1" applyFill="1" applyBorder="1" applyAlignment="1">
      <alignment horizontal="center"/>
    </xf>
    <xf numFmtId="0" fontId="43" fillId="0" borderId="0" xfId="0" applyFont="1" applyAlignment="1">
      <alignment/>
    </xf>
    <xf numFmtId="168" fontId="5" fillId="35" borderId="19" xfId="0" applyNumberFormat="1" applyFont="1" applyFill="1" applyBorder="1" applyAlignment="1">
      <alignment horizontal="right" vertical="center"/>
    </xf>
    <xf numFmtId="0" fontId="22" fillId="33" borderId="20" xfId="0" applyFont="1" applyFill="1" applyBorder="1" applyAlignment="1">
      <alignment horizontal="centerContinuous"/>
    </xf>
    <xf numFmtId="0" fontId="5" fillId="33" borderId="31" xfId="0" applyFont="1" applyFill="1" applyBorder="1" applyAlignment="1">
      <alignment horizontal="centerContinuous"/>
    </xf>
    <xf numFmtId="0" fontId="5" fillId="34" borderId="16"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39" xfId="0" applyFont="1" applyFill="1" applyBorder="1" applyAlignment="1">
      <alignment horizontal="center" vertical="center"/>
    </xf>
    <xf numFmtId="0" fontId="5" fillId="34" borderId="26" xfId="0" applyFont="1" applyFill="1" applyBorder="1" applyAlignment="1">
      <alignment horizontal="center" vertical="center"/>
    </xf>
    <xf numFmtId="3" fontId="10" fillId="34" borderId="32" xfId="0" applyNumberFormat="1" applyFont="1" applyFill="1" applyBorder="1" applyAlignment="1">
      <alignment horizontal="right" vertical="center"/>
    </xf>
    <xf numFmtId="3" fontId="5" fillId="34" borderId="40" xfId="0" applyNumberFormat="1" applyFont="1" applyFill="1" applyBorder="1" applyAlignment="1">
      <alignment horizontal="center" vertical="center"/>
    </xf>
    <xf numFmtId="3" fontId="5" fillId="34" borderId="0" xfId="0" applyNumberFormat="1" applyFont="1" applyFill="1" applyBorder="1" applyAlignment="1">
      <alignment horizontal="center" vertical="center"/>
    </xf>
    <xf numFmtId="3" fontId="5" fillId="34" borderId="27" xfId="0" applyNumberFormat="1" applyFont="1" applyFill="1" applyBorder="1" applyAlignment="1">
      <alignment horizontal="center" vertical="center"/>
    </xf>
    <xf numFmtId="3" fontId="10" fillId="34" borderId="19" xfId="0" applyNumberFormat="1" applyFont="1" applyFill="1" applyBorder="1" applyAlignment="1">
      <alignment horizontal="right" vertical="center"/>
    </xf>
    <xf numFmtId="3" fontId="5" fillId="34" borderId="19" xfId="0" applyNumberFormat="1" applyFont="1" applyFill="1" applyBorder="1" applyAlignment="1">
      <alignment horizontal="centerContinuous" vertical="center"/>
    </xf>
    <xf numFmtId="3" fontId="5" fillId="34" borderId="0" xfId="0" applyNumberFormat="1" applyFont="1" applyFill="1" applyBorder="1" applyAlignment="1">
      <alignment horizontal="centerContinuous" vertical="center"/>
    </xf>
    <xf numFmtId="3" fontId="5" fillId="34" borderId="36" xfId="0" applyNumberFormat="1" applyFont="1" applyFill="1" applyBorder="1" applyAlignment="1">
      <alignment horizontal="centerContinuous" vertical="center"/>
    </xf>
    <xf numFmtId="3" fontId="5" fillId="34" borderId="19" xfId="0" applyNumberFormat="1" applyFont="1" applyFill="1" applyBorder="1" applyAlignment="1">
      <alignment horizontal="center" vertical="center"/>
    </xf>
    <xf numFmtId="3" fontId="5" fillId="34" borderId="36" xfId="0" applyNumberFormat="1" applyFont="1" applyFill="1" applyBorder="1" applyAlignment="1">
      <alignment horizontal="center" vertical="center"/>
    </xf>
    <xf numFmtId="3" fontId="5" fillId="34" borderId="40" xfId="0" applyNumberFormat="1" applyFont="1" applyFill="1" applyBorder="1" applyAlignment="1">
      <alignment horizontal="right" vertical="center"/>
    </xf>
    <xf numFmtId="3" fontId="5" fillId="34" borderId="0" xfId="0" applyNumberFormat="1" applyFont="1" applyFill="1" applyBorder="1" applyAlignment="1">
      <alignment horizontal="right" vertical="center"/>
    </xf>
    <xf numFmtId="3" fontId="5" fillId="34" borderId="27" xfId="0" applyNumberFormat="1" applyFont="1" applyFill="1" applyBorder="1" applyAlignment="1">
      <alignment horizontal="right" vertical="center"/>
    </xf>
    <xf numFmtId="1" fontId="5" fillId="34" borderId="19" xfId="0" applyNumberFormat="1" applyFont="1" applyFill="1" applyBorder="1" applyAlignment="1">
      <alignment horizontal="center" vertical="center"/>
    </xf>
    <xf numFmtId="0" fontId="10" fillId="34" borderId="20" xfId="0" applyFont="1" applyFill="1" applyBorder="1" applyAlignment="1">
      <alignment horizontal="center" vertical="top"/>
    </xf>
    <xf numFmtId="0" fontId="10" fillId="34" borderId="30" xfId="0" applyFont="1" applyFill="1" applyBorder="1" applyAlignment="1">
      <alignment horizontal="center" vertical="top"/>
    </xf>
    <xf numFmtId="0" fontId="13" fillId="34" borderId="41" xfId="0" applyFont="1" applyFill="1" applyBorder="1" applyAlignment="1">
      <alignment horizontal="center" vertical="top"/>
    </xf>
    <xf numFmtId="0" fontId="13" fillId="34" borderId="30" xfId="0" applyFont="1" applyFill="1" applyBorder="1" applyAlignment="1">
      <alignment horizontal="center" vertical="top"/>
    </xf>
    <xf numFmtId="0" fontId="13" fillId="34" borderId="31" xfId="0" applyFont="1" applyFill="1" applyBorder="1" applyAlignment="1">
      <alignment horizontal="center" vertical="top"/>
    </xf>
    <xf numFmtId="1" fontId="10" fillId="35" borderId="19" xfId="0" applyNumberFormat="1" applyFont="1" applyFill="1" applyBorder="1" applyAlignment="1">
      <alignment horizontal="center" vertical="center"/>
    </xf>
    <xf numFmtId="1" fontId="10" fillId="35" borderId="0" xfId="0" applyNumberFormat="1" applyFont="1" applyFill="1" applyBorder="1" applyAlignment="1">
      <alignment horizontal="center" vertical="center"/>
    </xf>
    <xf numFmtId="1" fontId="10" fillId="35" borderId="40" xfId="0" applyNumberFormat="1" applyFont="1" applyFill="1" applyBorder="1" applyAlignment="1">
      <alignment horizontal="center" vertical="center"/>
    </xf>
    <xf numFmtId="1" fontId="10" fillId="35" borderId="27" xfId="0" applyNumberFormat="1" applyFont="1" applyFill="1" applyBorder="1" applyAlignment="1">
      <alignment horizontal="center" vertical="center"/>
    </xf>
    <xf numFmtId="1" fontId="5" fillId="35" borderId="19" xfId="0" applyNumberFormat="1" applyFont="1" applyFill="1" applyBorder="1" applyAlignment="1">
      <alignment horizontal="center" vertical="center"/>
    </xf>
    <xf numFmtId="3" fontId="5" fillId="35" borderId="19" xfId="0" applyNumberFormat="1" applyFont="1" applyFill="1" applyBorder="1" applyAlignment="1">
      <alignment horizontal="center" vertical="center"/>
    </xf>
    <xf numFmtId="208" fontId="5" fillId="35" borderId="0" xfId="0" applyNumberFormat="1" applyFont="1" applyFill="1" applyBorder="1" applyAlignment="1">
      <alignment horizontal="right" vertical="center"/>
    </xf>
    <xf numFmtId="3" fontId="5" fillId="35" borderId="40" xfId="0" applyNumberFormat="1" applyFont="1" applyFill="1" applyBorder="1" applyAlignment="1">
      <alignment horizontal="center" vertical="center"/>
    </xf>
    <xf numFmtId="208" fontId="5" fillId="35" borderId="27" xfId="0" applyNumberFormat="1" applyFont="1" applyFill="1" applyBorder="1" applyAlignment="1">
      <alignment horizontal="right" vertical="center"/>
    </xf>
    <xf numFmtId="0" fontId="5" fillId="35" borderId="19" xfId="0" applyNumberFormat="1" applyFont="1" applyFill="1" applyBorder="1" applyAlignment="1">
      <alignment horizontal="center" vertical="center"/>
    </xf>
    <xf numFmtId="3" fontId="4" fillId="35" borderId="40" xfId="0" applyNumberFormat="1" applyFont="1" applyFill="1" applyBorder="1" applyAlignment="1">
      <alignment horizontal="center" vertical="center"/>
    </xf>
    <xf numFmtId="1" fontId="5" fillId="35" borderId="0" xfId="62" applyNumberFormat="1" applyFont="1" applyFill="1" applyBorder="1" applyAlignment="1">
      <alignment horizontal="center" vertical="center"/>
    </xf>
    <xf numFmtId="3" fontId="5" fillId="35" borderId="0" xfId="62" applyNumberFormat="1" applyFont="1" applyFill="1" applyBorder="1" applyAlignment="1">
      <alignment horizontal="center" vertical="center"/>
    </xf>
    <xf numFmtId="0" fontId="5" fillId="35" borderId="20" xfId="0" applyNumberFormat="1" applyFont="1" applyFill="1" applyBorder="1" applyAlignment="1">
      <alignment horizontal="center" vertical="center"/>
    </xf>
    <xf numFmtId="3" fontId="5" fillId="35" borderId="20" xfId="0" applyNumberFormat="1" applyFont="1" applyFill="1" applyBorder="1" applyAlignment="1">
      <alignment horizontal="center" vertical="center"/>
    </xf>
    <xf numFmtId="3" fontId="5" fillId="35" borderId="30" xfId="0" applyNumberFormat="1" applyFont="1" applyFill="1" applyBorder="1" applyAlignment="1">
      <alignment horizontal="center" vertical="center"/>
    </xf>
    <xf numFmtId="208" fontId="5" fillId="35" borderId="46" xfId="0" applyNumberFormat="1" applyFont="1" applyFill="1" applyBorder="1" applyAlignment="1">
      <alignment horizontal="right" vertical="center"/>
    </xf>
    <xf numFmtId="3" fontId="4" fillId="35" borderId="41" xfId="0" applyNumberFormat="1" applyFont="1" applyFill="1" applyBorder="1" applyAlignment="1">
      <alignment horizontal="center" vertical="center"/>
    </xf>
    <xf numFmtId="1" fontId="5" fillId="35" borderId="30" xfId="62" applyNumberFormat="1" applyFont="1" applyFill="1" applyBorder="1" applyAlignment="1">
      <alignment horizontal="center" vertical="center"/>
    </xf>
    <xf numFmtId="3" fontId="5" fillId="35" borderId="30" xfId="62" applyNumberFormat="1" applyFont="1" applyFill="1" applyBorder="1" applyAlignment="1">
      <alignment horizontal="center" vertical="center"/>
    </xf>
    <xf numFmtId="208" fontId="5" fillId="35" borderId="31" xfId="0" applyNumberFormat="1" applyFont="1" applyFill="1" applyBorder="1" applyAlignment="1">
      <alignment horizontal="right" vertical="center"/>
    </xf>
    <xf numFmtId="3" fontId="5" fillId="0" borderId="0" xfId="0" applyNumberFormat="1" applyFont="1" applyFill="1" applyAlignment="1">
      <alignment/>
    </xf>
    <xf numFmtId="0" fontId="8" fillId="0" borderId="0" xfId="0" applyFont="1" applyAlignment="1">
      <alignment horizontal="left"/>
    </xf>
    <xf numFmtId="10" fontId="5" fillId="0" borderId="0" xfId="62" applyNumberFormat="1" applyFont="1" applyAlignment="1">
      <alignment/>
    </xf>
    <xf numFmtId="2" fontId="5" fillId="0" borderId="0" xfId="62" applyNumberFormat="1" applyFont="1" applyAlignment="1">
      <alignment/>
    </xf>
    <xf numFmtId="3" fontId="0" fillId="0" borderId="0" xfId="0" applyNumberFormat="1" applyAlignment="1">
      <alignment horizontal="center"/>
    </xf>
    <xf numFmtId="0" fontId="22" fillId="33" borderId="19" xfId="0" applyFont="1" applyFill="1" applyBorder="1" applyAlignment="1">
      <alignment horizontal="centerContinuous"/>
    </xf>
    <xf numFmtId="3" fontId="5" fillId="34" borderId="19" xfId="0" applyNumberFormat="1" applyFont="1" applyFill="1" applyBorder="1" applyAlignment="1">
      <alignment horizontal="right" vertical="center"/>
    </xf>
    <xf numFmtId="3" fontId="8" fillId="34" borderId="19" xfId="0" applyNumberFormat="1" applyFont="1" applyFill="1" applyBorder="1" applyAlignment="1">
      <alignment horizontal="center" vertical="center"/>
    </xf>
    <xf numFmtId="3" fontId="8" fillId="34" borderId="0" xfId="0" applyNumberFormat="1" applyFont="1" applyFill="1" applyBorder="1" applyAlignment="1">
      <alignment horizontal="center" vertical="center"/>
    </xf>
    <xf numFmtId="3" fontId="8" fillId="34" borderId="40" xfId="0" applyNumberFormat="1" applyFont="1" applyFill="1" applyBorder="1" applyAlignment="1">
      <alignment horizontal="center" vertical="center"/>
    </xf>
    <xf numFmtId="0" fontId="5" fillId="0" borderId="27" xfId="0" applyFont="1" applyBorder="1" applyAlignment="1">
      <alignment/>
    </xf>
    <xf numFmtId="0" fontId="5" fillId="0" borderId="20" xfId="0" applyFont="1" applyBorder="1" applyAlignment="1">
      <alignment/>
    </xf>
    <xf numFmtId="1" fontId="10" fillId="35" borderId="16" xfId="0" applyNumberFormat="1" applyFont="1" applyFill="1" applyBorder="1" applyAlignment="1">
      <alignment horizontal="center" vertical="center"/>
    </xf>
    <xf numFmtId="1" fontId="10" fillId="35" borderId="17" xfId="0" applyNumberFormat="1" applyFont="1" applyFill="1" applyBorder="1" applyAlignment="1">
      <alignment horizontal="center" vertical="center"/>
    </xf>
    <xf numFmtId="1" fontId="10" fillId="35" borderId="39" xfId="0" applyNumberFormat="1" applyFont="1" applyFill="1" applyBorder="1" applyAlignment="1">
      <alignment horizontal="center" vertical="center"/>
    </xf>
    <xf numFmtId="1" fontId="10" fillId="35" borderId="26" xfId="0" applyNumberFormat="1" applyFont="1" applyFill="1" applyBorder="1" applyAlignment="1">
      <alignment horizontal="center" vertical="center"/>
    </xf>
    <xf numFmtId="1" fontId="5" fillId="35" borderId="20" xfId="0" applyNumberFormat="1" applyFont="1" applyFill="1" applyBorder="1" applyAlignment="1">
      <alignment horizontal="center" vertical="center"/>
    </xf>
    <xf numFmtId="208" fontId="5" fillId="35" borderId="30" xfId="0" applyNumberFormat="1" applyFont="1" applyFill="1" applyBorder="1" applyAlignment="1">
      <alignment horizontal="right" vertical="center"/>
    </xf>
    <xf numFmtId="3" fontId="5" fillId="35" borderId="41" xfId="0" applyNumberFormat="1" applyFont="1" applyFill="1" applyBorder="1" applyAlignment="1">
      <alignment horizontal="center" vertical="center"/>
    </xf>
    <xf numFmtId="0" fontId="5" fillId="38" borderId="0" xfId="0" applyFont="1" applyFill="1" applyBorder="1" applyAlignment="1">
      <alignment/>
    </xf>
    <xf numFmtId="0" fontId="5" fillId="38" borderId="0" xfId="0" applyFont="1" applyFill="1" applyAlignment="1">
      <alignment/>
    </xf>
    <xf numFmtId="0" fontId="4" fillId="0" borderId="27" xfId="0" applyFont="1" applyBorder="1" applyAlignment="1">
      <alignment horizontal="center"/>
    </xf>
    <xf numFmtId="0" fontId="11" fillId="33" borderId="19" xfId="0" applyFont="1" applyFill="1" applyBorder="1" applyAlignment="1">
      <alignment horizontal="centerContinuous"/>
    </xf>
    <xf numFmtId="0" fontId="6" fillId="33" borderId="19" xfId="0" applyFont="1" applyFill="1" applyBorder="1" applyAlignment="1">
      <alignment horizontal="centerContinuous"/>
    </xf>
    <xf numFmtId="0" fontId="5" fillId="0" borderId="30" xfId="0" applyFont="1" applyFill="1" applyBorder="1" applyAlignment="1">
      <alignment vertical="top"/>
    </xf>
    <xf numFmtId="0" fontId="10" fillId="0" borderId="41" xfId="0" applyFont="1" applyFill="1" applyBorder="1" applyAlignment="1">
      <alignment/>
    </xf>
    <xf numFmtId="0" fontId="10" fillId="0" borderId="31" xfId="0" applyFont="1" applyFill="1" applyBorder="1" applyAlignment="1">
      <alignment vertical="top"/>
    </xf>
    <xf numFmtId="0" fontId="5" fillId="35" borderId="40" xfId="0" applyFont="1" applyFill="1" applyBorder="1" applyAlignment="1">
      <alignment/>
    </xf>
    <xf numFmtId="0" fontId="5" fillId="35" borderId="27" xfId="0" applyFont="1" applyFill="1" applyBorder="1" applyAlignment="1">
      <alignment/>
    </xf>
    <xf numFmtId="185" fontId="5" fillId="35" borderId="0" xfId="0" applyNumberFormat="1" applyFont="1" applyFill="1" applyBorder="1" applyAlignment="1">
      <alignment vertical="center"/>
    </xf>
    <xf numFmtId="185" fontId="5" fillId="35" borderId="27" xfId="0" applyNumberFormat="1" applyFont="1" applyFill="1" applyBorder="1" applyAlignment="1">
      <alignment vertical="center"/>
    </xf>
    <xf numFmtId="3" fontId="31" fillId="35" borderId="0" xfId="0" applyNumberFormat="1" applyFont="1" applyFill="1" applyBorder="1" applyAlignment="1">
      <alignment horizontal="right" vertical="center"/>
    </xf>
    <xf numFmtId="3" fontId="31" fillId="35" borderId="0" xfId="0" applyNumberFormat="1" applyFont="1" applyFill="1" applyBorder="1" applyAlignment="1">
      <alignment vertical="center"/>
    </xf>
    <xf numFmtId="184" fontId="30" fillId="35" borderId="0" xfId="62" applyNumberFormat="1" applyFont="1" applyFill="1" applyBorder="1" applyAlignment="1">
      <alignment horizontal="right" vertical="center"/>
    </xf>
    <xf numFmtId="3" fontId="31" fillId="35" borderId="40" xfId="0" applyNumberFormat="1" applyFont="1" applyFill="1" applyBorder="1" applyAlignment="1">
      <alignment vertical="center"/>
    </xf>
    <xf numFmtId="208" fontId="30" fillId="35" borderId="0" xfId="0" applyNumberFormat="1" applyFont="1" applyFill="1" applyBorder="1" applyAlignment="1">
      <alignment vertical="center"/>
    </xf>
    <xf numFmtId="164" fontId="31" fillId="35" borderId="40" xfId="0" applyNumberFormat="1" applyFont="1" applyFill="1" applyBorder="1" applyAlignment="1">
      <alignment vertical="center"/>
    </xf>
    <xf numFmtId="208" fontId="30" fillId="35" borderId="27" xfId="0" applyNumberFormat="1" applyFont="1" applyFill="1" applyBorder="1" applyAlignment="1">
      <alignment vertical="center"/>
    </xf>
    <xf numFmtId="0" fontId="18" fillId="0" borderId="0" xfId="0" applyFont="1" applyAlignment="1">
      <alignment vertical="center"/>
    </xf>
    <xf numFmtId="3" fontId="30" fillId="35" borderId="0" xfId="0" applyNumberFormat="1" applyFont="1" applyFill="1" applyBorder="1" applyAlignment="1">
      <alignment horizontal="right" vertical="center"/>
    </xf>
    <xf numFmtId="0" fontId="14" fillId="0" borderId="0" xfId="0" applyFont="1" applyAlignment="1">
      <alignment vertical="center"/>
    </xf>
    <xf numFmtId="208" fontId="10" fillId="35" borderId="27" xfId="0" applyNumberFormat="1" applyFont="1" applyFill="1" applyBorder="1" applyAlignment="1">
      <alignment vertical="center"/>
    </xf>
    <xf numFmtId="0" fontId="10" fillId="35" borderId="20" xfId="0" applyFont="1" applyFill="1" applyBorder="1" applyAlignment="1">
      <alignment/>
    </xf>
    <xf numFmtId="0" fontId="10" fillId="35" borderId="30" xfId="0" applyFont="1" applyFill="1" applyBorder="1" applyAlignment="1">
      <alignment/>
    </xf>
    <xf numFmtId="0" fontId="10" fillId="35" borderId="30" xfId="0" applyFont="1" applyFill="1" applyBorder="1" applyAlignment="1">
      <alignment/>
    </xf>
    <xf numFmtId="0" fontId="10" fillId="35" borderId="31" xfId="0" applyFont="1" applyFill="1" applyBorder="1" applyAlignment="1">
      <alignment/>
    </xf>
    <xf numFmtId="0" fontId="44" fillId="35" borderId="41" xfId="0" applyFont="1" applyFill="1" applyBorder="1" applyAlignment="1">
      <alignment/>
    </xf>
    <xf numFmtId="0" fontId="44" fillId="35" borderId="30" xfId="0" applyFont="1" applyFill="1" applyBorder="1" applyAlignment="1">
      <alignment/>
    </xf>
    <xf numFmtId="0" fontId="44" fillId="35" borderId="41" xfId="0" applyFont="1" applyFill="1" applyBorder="1" applyAlignment="1">
      <alignment horizontal="right"/>
    </xf>
    <xf numFmtId="0" fontId="44" fillId="35" borderId="30" xfId="0" applyFont="1" applyFill="1" applyBorder="1" applyAlignment="1">
      <alignment horizontal="right"/>
    </xf>
    <xf numFmtId="0" fontId="44" fillId="35" borderId="31" xfId="0" applyFont="1" applyFill="1" applyBorder="1" applyAlignment="1">
      <alignment/>
    </xf>
    <xf numFmtId="3" fontId="5" fillId="0" borderId="0" xfId="0" applyNumberFormat="1" applyFont="1" applyFill="1" applyBorder="1" applyAlignment="1">
      <alignment/>
    </xf>
    <xf numFmtId="0" fontId="5" fillId="0" borderId="26" xfId="0" applyFont="1" applyFill="1" applyBorder="1" applyAlignment="1">
      <alignment horizontal="left" vertical="center"/>
    </xf>
    <xf numFmtId="0" fontId="10" fillId="0" borderId="51" xfId="0" applyFont="1" applyFill="1" applyBorder="1" applyAlignment="1">
      <alignment horizontal="centerContinuous" vertical="center"/>
    </xf>
    <xf numFmtId="0" fontId="5" fillId="0" borderId="52" xfId="0" applyFont="1" applyFill="1" applyBorder="1" applyAlignment="1">
      <alignment vertical="center"/>
    </xf>
    <xf numFmtId="0" fontId="5" fillId="0" borderId="53" xfId="0" applyFont="1" applyFill="1" applyBorder="1" applyAlignment="1">
      <alignment horizontal="center" vertical="center"/>
    </xf>
    <xf numFmtId="0" fontId="5" fillId="0" borderId="31" xfId="0" applyFont="1" applyFill="1" applyBorder="1" applyAlignment="1">
      <alignment horizontal="left" vertical="top"/>
    </xf>
    <xf numFmtId="0" fontId="34" fillId="0" borderId="20" xfId="0" applyFont="1" applyBorder="1" applyAlignment="1">
      <alignment horizontal="centerContinuous" vertical="center"/>
    </xf>
    <xf numFmtId="0" fontId="10" fillId="0" borderId="54" xfId="0" applyFont="1" applyFill="1" applyBorder="1" applyAlignment="1">
      <alignment vertical="top"/>
    </xf>
    <xf numFmtId="0" fontId="34" fillId="0" borderId="14" xfId="0" applyFont="1" applyFill="1" applyBorder="1" applyAlignment="1">
      <alignment horizontal="center" vertical="center"/>
    </xf>
    <xf numFmtId="4" fontId="4" fillId="35" borderId="40" xfId="0" applyNumberFormat="1" applyFont="1" applyFill="1" applyBorder="1" applyAlignment="1">
      <alignment horizontal="center" vertical="center"/>
    </xf>
    <xf numFmtId="199" fontId="5" fillId="35" borderId="53" xfId="0" applyNumberFormat="1" applyFont="1" applyFill="1" applyBorder="1" applyAlignment="1">
      <alignment/>
    </xf>
    <xf numFmtId="0" fontId="5" fillId="35" borderId="52" xfId="0" applyFont="1" applyFill="1" applyBorder="1" applyAlignment="1">
      <alignment/>
    </xf>
    <xf numFmtId="0" fontId="14" fillId="35" borderId="13" xfId="0" applyFont="1" applyFill="1" applyBorder="1" applyAlignment="1">
      <alignment horizontal="centerContinuous" vertical="top" wrapText="1"/>
    </xf>
    <xf numFmtId="0" fontId="14" fillId="35" borderId="27" xfId="0" applyFont="1" applyFill="1" applyBorder="1" applyAlignment="1">
      <alignment horizontal="center" vertical="top" wrapText="1"/>
    </xf>
    <xf numFmtId="200" fontId="16" fillId="35" borderId="40" xfId="0" applyNumberFormat="1" applyFont="1" applyFill="1" applyBorder="1" applyAlignment="1">
      <alignment horizontal="center" vertical="top"/>
    </xf>
    <xf numFmtId="0" fontId="16" fillId="35" borderId="53" xfId="0" applyFont="1" applyFill="1" applyBorder="1" applyAlignment="1">
      <alignment horizontal="center" vertical="top"/>
    </xf>
    <xf numFmtId="0" fontId="5" fillId="35" borderId="14" xfId="0" applyFont="1" applyFill="1" applyBorder="1" applyAlignment="1" quotePrefix="1">
      <alignment horizontal="center" vertical="top"/>
    </xf>
    <xf numFmtId="4" fontId="16" fillId="35" borderId="40" xfId="0" applyNumberFormat="1" applyFont="1" applyFill="1" applyBorder="1" applyAlignment="1" quotePrefix="1">
      <alignment horizontal="center" vertical="top"/>
    </xf>
    <xf numFmtId="4" fontId="16" fillId="35" borderId="40" xfId="0" applyNumberFormat="1" applyFont="1" applyFill="1" applyBorder="1" applyAlignment="1">
      <alignment horizontal="center" vertical="top"/>
    </xf>
    <xf numFmtId="49" fontId="16" fillId="35" borderId="53" xfId="0" applyNumberFormat="1" applyFont="1" applyFill="1" applyBorder="1" applyAlignment="1">
      <alignment horizontal="center" vertical="top" wrapText="1"/>
    </xf>
    <xf numFmtId="0" fontId="16" fillId="35" borderId="14" xfId="0" applyFont="1" applyFill="1" applyBorder="1" applyAlignment="1">
      <alignment horizontal="center" vertical="top"/>
    </xf>
    <xf numFmtId="0" fontId="14" fillId="35" borderId="43" xfId="0" applyFont="1" applyFill="1" applyBorder="1" applyAlignment="1">
      <alignment horizontal="center" vertical="center"/>
    </xf>
    <xf numFmtId="4" fontId="16" fillId="35" borderId="55" xfId="0" applyNumberFormat="1" applyFont="1" applyFill="1" applyBorder="1" applyAlignment="1">
      <alignment horizontal="center" vertical="center"/>
    </xf>
    <xf numFmtId="199" fontId="16" fillId="35" borderId="56" xfId="0" applyNumberFormat="1" applyFont="1" applyFill="1" applyBorder="1" applyAlignment="1">
      <alignment horizontal="center" vertical="center"/>
    </xf>
    <xf numFmtId="0" fontId="14" fillId="35" borderId="57" xfId="0" applyFont="1" applyFill="1" applyBorder="1" applyAlignment="1">
      <alignment horizontal="center" vertical="center"/>
    </xf>
    <xf numFmtId="0" fontId="34" fillId="0" borderId="0" xfId="0" applyFont="1" applyAlignment="1">
      <alignment vertical="center"/>
    </xf>
    <xf numFmtId="0" fontId="10" fillId="0" borderId="0" xfId="0" applyFont="1" applyAlignment="1">
      <alignment/>
    </xf>
    <xf numFmtId="0" fontId="20" fillId="0" borderId="0" xfId="0" applyFont="1" applyAlignment="1">
      <alignment vertical="center"/>
    </xf>
    <xf numFmtId="0" fontId="39" fillId="33" borderId="26" xfId="0" applyFont="1" applyFill="1" applyBorder="1" applyAlignment="1">
      <alignment horizontal="center"/>
    </xf>
    <xf numFmtId="0" fontId="19" fillId="33" borderId="20" xfId="0" applyFont="1" applyFill="1" applyBorder="1" applyAlignment="1">
      <alignment horizontal="centerContinuous" vertical="top"/>
    </xf>
    <xf numFmtId="0" fontId="5" fillId="34" borderId="28" xfId="0" applyFont="1" applyFill="1" applyBorder="1" applyAlignment="1">
      <alignment horizontal="center"/>
    </xf>
    <xf numFmtId="0" fontId="10" fillId="0" borderId="16" xfId="0" applyFont="1" applyFill="1" applyBorder="1" applyAlignment="1">
      <alignment horizontal="centerContinuous" vertical="center"/>
    </xf>
    <xf numFmtId="0" fontId="5" fillId="0" borderId="39" xfId="0" applyNumberFormat="1" applyFont="1" applyFill="1" applyBorder="1" applyAlignment="1">
      <alignment horizontal="centerContinuous"/>
    </xf>
    <xf numFmtId="0" fontId="5" fillId="0" borderId="26" xfId="0" applyNumberFormat="1" applyFont="1" applyFill="1" applyBorder="1" applyAlignment="1">
      <alignment horizontal="centerContinuous"/>
    </xf>
    <xf numFmtId="0" fontId="5" fillId="34" borderId="32" xfId="0" applyFont="1" applyFill="1" applyBorder="1" applyAlignment="1">
      <alignment horizontal="center"/>
    </xf>
    <xf numFmtId="0" fontId="5" fillId="34" borderId="32" xfId="0" applyFont="1" applyFill="1" applyBorder="1" applyAlignment="1">
      <alignment horizontal="center" vertical="top"/>
    </xf>
    <xf numFmtId="0" fontId="14" fillId="34" borderId="29" xfId="0" applyFont="1" applyFill="1" applyBorder="1" applyAlignment="1">
      <alignment horizontal="center" vertical="top"/>
    </xf>
    <xf numFmtId="0" fontId="5" fillId="34" borderId="20" xfId="0" applyFont="1" applyFill="1" applyBorder="1" applyAlignment="1">
      <alignment horizontal="center"/>
    </xf>
    <xf numFmtId="0" fontId="5" fillId="34" borderId="41" xfId="0" applyFont="1" applyFill="1" applyBorder="1" applyAlignment="1">
      <alignment horizontal="center"/>
    </xf>
    <xf numFmtId="0" fontId="5" fillId="34" borderId="31" xfId="0" applyFont="1" applyFill="1" applyBorder="1" applyAlignment="1">
      <alignment horizontal="center"/>
    </xf>
    <xf numFmtId="9" fontId="4" fillId="35" borderId="19" xfId="62" applyFont="1" applyFill="1" applyBorder="1" applyAlignment="1">
      <alignment horizontal="center"/>
    </xf>
    <xf numFmtId="9" fontId="4" fillId="35" borderId="40" xfId="62" applyFont="1" applyFill="1" applyBorder="1" applyAlignment="1">
      <alignment horizontal="center"/>
    </xf>
    <xf numFmtId="0" fontId="14" fillId="35" borderId="39" xfId="0" applyFont="1" applyFill="1" applyBorder="1" applyAlignment="1">
      <alignment horizontal="center" vertical="center"/>
    </xf>
    <xf numFmtId="9" fontId="4" fillId="35" borderId="39" xfId="62" applyFont="1" applyFill="1" applyBorder="1" applyAlignment="1">
      <alignment horizontal="center"/>
    </xf>
    <xf numFmtId="172" fontId="4" fillId="35" borderId="0" xfId="42" applyNumberFormat="1" applyFont="1" applyFill="1" applyBorder="1" applyAlignment="1">
      <alignment horizontal="right"/>
    </xf>
    <xf numFmtId="184" fontId="4" fillId="35" borderId="0" xfId="62" applyNumberFormat="1" applyFont="1" applyFill="1" applyBorder="1" applyAlignment="1">
      <alignment horizontal="right"/>
    </xf>
    <xf numFmtId="184" fontId="4" fillId="35" borderId="40" xfId="62" applyNumberFormat="1" applyFont="1" applyFill="1" applyBorder="1" applyAlignment="1" quotePrefix="1">
      <alignment horizontal="right"/>
    </xf>
    <xf numFmtId="184" fontId="4" fillId="35" borderId="0" xfId="62" applyNumberFormat="1" applyFont="1" applyFill="1" applyBorder="1" applyAlignment="1" quotePrefix="1">
      <alignment horizontal="right"/>
    </xf>
    <xf numFmtId="172" fontId="4" fillId="35" borderId="27" xfId="42" applyNumberFormat="1" applyFont="1" applyFill="1" applyBorder="1" applyAlignment="1">
      <alignment horizontal="right"/>
    </xf>
    <xf numFmtId="170" fontId="4" fillId="35" borderId="40" xfId="0" applyNumberFormat="1" applyFont="1" applyFill="1" applyBorder="1" applyAlignment="1">
      <alignment vertical="center"/>
    </xf>
    <xf numFmtId="173" fontId="4" fillId="35" borderId="40" xfId="0" applyNumberFormat="1" applyFont="1" applyFill="1" applyBorder="1" applyAlignment="1">
      <alignment vertical="center"/>
    </xf>
    <xf numFmtId="173" fontId="4" fillId="35" borderId="19" xfId="42" applyNumberFormat="1" applyFont="1" applyFill="1" applyBorder="1" applyAlignment="1">
      <alignment horizontal="right"/>
    </xf>
    <xf numFmtId="184" fontId="4" fillId="35" borderId="36" xfId="62" applyNumberFormat="1" applyFont="1" applyFill="1" applyBorder="1" applyAlignment="1">
      <alignment horizontal="right"/>
    </xf>
    <xf numFmtId="173" fontId="4" fillId="35" borderId="40" xfId="42" applyNumberFormat="1" applyFont="1" applyFill="1" applyBorder="1" applyAlignment="1">
      <alignment horizontal="right"/>
    </xf>
    <xf numFmtId="173" fontId="4" fillId="35" borderId="40" xfId="42" applyNumberFormat="1" applyFont="1" applyFill="1" applyBorder="1" applyAlignment="1">
      <alignment vertical="center"/>
    </xf>
    <xf numFmtId="173" fontId="4" fillId="35" borderId="20" xfId="42" applyNumberFormat="1" applyFont="1" applyFill="1" applyBorder="1" applyAlignment="1">
      <alignment horizontal="right"/>
    </xf>
    <xf numFmtId="172" fontId="4" fillId="35" borderId="30" xfId="42" applyNumberFormat="1" applyFont="1" applyFill="1" applyBorder="1" applyAlignment="1">
      <alignment horizontal="right"/>
    </xf>
    <xf numFmtId="184" fontId="4" fillId="35" borderId="30" xfId="62" applyNumberFormat="1" applyFont="1" applyFill="1" applyBorder="1" applyAlignment="1">
      <alignment horizontal="right"/>
    </xf>
    <xf numFmtId="173" fontId="4" fillId="35" borderId="41" xfId="0" applyNumberFormat="1" applyFont="1" applyFill="1" applyBorder="1" applyAlignment="1">
      <alignment vertical="center"/>
    </xf>
    <xf numFmtId="173" fontId="4" fillId="35" borderId="41" xfId="42" applyNumberFormat="1" applyFont="1" applyFill="1" applyBorder="1" applyAlignment="1">
      <alignment vertical="center"/>
    </xf>
    <xf numFmtId="172" fontId="4" fillId="35" borderId="31" xfId="42" applyNumberFormat="1" applyFont="1" applyFill="1" applyBorder="1" applyAlignment="1">
      <alignment horizontal="right"/>
    </xf>
    <xf numFmtId="0" fontId="34" fillId="0" borderId="0" xfId="0" applyFont="1" applyFill="1" applyBorder="1" applyAlignment="1">
      <alignment/>
    </xf>
    <xf numFmtId="0" fontId="5" fillId="33" borderId="17" xfId="0" applyNumberFormat="1" applyFont="1" applyFill="1" applyBorder="1" applyAlignment="1">
      <alignment/>
    </xf>
    <xf numFmtId="0" fontId="5" fillId="0" borderId="17" xfId="0" applyNumberFormat="1" applyFont="1" applyFill="1" applyBorder="1" applyAlignment="1">
      <alignment horizontal="centerContinuous"/>
    </xf>
    <xf numFmtId="0" fontId="10" fillId="0" borderId="26" xfId="0" applyFont="1" applyFill="1" applyBorder="1" applyAlignment="1">
      <alignment horizontal="centerContinuous" vertical="center"/>
    </xf>
    <xf numFmtId="0" fontId="4" fillId="0" borderId="19"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40" xfId="0" applyFont="1" applyFill="1" applyBorder="1" applyAlignment="1">
      <alignment horizontal="centerContinuous" vertical="center"/>
    </xf>
    <xf numFmtId="0" fontId="4" fillId="0" borderId="0" xfId="0" applyNumberFormat="1" applyFont="1" applyFill="1" applyBorder="1" applyAlignment="1">
      <alignment horizontal="centerContinuous" vertical="center"/>
    </xf>
    <xf numFmtId="0" fontId="4" fillId="0" borderId="27" xfId="0" applyFont="1" applyFill="1" applyBorder="1" applyAlignment="1">
      <alignment horizontal="centerContinuous" vertical="center"/>
    </xf>
    <xf numFmtId="0" fontId="5" fillId="0" borderId="19" xfId="0" applyFont="1" applyFill="1" applyBorder="1" applyAlignment="1">
      <alignment horizontal="centerContinuous" vertical="center"/>
    </xf>
    <xf numFmtId="0" fontId="5" fillId="0" borderId="19" xfId="0" applyFont="1" applyFill="1" applyBorder="1" applyAlignment="1">
      <alignment vertical="top"/>
    </xf>
    <xf numFmtId="0" fontId="5" fillId="0" borderId="0" xfId="0" applyFont="1" applyFill="1" applyBorder="1" applyAlignment="1">
      <alignment horizontal="left" vertical="top"/>
    </xf>
    <xf numFmtId="0" fontId="10" fillId="0" borderId="40" xfId="0" applyFont="1" applyFill="1" applyBorder="1" applyAlignment="1">
      <alignment vertical="top"/>
    </xf>
    <xf numFmtId="0" fontId="10" fillId="0" borderId="0" xfId="0" applyNumberFormat="1" applyFont="1" applyFill="1" applyBorder="1" applyAlignment="1">
      <alignment/>
    </xf>
    <xf numFmtId="0" fontId="10" fillId="0" borderId="27" xfId="0" applyFont="1" applyFill="1" applyBorder="1" applyAlignment="1">
      <alignment vertical="top"/>
    </xf>
    <xf numFmtId="0" fontId="5" fillId="0" borderId="0" xfId="0" applyFont="1" applyFill="1" applyBorder="1" applyAlignment="1">
      <alignment vertical="top"/>
    </xf>
    <xf numFmtId="0" fontId="5" fillId="35" borderId="16" xfId="0" applyFont="1" applyFill="1" applyBorder="1" applyAlignment="1">
      <alignment/>
    </xf>
    <xf numFmtId="0" fontId="10" fillId="35" borderId="26" xfId="0" applyFont="1" applyFill="1" applyBorder="1" applyAlignment="1">
      <alignment/>
    </xf>
    <xf numFmtId="199" fontId="5" fillId="35" borderId="17" xfId="0" applyNumberFormat="1" applyFont="1" applyFill="1" applyBorder="1" applyAlignment="1">
      <alignment/>
    </xf>
    <xf numFmtId="199" fontId="5" fillId="35" borderId="39" xfId="0" applyNumberFormat="1" applyFont="1" applyFill="1" applyBorder="1" applyAlignment="1">
      <alignment/>
    </xf>
    <xf numFmtId="0" fontId="10" fillId="35" borderId="17" xfId="0" applyNumberFormat="1" applyFont="1" applyFill="1" applyBorder="1" applyAlignment="1">
      <alignment horizontal="center"/>
    </xf>
    <xf numFmtId="199" fontId="5" fillId="35" borderId="26" xfId="0" applyNumberFormat="1" applyFont="1" applyFill="1" applyBorder="1" applyAlignment="1">
      <alignment/>
    </xf>
    <xf numFmtId="5" fontId="4" fillId="35" borderId="0" xfId="42" applyNumberFormat="1" applyFont="1" applyFill="1" applyBorder="1" applyAlignment="1">
      <alignment horizontal="right" vertical="center"/>
    </xf>
    <xf numFmtId="209" fontId="4" fillId="35" borderId="0" xfId="0" applyNumberFormat="1" applyFont="1" applyFill="1" applyBorder="1" applyAlignment="1">
      <alignment vertical="center"/>
    </xf>
    <xf numFmtId="5" fontId="4" fillId="35" borderId="40" xfId="42" applyNumberFormat="1" applyFont="1" applyFill="1" applyBorder="1" applyAlignment="1">
      <alignment horizontal="right" vertical="center"/>
    </xf>
    <xf numFmtId="209" fontId="4" fillId="35" borderId="27" xfId="0" applyNumberFormat="1" applyFont="1" applyFill="1" applyBorder="1" applyAlignment="1">
      <alignment vertical="center"/>
    </xf>
    <xf numFmtId="5" fontId="5" fillId="0" borderId="0" xfId="0" applyNumberFormat="1" applyFont="1" applyFill="1" applyBorder="1" applyAlignment="1">
      <alignment vertical="center"/>
    </xf>
    <xf numFmtId="0" fontId="0" fillId="0" borderId="0" xfId="58">
      <alignment/>
      <protection/>
    </xf>
    <xf numFmtId="0" fontId="10" fillId="35" borderId="19" xfId="0" applyFont="1" applyFill="1" applyBorder="1" applyAlignment="1">
      <alignment vertical="center"/>
    </xf>
    <xf numFmtId="171" fontId="4" fillId="35" borderId="0" xfId="42" applyNumberFormat="1" applyFont="1" applyFill="1" applyBorder="1" applyAlignment="1">
      <alignment horizontal="right" vertical="center"/>
    </xf>
    <xf numFmtId="171" fontId="4" fillId="35" borderId="40" xfId="42" applyNumberFormat="1" applyFont="1" applyFill="1" applyBorder="1" applyAlignment="1">
      <alignment horizontal="right" vertical="center"/>
    </xf>
    <xf numFmtId="0" fontId="10" fillId="35" borderId="20" xfId="0" applyFont="1" applyFill="1" applyBorder="1" applyAlignment="1">
      <alignment vertical="center"/>
    </xf>
    <xf numFmtId="0" fontId="5" fillId="35" borderId="31" xfId="0" applyFont="1" applyFill="1" applyBorder="1" applyAlignment="1">
      <alignment horizontal="left" vertical="center"/>
    </xf>
    <xf numFmtId="195" fontId="5" fillId="0" borderId="0" xfId="0" applyNumberFormat="1" applyFont="1" applyFill="1" applyBorder="1" applyAlignment="1">
      <alignment vertical="center"/>
    </xf>
    <xf numFmtId="209" fontId="4" fillId="0" borderId="0" xfId="0" applyNumberFormat="1" applyFont="1" applyFill="1" applyBorder="1" applyAlignment="1">
      <alignment/>
    </xf>
    <xf numFmtId="0" fontId="4" fillId="0" borderId="0" xfId="0" applyFont="1" applyFill="1" applyBorder="1" applyAlignment="1">
      <alignment/>
    </xf>
    <xf numFmtId="0" fontId="4" fillId="0" borderId="0" xfId="0" applyNumberFormat="1" applyFont="1" applyFill="1" applyBorder="1" applyAlignment="1">
      <alignment/>
    </xf>
    <xf numFmtId="0" fontId="34" fillId="0" borderId="0" xfId="0" applyFont="1" applyFill="1" applyAlignment="1">
      <alignment/>
    </xf>
    <xf numFmtId="0" fontId="4" fillId="0" borderId="0" xfId="0" applyFont="1" applyFill="1" applyAlignment="1">
      <alignment/>
    </xf>
    <xf numFmtId="0" fontId="4" fillId="0" borderId="0" xfId="0" applyNumberFormat="1" applyFont="1" applyFill="1" applyAlignment="1">
      <alignment/>
    </xf>
    <xf numFmtId="0" fontId="8" fillId="0" borderId="0" xfId="0" applyFont="1" applyFill="1" applyAlignment="1">
      <alignment/>
    </xf>
    <xf numFmtId="0" fontId="5" fillId="0" borderId="0" xfId="0" applyNumberFormat="1" applyFont="1" applyFill="1" applyBorder="1" applyAlignment="1">
      <alignment/>
    </xf>
    <xf numFmtId="195" fontId="5" fillId="0" borderId="0" xfId="0" applyNumberFormat="1" applyFont="1" applyFill="1" applyBorder="1" applyAlignment="1">
      <alignment/>
    </xf>
    <xf numFmtId="9" fontId="5" fillId="0" borderId="0" xfId="62" applyFont="1" applyFill="1" applyBorder="1" applyAlignment="1">
      <alignment/>
    </xf>
    <xf numFmtId="0" fontId="5" fillId="0" borderId="0" xfId="0" applyNumberFormat="1" applyFont="1" applyBorder="1" applyAlignment="1">
      <alignment/>
    </xf>
    <xf numFmtId="173" fontId="5" fillId="0" borderId="0" xfId="0" applyNumberFormat="1" applyFont="1" applyBorder="1" applyAlignment="1">
      <alignment/>
    </xf>
    <xf numFmtId="173" fontId="5" fillId="0" borderId="0" xfId="0" applyNumberFormat="1" applyFont="1" applyFill="1" applyBorder="1" applyAlignment="1">
      <alignment/>
    </xf>
    <xf numFmtId="211" fontId="5" fillId="0" borderId="0" xfId="0" applyNumberFormat="1" applyFont="1" applyAlignment="1">
      <alignment/>
    </xf>
    <xf numFmtId="211" fontId="5" fillId="0" borderId="0" xfId="0" applyNumberFormat="1" applyFont="1" applyBorder="1" applyAlignment="1">
      <alignment/>
    </xf>
    <xf numFmtId="211" fontId="5" fillId="0" borderId="0" xfId="0" applyNumberFormat="1" applyFont="1" applyAlignment="1">
      <alignment horizontal="center"/>
    </xf>
    <xf numFmtId="0" fontId="5" fillId="0" borderId="15"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18" xfId="0" applyFont="1" applyFill="1" applyBorder="1" applyAlignment="1">
      <alignment horizontal="center" vertical="center"/>
    </xf>
    <xf numFmtId="211" fontId="5" fillId="0" borderId="0" xfId="0" applyNumberFormat="1" applyFont="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left" vertical="center"/>
    </xf>
    <xf numFmtId="0" fontId="5" fillId="0" borderId="19" xfId="0" applyFont="1" applyFill="1" applyBorder="1" applyAlignment="1">
      <alignment horizontal="right" vertical="center"/>
    </xf>
    <xf numFmtId="0" fontId="5" fillId="0" borderId="40" xfId="0" applyFont="1" applyFill="1" applyBorder="1" applyAlignment="1">
      <alignment horizontal="right" vertical="center"/>
    </xf>
    <xf numFmtId="0" fontId="5" fillId="0" borderId="37" xfId="0" applyFont="1" applyFill="1" applyBorder="1" applyAlignment="1">
      <alignment horizontal="left" vertical="top"/>
    </xf>
    <xf numFmtId="0" fontId="5" fillId="0" borderId="20" xfId="0" applyFont="1" applyFill="1" applyBorder="1" applyAlignment="1">
      <alignment horizontal="left" vertical="top"/>
    </xf>
    <xf numFmtId="0" fontId="9" fillId="0" borderId="40" xfId="0" applyFont="1" applyFill="1" applyBorder="1" applyAlignment="1">
      <alignment horizontal="center" vertical="top"/>
    </xf>
    <xf numFmtId="0" fontId="9" fillId="0" borderId="30" xfId="0" applyFont="1" applyFill="1" applyBorder="1" applyAlignment="1">
      <alignment horizontal="center" vertical="top"/>
    </xf>
    <xf numFmtId="0" fontId="5" fillId="35" borderId="13" xfId="0" applyFont="1" applyFill="1" applyBorder="1" applyAlignment="1">
      <alignment horizontal="left"/>
    </xf>
    <xf numFmtId="0" fontId="5" fillId="35" borderId="0" xfId="0" applyFont="1" applyFill="1" applyBorder="1" applyAlignment="1">
      <alignment horizontal="left"/>
    </xf>
    <xf numFmtId="0" fontId="5" fillId="35" borderId="16" xfId="0" applyFont="1" applyFill="1" applyBorder="1" applyAlignment="1">
      <alignment horizontal="left"/>
    </xf>
    <xf numFmtId="0" fontId="5" fillId="35" borderId="17" xfId="0" applyFont="1" applyFill="1" applyBorder="1" applyAlignment="1">
      <alignment horizontal="left"/>
    </xf>
    <xf numFmtId="0" fontId="5" fillId="35" borderId="39" xfId="0" applyFont="1" applyFill="1" applyBorder="1" applyAlignment="1">
      <alignment horizontal="center" vertical="center"/>
    </xf>
    <xf numFmtId="0" fontId="5" fillId="35" borderId="0" xfId="0" applyFont="1" applyFill="1" applyBorder="1" applyAlignment="1">
      <alignment horizontal="right"/>
    </xf>
    <xf numFmtId="212" fontId="4" fillId="35" borderId="0" xfId="0" applyNumberFormat="1" applyFont="1" applyFill="1" applyBorder="1" applyAlignment="1">
      <alignment horizontal="center" vertical="center"/>
    </xf>
    <xf numFmtId="177" fontId="4" fillId="35" borderId="0" xfId="0" applyNumberFormat="1" applyFont="1" applyFill="1" applyBorder="1" applyAlignment="1">
      <alignment horizontal="right" vertical="center"/>
    </xf>
    <xf numFmtId="177" fontId="4" fillId="35" borderId="14" xfId="0" applyNumberFormat="1" applyFont="1" applyFill="1" applyBorder="1" applyAlignment="1">
      <alignment horizontal="right" vertical="center"/>
    </xf>
    <xf numFmtId="211" fontId="5" fillId="0" borderId="0" xfId="0" applyNumberFormat="1" applyFont="1" applyAlignment="1">
      <alignment vertical="center"/>
    </xf>
    <xf numFmtId="177" fontId="5" fillId="35" borderId="0" xfId="0" applyNumberFormat="1" applyFont="1" applyFill="1" applyBorder="1" applyAlignment="1">
      <alignment horizontal="right" vertical="center"/>
    </xf>
    <xf numFmtId="0" fontId="4" fillId="35" borderId="13" xfId="0" applyFont="1" applyFill="1" applyBorder="1" applyAlignment="1">
      <alignment horizontal="center" vertical="center"/>
    </xf>
    <xf numFmtId="212" fontId="4" fillId="35" borderId="0" xfId="0" applyNumberFormat="1" applyFont="1" applyFill="1" applyBorder="1" applyAlignment="1">
      <alignment horizontal="left" vertical="center"/>
    </xf>
    <xf numFmtId="0" fontId="10" fillId="35" borderId="42" xfId="0" applyFont="1" applyFill="1" applyBorder="1" applyAlignment="1">
      <alignment horizontal="center"/>
    </xf>
    <xf numFmtId="0" fontId="10" fillId="35" borderId="43" xfId="0" applyFont="1" applyFill="1" applyBorder="1" applyAlignment="1">
      <alignment horizontal="center"/>
    </xf>
    <xf numFmtId="0" fontId="10" fillId="35" borderId="24" xfId="0" applyFont="1" applyFill="1" applyBorder="1" applyAlignment="1">
      <alignment horizontal="center"/>
    </xf>
    <xf numFmtId="0" fontId="5" fillId="35" borderId="44" xfId="0" applyFont="1" applyFill="1" applyBorder="1" applyAlignment="1">
      <alignment/>
    </xf>
    <xf numFmtId="213" fontId="14" fillId="35" borderId="24" xfId="0" applyNumberFormat="1" applyFont="1" applyFill="1" applyBorder="1" applyAlignment="1">
      <alignment horizontal="right"/>
    </xf>
    <xf numFmtId="214" fontId="14" fillId="35" borderId="25" xfId="0" applyNumberFormat="1" applyFont="1" applyFill="1" applyBorder="1" applyAlignment="1">
      <alignment/>
    </xf>
    <xf numFmtId="211" fontId="10" fillId="0" borderId="0" xfId="0" applyNumberFormat="1" applyFont="1" applyBorder="1" applyAlignment="1">
      <alignment/>
    </xf>
    <xf numFmtId="211" fontId="0" fillId="0" borderId="0" xfId="0" applyNumberFormat="1" applyAlignment="1">
      <alignment/>
    </xf>
    <xf numFmtId="177" fontId="8" fillId="0" borderId="0" xfId="0" applyNumberFormat="1" applyFont="1" applyBorder="1" applyAlignment="1">
      <alignment/>
    </xf>
    <xf numFmtId="8" fontId="5" fillId="0" borderId="0" xfId="0" applyNumberFormat="1" applyFont="1" applyAlignment="1">
      <alignment/>
    </xf>
    <xf numFmtId="0" fontId="19" fillId="33" borderId="13" xfId="0" applyFont="1" applyFill="1" applyBorder="1" applyAlignment="1">
      <alignment horizontal="centerContinuous" vertical="top"/>
    </xf>
    <xf numFmtId="0" fontId="5" fillId="33" borderId="0" xfId="0" applyFont="1" applyFill="1" applyBorder="1" applyAlignment="1">
      <alignment horizontal="right" vertical="top"/>
    </xf>
    <xf numFmtId="0" fontId="5" fillId="33" borderId="14" xfId="0" applyFont="1" applyFill="1" applyBorder="1" applyAlignment="1">
      <alignment horizontal="right" vertical="top"/>
    </xf>
    <xf numFmtId="0" fontId="10" fillId="0" borderId="39" xfId="0" applyFont="1" applyFill="1" applyBorder="1" applyAlignment="1">
      <alignment horizontal="right" vertical="center"/>
    </xf>
    <xf numFmtId="0" fontId="10" fillId="0" borderId="17" xfId="0" applyFont="1" applyFill="1" applyBorder="1" applyAlignment="1">
      <alignment horizontal="right" vertical="center"/>
    </xf>
    <xf numFmtId="0" fontId="10" fillId="0" borderId="18" xfId="0" applyFont="1" applyFill="1" applyBorder="1" applyAlignment="1">
      <alignment horizontal="right" vertical="center"/>
    </xf>
    <xf numFmtId="0" fontId="10" fillId="0" borderId="13" xfId="0" applyFont="1" applyFill="1" applyBorder="1" applyAlignment="1">
      <alignment horizontal="left" vertical="center"/>
    </xf>
    <xf numFmtId="0" fontId="5" fillId="0" borderId="40" xfId="0" applyFont="1" applyFill="1" applyBorder="1" applyAlignment="1">
      <alignment vertical="center"/>
    </xf>
    <xf numFmtId="0" fontId="10" fillId="0" borderId="0" xfId="0" applyFont="1" applyFill="1" applyBorder="1" applyAlignment="1">
      <alignment vertical="center"/>
    </xf>
    <xf numFmtId="0" fontId="10" fillId="0" borderId="40" xfId="0" applyFont="1" applyFill="1" applyBorder="1" applyAlignment="1">
      <alignment horizontal="right" vertical="center"/>
    </xf>
    <xf numFmtId="0" fontId="10" fillId="0" borderId="0" xfId="0" applyFont="1" applyFill="1" applyBorder="1" applyAlignment="1">
      <alignment horizontal="right" vertical="center"/>
    </xf>
    <xf numFmtId="0" fontId="10" fillId="0" borderId="14" xfId="0" applyFont="1" applyFill="1" applyBorder="1" applyAlignment="1">
      <alignment horizontal="right" vertical="center"/>
    </xf>
    <xf numFmtId="0" fontId="5" fillId="0" borderId="58" xfId="0" applyFont="1" applyBorder="1" applyAlignment="1">
      <alignment vertical="center"/>
    </xf>
    <xf numFmtId="0" fontId="14" fillId="0" borderId="40" xfId="0" applyFont="1" applyFill="1" applyBorder="1" applyAlignment="1">
      <alignment horizontal="right" vertical="center"/>
    </xf>
    <xf numFmtId="0" fontId="14" fillId="0" borderId="0" xfId="0" applyFont="1" applyFill="1" applyBorder="1" applyAlignment="1">
      <alignment horizontal="right" vertical="center"/>
    </xf>
    <xf numFmtId="0" fontId="14" fillId="0" borderId="14" xfId="0" applyFont="1" applyFill="1" applyBorder="1" applyAlignment="1">
      <alignment horizontal="right" vertical="center"/>
    </xf>
    <xf numFmtId="0" fontId="14" fillId="0" borderId="13" xfId="0" applyFont="1" applyFill="1" applyBorder="1" applyAlignment="1">
      <alignment horizontal="center" vertical="center"/>
    </xf>
    <xf numFmtId="0" fontId="5" fillId="0" borderId="19" xfId="0" applyFont="1" applyBorder="1" applyAlignment="1">
      <alignment vertical="center"/>
    </xf>
    <xf numFmtId="0" fontId="14" fillId="0" borderId="40" xfId="0" applyFont="1" applyFill="1" applyBorder="1" applyAlignment="1">
      <alignment horizontal="centerContinuous" vertical="center"/>
    </xf>
    <xf numFmtId="0" fontId="17" fillId="0" borderId="40" xfId="0" applyFont="1" applyBorder="1" applyAlignment="1">
      <alignment horizontal="right"/>
    </xf>
    <xf numFmtId="0" fontId="17" fillId="0" borderId="0" xfId="0" applyFont="1" applyBorder="1" applyAlignment="1">
      <alignment horizontal="right"/>
    </xf>
    <xf numFmtId="0" fontId="17" fillId="0" borderId="14" xfId="0" applyFont="1" applyBorder="1" applyAlignment="1">
      <alignment horizontal="right"/>
    </xf>
    <xf numFmtId="0" fontId="14" fillId="0" borderId="19" xfId="0" applyFont="1" applyFill="1" applyBorder="1" applyAlignment="1">
      <alignment horizontal="centerContinuous" vertical="center"/>
    </xf>
    <xf numFmtId="0" fontId="5" fillId="0" borderId="41" xfId="0" applyFont="1" applyFill="1" applyBorder="1" applyAlignment="1">
      <alignment horizontal="right" vertical="top"/>
    </xf>
    <xf numFmtId="0" fontId="5" fillId="0" borderId="30" xfId="0" applyFont="1" applyFill="1" applyBorder="1" applyAlignment="1">
      <alignment horizontal="right" vertical="top"/>
    </xf>
    <xf numFmtId="0" fontId="5" fillId="0" borderId="38" xfId="0" applyFont="1" applyFill="1" applyBorder="1" applyAlignment="1">
      <alignment horizontal="right" vertical="top"/>
    </xf>
    <xf numFmtId="0" fontId="10" fillId="35" borderId="22" xfId="0" applyFont="1" applyFill="1" applyBorder="1" applyAlignment="1">
      <alignment/>
    </xf>
    <xf numFmtId="0" fontId="5" fillId="35" borderId="40" xfId="0" applyFont="1" applyFill="1" applyBorder="1" applyAlignment="1">
      <alignment horizontal="right"/>
    </xf>
    <xf numFmtId="0" fontId="5" fillId="35" borderId="14" xfId="0" applyFont="1" applyFill="1" applyBorder="1" applyAlignment="1">
      <alignment horizontal="right"/>
    </xf>
    <xf numFmtId="0" fontId="14" fillId="35" borderId="22" xfId="0" applyFont="1" applyFill="1" applyBorder="1" applyAlignment="1">
      <alignment horizontal="center" vertical="center"/>
    </xf>
    <xf numFmtId="177" fontId="14" fillId="35" borderId="0" xfId="0" applyNumberFormat="1" applyFont="1" applyFill="1" applyBorder="1" applyAlignment="1">
      <alignment vertical="center"/>
    </xf>
    <xf numFmtId="177" fontId="14" fillId="35" borderId="40" xfId="0" applyNumberFormat="1" applyFont="1" applyFill="1" applyBorder="1" applyAlignment="1">
      <alignment vertical="center"/>
    </xf>
    <xf numFmtId="177" fontId="14" fillId="35" borderId="0" xfId="0" applyNumberFormat="1" applyFont="1" applyFill="1" applyBorder="1" applyAlignment="1">
      <alignment horizontal="right" vertical="center"/>
    </xf>
    <xf numFmtId="10" fontId="14" fillId="35" borderId="40" xfId="0" applyNumberFormat="1" applyFont="1" applyFill="1" applyBorder="1" applyAlignment="1">
      <alignment horizontal="right" vertical="center"/>
    </xf>
    <xf numFmtId="10" fontId="14" fillId="35" borderId="0" xfId="0" applyNumberFormat="1" applyFont="1" applyFill="1" applyBorder="1" applyAlignment="1">
      <alignment horizontal="right" vertical="center"/>
    </xf>
    <xf numFmtId="10" fontId="14" fillId="35" borderId="14" xfId="0" applyNumberFormat="1" applyFont="1" applyFill="1" applyBorder="1" applyAlignment="1">
      <alignment horizontal="right" vertical="center"/>
    </xf>
    <xf numFmtId="0" fontId="14" fillId="35" borderId="23" xfId="0" applyFont="1" applyFill="1" applyBorder="1" applyAlignment="1">
      <alignment horizontal="center" vertical="center"/>
    </xf>
    <xf numFmtId="0" fontId="5" fillId="0" borderId="0" xfId="0" applyFont="1" applyFill="1" applyAlignment="1">
      <alignment horizontal="right"/>
    </xf>
    <xf numFmtId="0" fontId="5" fillId="0" borderId="0" xfId="0" applyFont="1" applyFill="1" applyAlignment="1">
      <alignment horizontal="right" vertical="center"/>
    </xf>
    <xf numFmtId="0" fontId="15" fillId="0" borderId="0" xfId="0" applyFont="1" applyBorder="1" applyAlignment="1">
      <alignment/>
    </xf>
    <xf numFmtId="0" fontId="4" fillId="0" borderId="0" xfId="0" applyFont="1" applyAlignment="1">
      <alignment horizontal="right"/>
    </xf>
    <xf numFmtId="0" fontId="45" fillId="33" borderId="0" xfId="0" applyFont="1" applyFill="1" applyBorder="1" applyAlignment="1">
      <alignment horizontal="centerContinuous"/>
    </xf>
    <xf numFmtId="0" fontId="6" fillId="33" borderId="0" xfId="0" applyFont="1" applyFill="1" applyBorder="1" applyAlignment="1">
      <alignment horizontal="centerContinuous"/>
    </xf>
    <xf numFmtId="0" fontId="19" fillId="33" borderId="0" xfId="0" applyFont="1" applyFill="1" applyBorder="1" applyAlignment="1">
      <alignment horizontal="centerContinuous" vertical="top"/>
    </xf>
    <xf numFmtId="0" fontId="22" fillId="33" borderId="14" xfId="0" applyFont="1" applyFill="1" applyBorder="1" applyAlignment="1">
      <alignment horizontal="centerContinuous" vertical="top"/>
    </xf>
    <xf numFmtId="0" fontId="5" fillId="0" borderId="39" xfId="0" applyFont="1" applyFill="1" applyBorder="1" applyAlignment="1">
      <alignment horizontal="centerContinuous" vertical="center"/>
    </xf>
    <xf numFmtId="0" fontId="5" fillId="0" borderId="18" xfId="0" applyFont="1" applyFill="1" applyBorder="1" applyAlignment="1">
      <alignment horizontal="centerContinuous" vertical="center"/>
    </xf>
    <xf numFmtId="49" fontId="5" fillId="0" borderId="37" xfId="0" applyNumberFormat="1" applyFont="1" applyFill="1" applyBorder="1" applyAlignment="1">
      <alignment horizontal="centerContinuous" vertical="center"/>
    </xf>
    <xf numFmtId="49" fontId="5" fillId="0" borderId="30" xfId="0" applyNumberFormat="1" applyFont="1" applyFill="1" applyBorder="1" applyAlignment="1">
      <alignment horizontal="centerContinuous" vertical="center"/>
    </xf>
    <xf numFmtId="0" fontId="5" fillId="35" borderId="0" xfId="0" applyFont="1" applyFill="1" applyBorder="1" applyAlignment="1">
      <alignment horizontal="left" vertical="center"/>
    </xf>
    <xf numFmtId="0" fontId="5" fillId="35" borderId="40" xfId="0" applyFont="1" applyFill="1" applyBorder="1" applyAlignment="1">
      <alignment horizontal="left" vertical="center"/>
    </xf>
    <xf numFmtId="0" fontId="5" fillId="35" borderId="14" xfId="0" applyFont="1" applyFill="1" applyBorder="1" applyAlignment="1">
      <alignment horizontal="left" vertical="center"/>
    </xf>
    <xf numFmtId="0" fontId="22" fillId="35" borderId="13" xfId="0" applyFont="1" applyFill="1" applyBorder="1" applyAlignment="1">
      <alignment/>
    </xf>
    <xf numFmtId="0" fontId="5" fillId="35" borderId="0" xfId="0" applyFont="1" applyFill="1" applyBorder="1" applyAlignment="1">
      <alignment horizontal="right" vertical="center"/>
    </xf>
    <xf numFmtId="3" fontId="5" fillId="35" borderId="0" xfId="0" applyNumberFormat="1" applyFont="1" applyFill="1" applyBorder="1" applyAlignment="1">
      <alignment horizontal="left" vertical="center"/>
    </xf>
    <xf numFmtId="3" fontId="5" fillId="35" borderId="40" xfId="0" applyNumberFormat="1" applyFont="1" applyFill="1" applyBorder="1" applyAlignment="1">
      <alignment horizontal="left" vertical="center"/>
    </xf>
    <xf numFmtId="3" fontId="5" fillId="35" borderId="14" xfId="0" applyNumberFormat="1" applyFont="1" applyFill="1" applyBorder="1" applyAlignment="1">
      <alignment horizontal="left" vertical="center"/>
    </xf>
    <xf numFmtId="0" fontId="5" fillId="35" borderId="0" xfId="0" applyFont="1" applyFill="1" applyBorder="1" applyAlignment="1" quotePrefix="1">
      <alignment horizontal="right" vertical="center"/>
    </xf>
    <xf numFmtId="0" fontId="5" fillId="35" borderId="0" xfId="0" applyFont="1" applyFill="1" applyBorder="1" applyAlignment="1" quotePrefix="1">
      <alignment horizontal="center" vertical="center"/>
    </xf>
    <xf numFmtId="0" fontId="5" fillId="35" borderId="40" xfId="0" applyFont="1" applyFill="1" applyBorder="1" applyAlignment="1" quotePrefix="1">
      <alignment horizontal="center" vertical="center"/>
    </xf>
    <xf numFmtId="0" fontId="5" fillId="35" borderId="10" xfId="0" applyFont="1" applyFill="1" applyBorder="1" applyAlignment="1">
      <alignment/>
    </xf>
    <xf numFmtId="0" fontId="5" fillId="35" borderId="11" xfId="0" applyFont="1" applyFill="1" applyBorder="1" applyAlignment="1">
      <alignment/>
    </xf>
    <xf numFmtId="0" fontId="5" fillId="35" borderId="59" xfId="0" applyFont="1" applyFill="1" applyBorder="1" applyAlignment="1">
      <alignment/>
    </xf>
    <xf numFmtId="0" fontId="5" fillId="35" borderId="11" xfId="0" applyFont="1" applyFill="1" applyBorder="1" applyAlignment="1">
      <alignment horizontal="right" vertical="center"/>
    </xf>
    <xf numFmtId="0" fontId="5" fillId="35" borderId="11" xfId="0" applyFont="1" applyFill="1" applyBorder="1" applyAlignment="1">
      <alignment horizontal="left" vertical="center"/>
    </xf>
    <xf numFmtId="0" fontId="5" fillId="35" borderId="60" xfId="0" applyFont="1" applyFill="1" applyBorder="1" applyAlignment="1">
      <alignment horizontal="left" vertical="center"/>
    </xf>
    <xf numFmtId="0" fontId="5" fillId="35" borderId="12" xfId="0" applyFont="1" applyFill="1" applyBorder="1" applyAlignment="1">
      <alignment horizontal="left" vertical="center"/>
    </xf>
    <xf numFmtId="0" fontId="5" fillId="35" borderId="42" xfId="0" applyFont="1" applyFill="1" applyBorder="1" applyAlignment="1">
      <alignment/>
    </xf>
    <xf numFmtId="0" fontId="5" fillId="35" borderId="24" xfId="0" applyFont="1" applyFill="1" applyBorder="1" applyAlignment="1">
      <alignment/>
    </xf>
    <xf numFmtId="0" fontId="5" fillId="35" borderId="48" xfId="0" applyFont="1" applyFill="1" applyBorder="1" applyAlignment="1">
      <alignment/>
    </xf>
    <xf numFmtId="0" fontId="5" fillId="35" borderId="24" xfId="0" applyFont="1" applyFill="1" applyBorder="1" applyAlignment="1">
      <alignment horizontal="left" vertical="center"/>
    </xf>
    <xf numFmtId="0" fontId="5" fillId="35" borderId="44" xfId="0" applyFont="1" applyFill="1" applyBorder="1" applyAlignment="1">
      <alignment horizontal="left" vertical="center"/>
    </xf>
    <xf numFmtId="0" fontId="5" fillId="35" borderId="25" xfId="0" applyFont="1" applyFill="1" applyBorder="1" applyAlignment="1">
      <alignment horizontal="left" vertical="center"/>
    </xf>
    <xf numFmtId="0" fontId="9" fillId="0" borderId="0" xfId="0" applyFont="1" applyAlignment="1">
      <alignment/>
    </xf>
    <xf numFmtId="0" fontId="5" fillId="33" borderId="37" xfId="0" applyFont="1" applyFill="1" applyBorder="1" applyAlignment="1">
      <alignment horizontal="center"/>
    </xf>
    <xf numFmtId="0" fontId="5" fillId="33" borderId="30" xfId="0" applyFont="1" applyFill="1" applyBorder="1" applyAlignment="1">
      <alignment horizontal="center"/>
    </xf>
    <xf numFmtId="0" fontId="5" fillId="33" borderId="38" xfId="0" applyFont="1" applyFill="1" applyBorder="1" applyAlignment="1">
      <alignment horizontal="center"/>
    </xf>
    <xf numFmtId="0" fontId="5" fillId="34" borderId="13" xfId="0" applyFont="1" applyFill="1" applyBorder="1" applyAlignment="1">
      <alignment horizontal="centerContinuous" vertical="center"/>
    </xf>
    <xf numFmtId="0" fontId="8" fillId="34" borderId="19" xfId="0" applyFont="1" applyFill="1" applyBorder="1" applyAlignment="1">
      <alignment horizontal="center" vertical="center"/>
    </xf>
    <xf numFmtId="0" fontId="8" fillId="34" borderId="0" xfId="0" applyFont="1" applyFill="1" applyBorder="1" applyAlignment="1">
      <alignment horizontal="center" vertical="center"/>
    </xf>
    <xf numFmtId="0" fontId="5" fillId="34" borderId="37" xfId="0" applyFont="1" applyFill="1" applyBorder="1" applyAlignment="1">
      <alignment horizontal="left" vertical="top"/>
    </xf>
    <xf numFmtId="0" fontId="9" fillId="34" borderId="30" xfId="0" applyFont="1" applyFill="1" applyBorder="1" applyAlignment="1">
      <alignment horizontal="center" vertical="top"/>
    </xf>
    <xf numFmtId="0" fontId="5" fillId="34" borderId="30" xfId="0" applyFont="1" applyFill="1" applyBorder="1" applyAlignment="1">
      <alignment/>
    </xf>
    <xf numFmtId="0" fontId="5" fillId="34" borderId="14" xfId="0" applyFont="1" applyFill="1" applyBorder="1" applyAlignment="1">
      <alignment/>
    </xf>
    <xf numFmtId="0" fontId="5" fillId="35" borderId="16" xfId="0" applyFont="1" applyFill="1" applyBorder="1" applyAlignment="1">
      <alignment horizontal="center" vertical="center"/>
    </xf>
    <xf numFmtId="0" fontId="5" fillId="35" borderId="18" xfId="0" applyFont="1" applyFill="1" applyBorder="1" applyAlignment="1">
      <alignment horizontal="center"/>
    </xf>
    <xf numFmtId="195" fontId="5" fillId="35" borderId="0" xfId="0" applyNumberFormat="1" applyFont="1" applyFill="1" applyBorder="1" applyAlignment="1">
      <alignment vertical="center"/>
    </xf>
    <xf numFmtId="215" fontId="4" fillId="35" borderId="0" xfId="0" applyNumberFormat="1" applyFont="1" applyFill="1" applyBorder="1" applyAlignment="1">
      <alignment horizontal="right" vertical="center"/>
    </xf>
    <xf numFmtId="216" fontId="4" fillId="35" borderId="14" xfId="0" applyNumberFormat="1" applyFont="1" applyFill="1" applyBorder="1" applyAlignment="1">
      <alignment vertical="center"/>
    </xf>
    <xf numFmtId="193" fontId="5" fillId="35" borderId="0" xfId="0" applyNumberFormat="1" applyFont="1" applyFill="1" applyBorder="1" applyAlignment="1">
      <alignment vertical="center"/>
    </xf>
    <xf numFmtId="3" fontId="5" fillId="35" borderId="0" xfId="0" applyNumberFormat="1" applyFont="1" applyFill="1" applyBorder="1" applyAlignment="1">
      <alignment horizontal="center"/>
    </xf>
    <xf numFmtId="0" fontId="5" fillId="35" borderId="23" xfId="0" applyFont="1" applyFill="1" applyBorder="1" applyAlignment="1">
      <alignment horizontal="center"/>
    </xf>
    <xf numFmtId="3" fontId="5" fillId="35" borderId="24" xfId="0" applyNumberFormat="1" applyFont="1" applyFill="1" applyBorder="1" applyAlignment="1">
      <alignment horizontal="center"/>
    </xf>
    <xf numFmtId="193" fontId="5" fillId="35" borderId="24" xfId="0" applyNumberFormat="1" applyFont="1" applyFill="1" applyBorder="1" applyAlignment="1">
      <alignment vertical="center"/>
    </xf>
    <xf numFmtId="0" fontId="8" fillId="0" borderId="0" xfId="0" applyFont="1" applyBorder="1" applyAlignment="1">
      <alignment vertical="center"/>
    </xf>
    <xf numFmtId="0" fontId="10" fillId="0" borderId="0" xfId="0" applyFont="1" applyBorder="1" applyAlignment="1">
      <alignment vertical="center"/>
    </xf>
    <xf numFmtId="43" fontId="10" fillId="0" borderId="0" xfId="42" applyFont="1" applyFill="1" applyBorder="1" applyAlignment="1">
      <alignment/>
    </xf>
    <xf numFmtId="9" fontId="5" fillId="0" borderId="0" xfId="62" applyFont="1" applyAlignment="1">
      <alignment/>
    </xf>
    <xf numFmtId="171" fontId="46" fillId="0" borderId="0" xfId="42" applyNumberFormat="1" applyFont="1" applyAlignment="1">
      <alignment/>
    </xf>
    <xf numFmtId="0" fontId="4" fillId="33" borderId="38" xfId="0" applyFont="1" applyFill="1" applyBorder="1" applyAlignment="1">
      <alignment/>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5" fillId="0" borderId="0" xfId="0" applyFont="1" applyFill="1" applyBorder="1" applyAlignment="1">
      <alignment horizontal="centerContinuous" vertical="center"/>
    </xf>
    <xf numFmtId="0" fontId="5" fillId="0" borderId="14" xfId="0" applyFont="1" applyFill="1" applyBorder="1" applyAlignment="1">
      <alignment horizontal="centerContinuous" vertical="center"/>
    </xf>
    <xf numFmtId="0" fontId="5" fillId="0" borderId="14" xfId="0" applyFont="1" applyFill="1" applyBorder="1" applyAlignment="1">
      <alignment horizontal="centerContinuous"/>
    </xf>
    <xf numFmtId="0" fontId="8" fillId="0" borderId="19" xfId="0" applyFont="1" applyFill="1" applyBorder="1" applyAlignment="1">
      <alignment horizontal="centerContinuous" vertical="center"/>
    </xf>
    <xf numFmtId="0" fontId="8" fillId="0" borderId="0" xfId="0" applyFont="1" applyFill="1" applyBorder="1" applyAlignment="1">
      <alignment horizontal="centerContinuous" vertical="center"/>
    </xf>
    <xf numFmtId="0" fontId="8" fillId="0" borderId="0" xfId="0" applyFont="1" applyFill="1" applyBorder="1" applyAlignment="1">
      <alignment horizontal="center" vertical="center"/>
    </xf>
    <xf numFmtId="0" fontId="13" fillId="0" borderId="14" xfId="0" applyFont="1" applyFill="1" applyBorder="1" applyAlignment="1">
      <alignment horizontal="center" vertical="top"/>
    </xf>
    <xf numFmtId="0" fontId="10" fillId="35" borderId="13" xfId="0" applyFont="1" applyFill="1" applyBorder="1" applyAlignment="1">
      <alignment horizontal="left"/>
    </xf>
    <xf numFmtId="0" fontId="10" fillId="35" borderId="16" xfId="0" applyFont="1" applyFill="1" applyBorder="1" applyAlignment="1">
      <alignment horizontal="center" vertical="center"/>
    </xf>
    <xf numFmtId="0" fontId="10" fillId="35" borderId="18" xfId="0" applyFont="1" applyFill="1" applyBorder="1" applyAlignment="1">
      <alignment horizontal="center" vertical="center"/>
    </xf>
    <xf numFmtId="217" fontId="5" fillId="35" borderId="0" xfId="0" applyNumberFormat="1" applyFont="1" applyFill="1" applyBorder="1" applyAlignment="1">
      <alignment horizontal="right" vertical="center"/>
    </xf>
    <xf numFmtId="217" fontId="5" fillId="35" borderId="0" xfId="0" applyNumberFormat="1" applyFont="1" applyFill="1" applyBorder="1" applyAlignment="1">
      <alignment vertical="center"/>
    </xf>
    <xf numFmtId="218" fontId="5" fillId="35" borderId="0" xfId="0" applyNumberFormat="1" applyFont="1" applyFill="1" applyBorder="1" applyAlignment="1">
      <alignment horizontal="right" vertical="center"/>
    </xf>
    <xf numFmtId="220" fontId="5" fillId="35" borderId="0" xfId="0" applyNumberFormat="1" applyFont="1" applyFill="1" applyBorder="1" applyAlignment="1">
      <alignment vertical="center"/>
    </xf>
    <xf numFmtId="43" fontId="4" fillId="0" borderId="0" xfId="42" applyFont="1" applyAlignment="1">
      <alignment vertical="center"/>
    </xf>
    <xf numFmtId="220" fontId="5" fillId="35" borderId="19" xfId="0" applyNumberFormat="1" applyFont="1" applyFill="1" applyBorder="1" applyAlignment="1">
      <alignment vertical="center"/>
    </xf>
    <xf numFmtId="0" fontId="5" fillId="35" borderId="23" xfId="0" applyFont="1" applyFill="1" applyBorder="1" applyAlignment="1">
      <alignment horizontal="center" vertical="center"/>
    </xf>
    <xf numFmtId="220" fontId="5" fillId="35" borderId="48" xfId="0" applyNumberFormat="1" applyFont="1" applyFill="1" applyBorder="1" applyAlignment="1">
      <alignment vertical="center"/>
    </xf>
    <xf numFmtId="220" fontId="5" fillId="35" borderId="24" xfId="0" applyNumberFormat="1" applyFont="1" applyFill="1" applyBorder="1" applyAlignment="1">
      <alignment vertical="center"/>
    </xf>
    <xf numFmtId="220" fontId="0" fillId="0" borderId="0" xfId="0" applyNumberFormat="1" applyAlignment="1">
      <alignment/>
    </xf>
    <xf numFmtId="0" fontId="4" fillId="33" borderId="30" xfId="0" applyFont="1" applyFill="1" applyBorder="1" applyAlignment="1">
      <alignment/>
    </xf>
    <xf numFmtId="0" fontId="10" fillId="35" borderId="17" xfId="0" applyFont="1" applyFill="1" applyBorder="1" applyAlignment="1">
      <alignment horizontal="center" vertical="center"/>
    </xf>
    <xf numFmtId="217" fontId="5" fillId="35" borderId="0" xfId="0" applyNumberFormat="1" applyFont="1" applyFill="1" applyBorder="1" applyAlignment="1">
      <alignment vertical="center"/>
    </xf>
    <xf numFmtId="220" fontId="5" fillId="35" borderId="0" xfId="0" applyNumberFormat="1" applyFont="1" applyFill="1" applyBorder="1" applyAlignment="1">
      <alignment vertical="center"/>
    </xf>
    <xf numFmtId="220" fontId="5" fillId="35" borderId="19" xfId="0" applyNumberFormat="1" applyFont="1" applyFill="1" applyBorder="1" applyAlignment="1">
      <alignment vertical="center"/>
    </xf>
    <xf numFmtId="220" fontId="5" fillId="35" borderId="48" xfId="0" applyNumberFormat="1" applyFont="1" applyFill="1" applyBorder="1" applyAlignment="1">
      <alignment vertical="center"/>
    </xf>
    <xf numFmtId="220" fontId="5" fillId="35" borderId="24" xfId="0" applyNumberFormat="1" applyFont="1" applyFill="1" applyBorder="1" applyAlignment="1">
      <alignment vertical="center"/>
    </xf>
    <xf numFmtId="0" fontId="19" fillId="33" borderId="13" xfId="0" applyFont="1" applyFill="1" applyBorder="1" applyAlignment="1">
      <alignment horizontal="centerContinuous"/>
    </xf>
    <xf numFmtId="0" fontId="5" fillId="0" borderId="18" xfId="0" applyFont="1" applyFill="1" applyBorder="1" applyAlignment="1">
      <alignment vertical="center"/>
    </xf>
    <xf numFmtId="0" fontId="15" fillId="0" borderId="19" xfId="0" applyFont="1" applyFill="1" applyBorder="1" applyAlignment="1">
      <alignment horizontal="center" vertical="center"/>
    </xf>
    <xf numFmtId="0" fontId="15" fillId="0" borderId="0" xfId="0" applyFont="1" applyFill="1" applyBorder="1" applyAlignment="1">
      <alignment horizontal="centerContinuous" vertical="center"/>
    </xf>
    <xf numFmtId="0" fontId="10" fillId="0" borderId="0" xfId="0" applyFont="1" applyFill="1" applyBorder="1" applyAlignment="1">
      <alignment horizontal="centerContinuous" vertical="top"/>
    </xf>
    <xf numFmtId="0" fontId="10" fillId="0" borderId="14" xfId="0" applyFont="1" applyFill="1" applyBorder="1" applyAlignment="1">
      <alignment horizontal="centerContinuous" vertical="top"/>
    </xf>
    <xf numFmtId="164" fontId="14" fillId="35" borderId="0" xfId="0" applyNumberFormat="1" applyFont="1" applyFill="1" applyBorder="1" applyAlignment="1">
      <alignment horizontal="right" vertical="center"/>
    </xf>
    <xf numFmtId="177" fontId="14" fillId="35" borderId="14" xfId="0" applyNumberFormat="1" applyFont="1" applyFill="1" applyBorder="1" applyAlignment="1">
      <alignment vertical="center"/>
    </xf>
    <xf numFmtId="3" fontId="14" fillId="35" borderId="0" xfId="42" applyNumberFormat="1" applyFont="1" applyFill="1" applyBorder="1" applyAlignment="1">
      <alignment horizontal="right" vertical="center"/>
    </xf>
    <xf numFmtId="193" fontId="0" fillId="0" borderId="0" xfId="0" applyNumberFormat="1" applyAlignment="1">
      <alignment/>
    </xf>
    <xf numFmtId="0" fontId="14" fillId="35" borderId="22" xfId="0" applyFont="1" applyFill="1" applyBorder="1" applyAlignment="1">
      <alignment horizontal="center"/>
    </xf>
    <xf numFmtId="193" fontId="14" fillId="35" borderId="19" xfId="0" applyNumberFormat="1" applyFont="1" applyFill="1" applyBorder="1" applyAlignment="1">
      <alignment vertical="center"/>
    </xf>
    <xf numFmtId="3" fontId="14" fillId="35" borderId="0" xfId="0" applyNumberFormat="1" applyFont="1" applyFill="1" applyBorder="1" applyAlignment="1">
      <alignment vertical="center"/>
    </xf>
    <xf numFmtId="3" fontId="14" fillId="35" borderId="0" xfId="0" applyNumberFormat="1" applyFont="1" applyFill="1" applyBorder="1" applyAlignment="1">
      <alignment horizontal="right" vertical="center"/>
    </xf>
    <xf numFmtId="0" fontId="14" fillId="35" borderId="23" xfId="0" applyFont="1" applyFill="1" applyBorder="1" applyAlignment="1">
      <alignment horizontal="center"/>
    </xf>
    <xf numFmtId="193" fontId="14" fillId="35" borderId="48" xfId="0" applyNumberFormat="1" applyFont="1" applyFill="1" applyBorder="1" applyAlignment="1">
      <alignment vertical="center"/>
    </xf>
    <xf numFmtId="3" fontId="14" fillId="35" borderId="24" xfId="0" applyNumberFormat="1" applyFont="1" applyFill="1" applyBorder="1" applyAlignment="1">
      <alignment vertical="center"/>
    </xf>
    <xf numFmtId="3" fontId="14" fillId="35" borderId="24" xfId="0" applyNumberFormat="1" applyFont="1" applyFill="1" applyBorder="1" applyAlignment="1">
      <alignment horizontal="right" vertical="center"/>
    </xf>
    <xf numFmtId="3" fontId="14" fillId="35" borderId="24" xfId="42" applyNumberFormat="1" applyFont="1" applyFill="1" applyBorder="1" applyAlignment="1">
      <alignment horizontal="right" vertical="center"/>
    </xf>
    <xf numFmtId="3" fontId="5" fillId="33" borderId="11" xfId="0" applyNumberFormat="1" applyFont="1" applyFill="1" applyBorder="1" applyAlignment="1">
      <alignment/>
    </xf>
    <xf numFmtId="3" fontId="4" fillId="33" borderId="0" xfId="0" applyNumberFormat="1" applyFont="1" applyFill="1" applyBorder="1" applyAlignment="1">
      <alignment horizontal="centerContinuous"/>
    </xf>
    <xf numFmtId="221" fontId="4" fillId="33" borderId="0" xfId="0" applyNumberFormat="1" applyFont="1" applyFill="1" applyBorder="1" applyAlignment="1">
      <alignment horizontal="centerContinuous"/>
    </xf>
    <xf numFmtId="0" fontId="5" fillId="33" borderId="37" xfId="0" applyFont="1" applyFill="1" applyBorder="1" applyAlignment="1">
      <alignment/>
    </xf>
    <xf numFmtId="3" fontId="5" fillId="33" borderId="30" xfId="0" applyNumberFormat="1" applyFont="1" applyFill="1" applyBorder="1" applyAlignment="1">
      <alignment horizontal="left"/>
    </xf>
    <xf numFmtId="0" fontId="5" fillId="33" borderId="38" xfId="0" applyFont="1" applyFill="1" applyBorder="1" applyAlignment="1">
      <alignment horizontal="left"/>
    </xf>
    <xf numFmtId="3" fontId="10" fillId="0" borderId="16" xfId="0" applyNumberFormat="1" applyFont="1" applyFill="1" applyBorder="1" applyAlignment="1">
      <alignment horizontal="left" vertical="center"/>
    </xf>
    <xf numFmtId="3" fontId="10" fillId="0" borderId="39" xfId="0" applyNumberFormat="1" applyFont="1" applyFill="1" applyBorder="1" applyAlignment="1">
      <alignment horizontal="left" vertical="center"/>
    </xf>
    <xf numFmtId="0" fontId="10" fillId="0" borderId="39" xfId="0" applyFont="1" applyFill="1" applyBorder="1" applyAlignment="1">
      <alignment horizontal="left" vertical="center"/>
    </xf>
    <xf numFmtId="0" fontId="10" fillId="0" borderId="45" xfId="0" applyFont="1" applyFill="1" applyBorder="1" applyAlignment="1">
      <alignment horizontal="left" vertical="center"/>
    </xf>
    <xf numFmtId="0" fontId="10" fillId="0" borderId="18" xfId="0" applyFont="1" applyFill="1" applyBorder="1" applyAlignment="1">
      <alignment horizontal="left" vertical="center"/>
    </xf>
    <xf numFmtId="3" fontId="21" fillId="0" borderId="19" xfId="0" applyNumberFormat="1" applyFont="1" applyFill="1" applyBorder="1" applyAlignment="1">
      <alignment horizontal="centerContinuous" vertical="center"/>
    </xf>
    <xf numFmtId="0" fontId="21" fillId="0" borderId="0" xfId="0" applyFont="1" applyFill="1" applyBorder="1" applyAlignment="1">
      <alignment horizontal="centerContinuous" vertical="center"/>
    </xf>
    <xf numFmtId="0" fontId="21" fillId="0" borderId="40" xfId="0" applyFont="1" applyFill="1" applyBorder="1" applyAlignment="1">
      <alignment horizontal="centerContinuous" vertical="center"/>
    </xf>
    <xf numFmtId="0" fontId="21" fillId="0" borderId="36" xfId="0" applyFont="1" applyFill="1" applyBorder="1" applyAlignment="1">
      <alignment horizontal="centerContinuous" vertical="center"/>
    </xf>
    <xf numFmtId="0" fontId="21" fillId="0" borderId="14" xfId="0" applyFont="1" applyFill="1" applyBorder="1" applyAlignment="1">
      <alignment horizontal="centerContinuous" vertical="center"/>
    </xf>
    <xf numFmtId="3" fontId="23" fillId="0" borderId="19" xfId="0" applyNumberFormat="1" applyFont="1" applyFill="1" applyBorder="1" applyAlignment="1">
      <alignment horizontal="center"/>
    </xf>
    <xf numFmtId="9" fontId="23" fillId="0" borderId="0" xfId="0" applyNumberFormat="1" applyFont="1" applyFill="1" applyBorder="1" applyAlignment="1">
      <alignment horizontal="center"/>
    </xf>
    <xf numFmtId="0" fontId="23" fillId="0" borderId="40" xfId="0" applyFont="1" applyFill="1" applyBorder="1" applyAlignment="1">
      <alignment horizontal="centerContinuous"/>
    </xf>
    <xf numFmtId="0" fontId="23" fillId="0" borderId="0" xfId="0" applyFont="1" applyFill="1" applyBorder="1" applyAlignment="1">
      <alignment horizontal="centerContinuous"/>
    </xf>
    <xf numFmtId="9" fontId="23" fillId="0" borderId="36" xfId="0" applyNumberFormat="1" applyFont="1" applyFill="1" applyBorder="1" applyAlignment="1">
      <alignment horizontal="centerContinuous"/>
    </xf>
    <xf numFmtId="9" fontId="23" fillId="0" borderId="14" xfId="0" applyNumberFormat="1" applyFont="1" applyFill="1" applyBorder="1" applyAlignment="1">
      <alignment horizontal="centerContinuous"/>
    </xf>
    <xf numFmtId="0" fontId="29" fillId="0" borderId="30" xfId="0" applyFont="1" applyFill="1" applyBorder="1" applyAlignment="1">
      <alignment horizontal="center" vertical="top"/>
    </xf>
    <xf numFmtId="3" fontId="29" fillId="0" borderId="20" xfId="0" applyNumberFormat="1" applyFont="1" applyFill="1" applyBorder="1" applyAlignment="1">
      <alignment horizontal="left" vertical="top"/>
    </xf>
    <xf numFmtId="0" fontId="29" fillId="0" borderId="30" xfId="0" applyFont="1" applyFill="1" applyBorder="1" applyAlignment="1">
      <alignment horizontal="left" vertical="top"/>
    </xf>
    <xf numFmtId="3" fontId="29" fillId="0" borderId="41" xfId="0" applyNumberFormat="1" applyFont="1" applyFill="1" applyBorder="1" applyAlignment="1">
      <alignment horizontal="left" vertical="top"/>
    </xf>
    <xf numFmtId="0" fontId="29" fillId="0" borderId="41" xfId="0" applyFont="1" applyFill="1" applyBorder="1" applyAlignment="1">
      <alignment horizontal="left" vertical="top"/>
    </xf>
    <xf numFmtId="0" fontId="29" fillId="0" borderId="46" xfId="0" applyFont="1" applyFill="1" applyBorder="1" applyAlignment="1">
      <alignment horizontal="left" vertical="top"/>
    </xf>
    <xf numFmtId="0" fontId="29" fillId="0" borderId="38" xfId="0" applyFont="1" applyFill="1" applyBorder="1" applyAlignment="1">
      <alignment horizontal="left" vertical="top"/>
    </xf>
    <xf numFmtId="0" fontId="29" fillId="35" borderId="27" xfId="0" applyFont="1" applyFill="1" applyBorder="1" applyAlignment="1">
      <alignment horizontal="center"/>
    </xf>
    <xf numFmtId="3" fontId="29" fillId="35" borderId="0" xfId="0" applyNumberFormat="1" applyFont="1" applyFill="1" applyBorder="1" applyAlignment="1">
      <alignment/>
    </xf>
    <xf numFmtId="0" fontId="29" fillId="35" borderId="0" xfId="0" applyFont="1" applyFill="1" applyBorder="1" applyAlignment="1">
      <alignment/>
    </xf>
    <xf numFmtId="3" fontId="29" fillId="35" borderId="40" xfId="0" applyNumberFormat="1" applyFont="1" applyFill="1" applyBorder="1" applyAlignment="1">
      <alignment/>
    </xf>
    <xf numFmtId="0" fontId="29" fillId="35" borderId="39" xfId="0" applyFont="1" applyFill="1" applyBorder="1" applyAlignment="1">
      <alignment/>
    </xf>
    <xf numFmtId="0" fontId="29" fillId="35" borderId="40" xfId="0" applyFont="1" applyFill="1" applyBorder="1" applyAlignment="1">
      <alignment/>
    </xf>
    <xf numFmtId="177" fontId="4" fillId="35" borderId="14" xfId="0" applyNumberFormat="1" applyFont="1" applyFill="1" applyBorder="1" applyAlignment="1">
      <alignment vertical="center"/>
    </xf>
    <xf numFmtId="0" fontId="21" fillId="35" borderId="27" xfId="0" applyFont="1" applyFill="1" applyBorder="1" applyAlignment="1">
      <alignment horizontal="left" vertical="center"/>
    </xf>
    <xf numFmtId="173" fontId="5" fillId="35" borderId="0" xfId="42" applyNumberFormat="1" applyFont="1" applyFill="1" applyBorder="1" applyAlignment="1">
      <alignment horizontal="right" vertical="center"/>
    </xf>
    <xf numFmtId="184" fontId="5" fillId="35" borderId="0" xfId="0" applyNumberFormat="1" applyFont="1" applyFill="1" applyBorder="1" applyAlignment="1">
      <alignment horizontal="right" vertical="center"/>
    </xf>
    <xf numFmtId="177" fontId="5" fillId="35" borderId="0" xfId="0" applyNumberFormat="1" applyFont="1" applyFill="1" applyBorder="1" applyAlignment="1">
      <alignment horizontal="center" vertical="center"/>
    </xf>
    <xf numFmtId="164" fontId="5" fillId="35" borderId="40" xfId="42" applyNumberFormat="1" applyFont="1" applyFill="1" applyBorder="1" applyAlignment="1">
      <alignment horizontal="right" vertical="center"/>
    </xf>
    <xf numFmtId="184" fontId="5" fillId="35" borderId="0" xfId="62" applyNumberFormat="1" applyFont="1" applyFill="1" applyBorder="1" applyAlignment="1">
      <alignment horizontal="right" vertical="center"/>
    </xf>
    <xf numFmtId="164" fontId="14" fillId="35" borderId="40" xfId="42" applyNumberFormat="1" applyFont="1" applyFill="1" applyBorder="1" applyAlignment="1" quotePrefix="1">
      <alignment horizontal="right" vertical="center"/>
    </xf>
    <xf numFmtId="177" fontId="5" fillId="35" borderId="14" xfId="0" applyNumberFormat="1" applyFont="1" applyFill="1" applyBorder="1" applyAlignment="1">
      <alignment horizontal="left" vertical="center"/>
    </xf>
    <xf numFmtId="177" fontId="5" fillId="35" borderId="0" xfId="0" applyNumberFormat="1" applyFont="1" applyFill="1" applyBorder="1" applyAlignment="1">
      <alignment horizontal="left" vertical="center"/>
    </xf>
    <xf numFmtId="164" fontId="5" fillId="35" borderId="40" xfId="42" applyNumberFormat="1" applyFont="1" applyFill="1" applyBorder="1" applyAlignment="1" quotePrefix="1">
      <alignment horizontal="right" vertical="center"/>
    </xf>
    <xf numFmtId="3" fontId="5" fillId="35" borderId="24" xfId="0" applyNumberFormat="1" applyFont="1" applyFill="1" applyBorder="1" applyAlignment="1">
      <alignment/>
    </xf>
    <xf numFmtId="0" fontId="5" fillId="35" borderId="24" xfId="0" applyFont="1" applyFill="1" applyBorder="1" applyAlignment="1">
      <alignment/>
    </xf>
    <xf numFmtId="0" fontId="5" fillId="35" borderId="49" xfId="0" applyFont="1" applyFill="1" applyBorder="1" applyAlignment="1">
      <alignment/>
    </xf>
    <xf numFmtId="0" fontId="5" fillId="35" borderId="44" xfId="0" applyFont="1" applyFill="1" applyBorder="1" applyAlignment="1">
      <alignment/>
    </xf>
    <xf numFmtId="3" fontId="8" fillId="0" borderId="0" xfId="0" applyNumberFormat="1" applyFont="1" applyFill="1" applyAlignment="1">
      <alignment/>
    </xf>
    <xf numFmtId="3" fontId="10" fillId="0" borderId="0" xfId="0" applyNumberFormat="1" applyFont="1" applyFill="1" applyBorder="1" applyAlignment="1">
      <alignment/>
    </xf>
    <xf numFmtId="3" fontId="4" fillId="0" borderId="0" xfId="0" applyNumberFormat="1" applyFont="1" applyAlignment="1">
      <alignment/>
    </xf>
    <xf numFmtId="0" fontId="4" fillId="33" borderId="16" xfId="0" applyFont="1" applyFill="1" applyBorder="1" applyAlignment="1">
      <alignment/>
    </xf>
    <xf numFmtId="0" fontId="4" fillId="33" borderId="17" xfId="0" applyFont="1" applyFill="1" applyBorder="1" applyAlignment="1">
      <alignment/>
    </xf>
    <xf numFmtId="0" fontId="4" fillId="39" borderId="26" xfId="0" applyFont="1" applyFill="1" applyBorder="1" applyAlignment="1">
      <alignment/>
    </xf>
    <xf numFmtId="0" fontId="5" fillId="33" borderId="19" xfId="0" applyFont="1" applyFill="1" applyBorder="1" applyAlignment="1">
      <alignment/>
    </xf>
    <xf numFmtId="0" fontId="5" fillId="33" borderId="0" xfId="0" applyFont="1" applyFill="1" applyBorder="1" applyAlignment="1">
      <alignment horizontal="left"/>
    </xf>
    <xf numFmtId="0" fontId="5" fillId="33" borderId="0" xfId="0" applyFont="1" applyFill="1" applyBorder="1" applyAlignment="1">
      <alignment/>
    </xf>
    <xf numFmtId="0" fontId="5" fillId="39" borderId="27" xfId="0" applyFont="1" applyFill="1" applyBorder="1" applyAlignment="1">
      <alignment/>
    </xf>
    <xf numFmtId="0" fontId="5" fillId="0" borderId="27" xfId="0" applyFont="1" applyFill="1" applyBorder="1" applyAlignment="1">
      <alignment vertical="center"/>
    </xf>
    <xf numFmtId="0" fontId="10" fillId="0" borderId="0" xfId="0" applyFont="1" applyFill="1" applyBorder="1" applyAlignment="1">
      <alignment horizontal="left" vertical="center"/>
    </xf>
    <xf numFmtId="0" fontId="4" fillId="0" borderId="0" xfId="0" applyFont="1" applyFill="1" applyBorder="1" applyAlignment="1">
      <alignment horizontal="centerContinuous"/>
    </xf>
    <xf numFmtId="0" fontId="8" fillId="0" borderId="19" xfId="0" applyFont="1" applyFill="1" applyBorder="1" applyAlignment="1">
      <alignment horizontal="centerContinuous"/>
    </xf>
    <xf numFmtId="0" fontId="8" fillId="0" borderId="0" xfId="0" applyFont="1" applyBorder="1" applyAlignment="1">
      <alignment/>
    </xf>
    <xf numFmtId="0" fontId="5" fillId="0" borderId="31" xfId="0" applyFont="1" applyFill="1" applyBorder="1" applyAlignment="1">
      <alignment vertical="top"/>
    </xf>
    <xf numFmtId="0" fontId="4" fillId="35" borderId="16" xfId="0" applyFont="1" applyFill="1" applyBorder="1" applyAlignment="1">
      <alignment/>
    </xf>
    <xf numFmtId="0" fontId="4" fillId="35" borderId="26" xfId="0" applyFont="1" applyFill="1" applyBorder="1" applyAlignment="1">
      <alignment/>
    </xf>
    <xf numFmtId="222" fontId="4" fillId="35" borderId="17" xfId="0" applyNumberFormat="1" applyFont="1" applyFill="1" applyBorder="1" applyAlignment="1">
      <alignment/>
    </xf>
    <xf numFmtId="0" fontId="4" fillId="35" borderId="17" xfId="0" applyFont="1" applyFill="1" applyBorder="1" applyAlignment="1">
      <alignment/>
    </xf>
    <xf numFmtId="222" fontId="4" fillId="35" borderId="17" xfId="0" applyNumberFormat="1" applyFont="1" applyFill="1" applyBorder="1" applyAlignment="1">
      <alignment horizontal="right"/>
    </xf>
    <xf numFmtId="222" fontId="4" fillId="35" borderId="17" xfId="0" applyNumberFormat="1" applyFont="1" applyFill="1" applyBorder="1" applyAlignment="1">
      <alignment horizontal="center"/>
    </xf>
    <xf numFmtId="0" fontId="4" fillId="35" borderId="27" xfId="0" applyFont="1" applyFill="1" applyBorder="1" applyAlignment="1">
      <alignment/>
    </xf>
    <xf numFmtId="0" fontId="4" fillId="35" borderId="19" xfId="0" applyFont="1" applyFill="1" applyBorder="1" applyAlignment="1">
      <alignment vertical="center"/>
    </xf>
    <xf numFmtId="0" fontId="4" fillId="35" borderId="27" xfId="0" applyFont="1" applyFill="1" applyBorder="1" applyAlignment="1">
      <alignment horizontal="centerContinuous" vertical="center"/>
    </xf>
    <xf numFmtId="200" fontId="4" fillId="35" borderId="0" xfId="0" applyNumberFormat="1" applyFont="1" applyFill="1" applyBorder="1" applyAlignment="1">
      <alignment horizontal="right"/>
    </xf>
    <xf numFmtId="4" fontId="4" fillId="35" borderId="0" xfId="0" applyNumberFormat="1" applyFont="1" applyFill="1" applyBorder="1" applyAlignment="1">
      <alignment horizontal="center"/>
    </xf>
    <xf numFmtId="2" fontId="4" fillId="35" borderId="0" xfId="0" applyNumberFormat="1" applyFont="1" applyFill="1" applyBorder="1" applyAlignment="1" quotePrefix="1">
      <alignment horizontal="right"/>
    </xf>
    <xf numFmtId="0" fontId="4" fillId="35" borderId="0" xfId="0" applyFont="1" applyFill="1" applyBorder="1" applyAlignment="1">
      <alignment horizontal="center"/>
    </xf>
    <xf numFmtId="4" fontId="4" fillId="35" borderId="0" xfId="0" applyNumberFormat="1" applyFont="1" applyFill="1" applyBorder="1" applyAlignment="1">
      <alignment/>
    </xf>
    <xf numFmtId="170" fontId="4" fillId="35" borderId="0" xfId="0" applyNumberFormat="1" applyFont="1" applyFill="1" applyBorder="1" applyAlignment="1" quotePrefix="1">
      <alignment horizontal="right"/>
    </xf>
    <xf numFmtId="4" fontId="4" fillId="35" borderId="0" xfId="0" applyNumberFormat="1" applyFont="1" applyFill="1" applyBorder="1" applyAlignment="1">
      <alignment horizontal="right"/>
    </xf>
    <xf numFmtId="173" fontId="4" fillId="35" borderId="0" xfId="0" applyNumberFormat="1" applyFont="1" applyFill="1" applyBorder="1" applyAlignment="1" quotePrefix="1">
      <alignment horizontal="right"/>
    </xf>
    <xf numFmtId="2" fontId="4" fillId="35" borderId="0" xfId="0" applyNumberFormat="1" applyFont="1" applyFill="1" applyBorder="1" applyAlignment="1">
      <alignment horizontal="right"/>
    </xf>
    <xf numFmtId="2" fontId="4" fillId="35" borderId="0" xfId="0" applyNumberFormat="1" applyFont="1" applyFill="1" applyBorder="1" applyAlignment="1">
      <alignment horizontal="center"/>
    </xf>
    <xf numFmtId="2" fontId="4" fillId="35" borderId="0" xfId="0" applyNumberFormat="1" applyFont="1" applyFill="1" applyBorder="1" applyAlignment="1">
      <alignment/>
    </xf>
    <xf numFmtId="200" fontId="4" fillId="35" borderId="0" xfId="0" applyNumberFormat="1" applyFont="1" applyFill="1" applyBorder="1" applyAlignment="1">
      <alignment horizontal="right" vertical="center"/>
    </xf>
    <xf numFmtId="8" fontId="4" fillId="35" borderId="0" xfId="0" applyNumberFormat="1" applyFont="1" applyFill="1" applyBorder="1" applyAlignment="1">
      <alignment horizontal="center"/>
    </xf>
    <xf numFmtId="4" fontId="4" fillId="35" borderId="0" xfId="42" applyNumberFormat="1" applyFont="1" applyFill="1" applyBorder="1" applyAlignment="1">
      <alignment horizontal="right" vertical="center"/>
    </xf>
    <xf numFmtId="173" fontId="4" fillId="35" borderId="0" xfId="0" applyNumberFormat="1" applyFont="1" applyFill="1" applyBorder="1" applyAlignment="1">
      <alignment horizontal="right"/>
    </xf>
    <xf numFmtId="0" fontId="4" fillId="35" borderId="20" xfId="0" applyFont="1" applyFill="1" applyBorder="1" applyAlignment="1">
      <alignment vertical="center"/>
    </xf>
    <xf numFmtId="0" fontId="4" fillId="35" borderId="31" xfId="0" applyFont="1" applyFill="1" applyBorder="1" applyAlignment="1">
      <alignment horizontal="centerContinuous" vertical="center"/>
    </xf>
    <xf numFmtId="0" fontId="4" fillId="35" borderId="30" xfId="0" applyFont="1" applyFill="1" applyBorder="1" applyAlignment="1" quotePrefix="1">
      <alignment horizontal="right"/>
    </xf>
    <xf numFmtId="0" fontId="4" fillId="35" borderId="30" xfId="0" applyFont="1" applyFill="1" applyBorder="1" applyAlignment="1">
      <alignment horizontal="center"/>
    </xf>
    <xf numFmtId="8" fontId="4" fillId="35" borderId="30" xfId="0" applyNumberFormat="1" applyFont="1" applyFill="1" applyBorder="1" applyAlignment="1">
      <alignment horizontal="center"/>
    </xf>
    <xf numFmtId="0" fontId="4" fillId="35" borderId="31" xfId="0" applyFont="1" applyFill="1" applyBorder="1" applyAlignment="1">
      <alignment vertical="center"/>
    </xf>
    <xf numFmtId="0" fontId="4" fillId="0" borderId="0" xfId="0" applyFont="1" applyFill="1" applyBorder="1" applyAlignment="1">
      <alignment vertical="center"/>
    </xf>
    <xf numFmtId="0" fontId="20" fillId="0" borderId="0" xfId="0" applyFont="1" applyFill="1" applyBorder="1" applyAlignment="1">
      <alignment vertical="center"/>
    </xf>
    <xf numFmtId="179" fontId="20" fillId="0" borderId="0" xfId="0" applyNumberFormat="1" applyFont="1" applyFill="1" applyBorder="1" applyAlignment="1">
      <alignment vertical="center"/>
    </xf>
    <xf numFmtId="201" fontId="20" fillId="0" borderId="0" xfId="0" applyNumberFormat="1" applyFont="1" applyFill="1" applyBorder="1" applyAlignment="1">
      <alignment vertical="center"/>
    </xf>
    <xf numFmtId="168" fontId="20" fillId="0" borderId="0" xfId="0" applyNumberFormat="1" applyFont="1" applyFill="1" applyBorder="1" applyAlignment="1">
      <alignment vertical="center"/>
    </xf>
    <xf numFmtId="0" fontId="4" fillId="0" borderId="0" xfId="0" applyFont="1" applyFill="1" applyAlignment="1">
      <alignment vertical="center"/>
    </xf>
    <xf numFmtId="3" fontId="4" fillId="0" borderId="0" xfId="0" applyNumberFormat="1" applyFont="1" applyFill="1" applyAlignment="1">
      <alignment/>
    </xf>
    <xf numFmtId="9" fontId="4" fillId="0" borderId="0" xfId="0" applyNumberFormat="1" applyFont="1" applyFill="1" applyAlignment="1">
      <alignment/>
    </xf>
    <xf numFmtId="3" fontId="4" fillId="0" borderId="0" xfId="0" applyNumberFormat="1" applyFont="1" applyFill="1" applyBorder="1" applyAlignment="1">
      <alignment/>
    </xf>
    <xf numFmtId="0" fontId="18" fillId="0" borderId="0" xfId="0" applyFont="1" applyAlignment="1">
      <alignment/>
    </xf>
    <xf numFmtId="193" fontId="18" fillId="0" borderId="0" xfId="0" applyNumberFormat="1" applyFont="1" applyFill="1" applyBorder="1" applyAlignment="1">
      <alignment vertical="center"/>
    </xf>
    <xf numFmtId="0" fontId="47" fillId="33" borderId="0" xfId="0" applyFont="1" applyFill="1" applyBorder="1" applyAlignment="1">
      <alignment horizontal="centerContinuous"/>
    </xf>
    <xf numFmtId="0" fontId="48" fillId="33" borderId="0" xfId="0" applyFont="1" applyFill="1" applyBorder="1" applyAlignment="1">
      <alignment horizontal="centerContinuous"/>
    </xf>
    <xf numFmtId="0" fontId="48" fillId="33" borderId="27" xfId="0" applyFont="1" applyFill="1" applyBorder="1" applyAlignment="1">
      <alignment horizontal="centerContinuous"/>
    </xf>
    <xf numFmtId="0" fontId="19" fillId="33" borderId="19" xfId="0" applyFont="1" applyFill="1" applyBorder="1" applyAlignment="1">
      <alignment horizontal="centerContinuous"/>
    </xf>
    <xf numFmtId="0" fontId="22" fillId="33" borderId="0" xfId="0" applyFont="1" applyFill="1" applyBorder="1" applyAlignment="1">
      <alignment horizontal="centerContinuous"/>
    </xf>
    <xf numFmtId="0" fontId="49" fillId="33" borderId="0" xfId="0" applyFont="1" applyFill="1" applyBorder="1" applyAlignment="1">
      <alignment horizontal="centerContinuous"/>
    </xf>
    <xf numFmtId="0" fontId="46" fillId="33" borderId="0" xfId="0" applyFont="1" applyFill="1" applyBorder="1" applyAlignment="1">
      <alignment horizontal="centerContinuous"/>
    </xf>
    <xf numFmtId="0" fontId="46" fillId="33" borderId="27" xfId="0" applyFont="1" applyFill="1" applyBorder="1" applyAlignment="1">
      <alignment horizontal="centerContinuous"/>
    </xf>
    <xf numFmtId="0" fontId="5" fillId="33" borderId="19" xfId="0" applyFont="1" applyFill="1" applyBorder="1" applyAlignment="1">
      <alignment horizontal="centerContinuous"/>
    </xf>
    <xf numFmtId="0" fontId="5" fillId="33" borderId="27" xfId="0" applyFont="1" applyFill="1" applyBorder="1" applyAlignment="1">
      <alignment/>
    </xf>
    <xf numFmtId="0" fontId="5" fillId="34" borderId="19" xfId="0" applyFont="1" applyFill="1" applyBorder="1" applyAlignment="1">
      <alignment vertical="center"/>
    </xf>
    <xf numFmtId="0" fontId="5" fillId="34" borderId="0" xfId="0" applyFont="1" applyFill="1" applyBorder="1" applyAlignment="1">
      <alignment vertical="center"/>
    </xf>
    <xf numFmtId="0" fontId="5" fillId="34" borderId="0" xfId="0" applyFont="1" applyFill="1" applyBorder="1" applyAlignment="1">
      <alignment horizontal="left" vertical="center"/>
    </xf>
    <xf numFmtId="0" fontId="14" fillId="34" borderId="27" xfId="0" applyFont="1" applyFill="1" applyBorder="1" applyAlignment="1">
      <alignment horizontal="centerContinuous" vertical="center"/>
    </xf>
    <xf numFmtId="0" fontId="14" fillId="34" borderId="0" xfId="0" applyFont="1" applyFill="1" applyBorder="1" applyAlignment="1">
      <alignment horizontal="centerContinuous" vertical="center"/>
    </xf>
    <xf numFmtId="0" fontId="5" fillId="34" borderId="36" xfId="0" applyFont="1" applyFill="1" applyBorder="1" applyAlignment="1">
      <alignment/>
    </xf>
    <xf numFmtId="0" fontId="5" fillId="34" borderId="40" xfId="0" applyFont="1" applyFill="1" applyBorder="1" applyAlignment="1">
      <alignment horizontal="center" vertical="center"/>
    </xf>
    <xf numFmtId="0" fontId="5" fillId="34" borderId="27" xfId="0" applyFont="1" applyFill="1" applyBorder="1" applyAlignment="1">
      <alignment/>
    </xf>
    <xf numFmtId="0" fontId="14" fillId="34" borderId="0" xfId="0" applyFont="1" applyFill="1" applyBorder="1" applyAlignment="1">
      <alignment horizontal="left"/>
    </xf>
    <xf numFmtId="0" fontId="16" fillId="34" borderId="36" xfId="0" applyFont="1" applyFill="1" applyBorder="1" applyAlignment="1">
      <alignment horizontal="centerContinuous" vertical="center"/>
    </xf>
    <xf numFmtId="0" fontId="5" fillId="34" borderId="19" xfId="0" applyFont="1" applyFill="1" applyBorder="1" applyAlignment="1">
      <alignment horizontal="centerContinuous" vertical="center"/>
    </xf>
    <xf numFmtId="0" fontId="5" fillId="34" borderId="0" xfId="0" applyFont="1" applyFill="1" applyBorder="1" applyAlignment="1">
      <alignment horizontal="centerContinuous" vertical="center"/>
    </xf>
    <xf numFmtId="0" fontId="4" fillId="34" borderId="27" xfId="0" applyFont="1" applyFill="1" applyBorder="1" applyAlignment="1">
      <alignment horizontal="centerContinuous" vertical="center"/>
    </xf>
    <xf numFmtId="0" fontId="4" fillId="34" borderId="0" xfId="0" applyFont="1" applyFill="1" applyBorder="1" applyAlignment="1">
      <alignment horizontal="centerContinuous" vertical="center"/>
    </xf>
    <xf numFmtId="0" fontId="20" fillId="34" borderId="36" xfId="0" applyFont="1" applyFill="1" applyBorder="1" applyAlignment="1">
      <alignment horizontal="centerContinuous" vertical="center"/>
    </xf>
    <xf numFmtId="0" fontId="5" fillId="34" borderId="20" xfId="0" applyFont="1" applyFill="1" applyBorder="1" applyAlignment="1">
      <alignment vertical="top"/>
    </xf>
    <xf numFmtId="0" fontId="5" fillId="34" borderId="30" xfId="0" applyFont="1" applyFill="1" applyBorder="1" applyAlignment="1">
      <alignment vertical="top"/>
    </xf>
    <xf numFmtId="0" fontId="5" fillId="34" borderId="30" xfId="0" applyFont="1" applyFill="1" applyBorder="1" applyAlignment="1">
      <alignment horizontal="left" vertical="top"/>
    </xf>
    <xf numFmtId="0" fontId="5" fillId="34" borderId="31" xfId="0" applyFont="1" applyFill="1" applyBorder="1" applyAlignment="1">
      <alignment horizontal="left" vertical="top"/>
    </xf>
    <xf numFmtId="0" fontId="5" fillId="34" borderId="46" xfId="0" applyFont="1" applyFill="1" applyBorder="1" applyAlignment="1">
      <alignment/>
    </xf>
    <xf numFmtId="0" fontId="5" fillId="34" borderId="41" xfId="0" applyFont="1" applyFill="1" applyBorder="1" applyAlignment="1">
      <alignment horizontal="center" vertical="top"/>
    </xf>
    <xf numFmtId="0" fontId="5" fillId="34" borderId="31" xfId="0" applyFont="1" applyFill="1" applyBorder="1" applyAlignment="1">
      <alignment/>
    </xf>
    <xf numFmtId="0" fontId="20" fillId="35" borderId="0" xfId="0" applyFont="1" applyFill="1" applyBorder="1" applyAlignment="1">
      <alignment vertical="center"/>
    </xf>
    <xf numFmtId="0" fontId="10" fillId="35" borderId="0" xfId="0" applyFont="1" applyFill="1" applyBorder="1" applyAlignment="1">
      <alignment horizontal="center"/>
    </xf>
    <xf numFmtId="0" fontId="16" fillId="35" borderId="19" xfId="0" applyFont="1" applyFill="1" applyBorder="1" applyAlignment="1">
      <alignment vertical="center"/>
    </xf>
    <xf numFmtId="0" fontId="16" fillId="35" borderId="0" xfId="0" applyFont="1" applyFill="1" applyBorder="1" applyAlignment="1">
      <alignment vertical="center"/>
    </xf>
    <xf numFmtId="0" fontId="16" fillId="35" borderId="27" xfId="0" applyFont="1" applyFill="1" applyBorder="1" applyAlignment="1">
      <alignment vertical="center"/>
    </xf>
    <xf numFmtId="9" fontId="16" fillId="35" borderId="0" xfId="62" applyFont="1" applyFill="1" applyBorder="1" applyAlignment="1">
      <alignment horizontal="right" vertical="center"/>
    </xf>
    <xf numFmtId="9" fontId="16" fillId="35" borderId="36" xfId="62" applyFont="1" applyFill="1" applyBorder="1" applyAlignment="1">
      <alignment horizontal="right" vertical="center"/>
    </xf>
    <xf numFmtId="208" fontId="16" fillId="35" borderId="36" xfId="0" applyNumberFormat="1" applyFont="1" applyFill="1" applyBorder="1" applyAlignment="1">
      <alignment vertical="center"/>
    </xf>
    <xf numFmtId="0" fontId="50" fillId="35" borderId="19" xfId="0" applyFont="1" applyFill="1" applyBorder="1" applyAlignment="1">
      <alignment vertical="center"/>
    </xf>
    <xf numFmtId="0" fontId="50" fillId="35" borderId="0" xfId="0" applyFont="1" applyFill="1" applyBorder="1" applyAlignment="1">
      <alignment vertical="center"/>
    </xf>
    <xf numFmtId="0" fontId="50" fillId="35" borderId="27" xfId="0" applyFont="1" applyFill="1" applyBorder="1" applyAlignment="1">
      <alignment vertical="center"/>
    </xf>
    <xf numFmtId="9" fontId="31" fillId="35" borderId="0" xfId="62" applyFont="1" applyFill="1" applyBorder="1" applyAlignment="1">
      <alignment horizontal="right" vertical="center"/>
    </xf>
    <xf numFmtId="9" fontId="31" fillId="35" borderId="36" xfId="62" applyFont="1" applyFill="1" applyBorder="1" applyAlignment="1">
      <alignment horizontal="right" vertical="center"/>
    </xf>
    <xf numFmtId="3" fontId="31" fillId="35" borderId="0" xfId="42" applyNumberFormat="1" applyFont="1" applyFill="1" applyBorder="1" applyAlignment="1">
      <alignment horizontal="right" vertical="center"/>
    </xf>
    <xf numFmtId="0" fontId="50" fillId="35" borderId="27" xfId="0" applyFont="1" applyFill="1" applyBorder="1" applyAlignment="1">
      <alignment horizontal="left" vertical="center"/>
    </xf>
    <xf numFmtId="0" fontId="50" fillId="35" borderId="0" xfId="0" applyFont="1" applyFill="1" applyBorder="1" applyAlignment="1">
      <alignment horizontal="left" vertical="center"/>
    </xf>
    <xf numFmtId="0" fontId="20" fillId="35" borderId="19" xfId="0" applyFont="1" applyFill="1" applyBorder="1" applyAlignment="1">
      <alignment vertical="center"/>
    </xf>
    <xf numFmtId="0" fontId="31" fillId="35" borderId="27" xfId="0" applyFont="1" applyFill="1" applyBorder="1" applyAlignment="1">
      <alignment vertical="center"/>
    </xf>
    <xf numFmtId="0" fontId="31" fillId="35" borderId="0" xfId="0" applyFont="1" applyFill="1" applyBorder="1" applyAlignment="1">
      <alignment vertical="center"/>
    </xf>
    <xf numFmtId="0" fontId="10" fillId="35" borderId="19" xfId="0" applyFont="1" applyFill="1" applyBorder="1" applyAlignment="1">
      <alignment/>
    </xf>
    <xf numFmtId="0" fontId="10" fillId="35" borderId="30" xfId="0" applyFont="1" applyFill="1" applyBorder="1" applyAlignment="1">
      <alignment/>
    </xf>
    <xf numFmtId="9" fontId="4" fillId="35" borderId="30" xfId="62" applyFont="1" applyFill="1" applyBorder="1" applyAlignment="1">
      <alignment horizontal="right"/>
    </xf>
    <xf numFmtId="9" fontId="4" fillId="35" borderId="46" xfId="62" applyFont="1" applyFill="1" applyBorder="1" applyAlignment="1">
      <alignment horizontal="right"/>
    </xf>
    <xf numFmtId="3" fontId="4" fillId="35" borderId="30" xfId="0" applyNumberFormat="1" applyFont="1" applyFill="1" applyBorder="1" applyAlignment="1">
      <alignment/>
    </xf>
    <xf numFmtId="0" fontId="4" fillId="35" borderId="46" xfId="0" applyNumberFormat="1" applyFont="1" applyFill="1" applyBorder="1" applyAlignment="1">
      <alignment horizontal="right"/>
    </xf>
    <xf numFmtId="0" fontId="4" fillId="35" borderId="31" xfId="0" applyNumberFormat="1" applyFont="1" applyFill="1" applyBorder="1" applyAlignment="1">
      <alignment horizontal="right"/>
    </xf>
    <xf numFmtId="0" fontId="4" fillId="34" borderId="17" xfId="0" applyFont="1" applyFill="1" applyBorder="1" applyAlignment="1">
      <alignment/>
    </xf>
    <xf numFmtId="0" fontId="5" fillId="34" borderId="17" xfId="0" applyFont="1" applyFill="1" applyBorder="1" applyAlignment="1">
      <alignment/>
    </xf>
    <xf numFmtId="0" fontId="14" fillId="34" borderId="17" xfId="0" applyFont="1" applyFill="1" applyBorder="1" applyAlignment="1">
      <alignment/>
    </xf>
    <xf numFmtId="0" fontId="8" fillId="34" borderId="0" xfId="0" applyFont="1" applyFill="1" applyBorder="1" applyAlignment="1">
      <alignment/>
    </xf>
    <xf numFmtId="0" fontId="8" fillId="34" borderId="0" xfId="0" applyFont="1" applyFill="1" applyBorder="1" applyAlignment="1">
      <alignment vertical="center"/>
    </xf>
    <xf numFmtId="0" fontId="39" fillId="33" borderId="10" xfId="0" applyFont="1" applyFill="1" applyBorder="1" applyAlignment="1">
      <alignment/>
    </xf>
    <xf numFmtId="0" fontId="39" fillId="33" borderId="11" xfId="0" applyFont="1" applyFill="1" applyBorder="1" applyAlignment="1">
      <alignment/>
    </xf>
    <xf numFmtId="0" fontId="39" fillId="33" borderId="12" xfId="0" applyFont="1" applyFill="1" applyBorder="1" applyAlignment="1">
      <alignment/>
    </xf>
    <xf numFmtId="0" fontId="2" fillId="33" borderId="0" xfId="0" applyFont="1" applyFill="1" applyBorder="1" applyAlignment="1">
      <alignment horizontal="centerContinuous"/>
    </xf>
    <xf numFmtId="0" fontId="39" fillId="33" borderId="0" xfId="0" applyFont="1" applyFill="1" applyBorder="1" applyAlignment="1">
      <alignment horizontal="centerContinuous"/>
    </xf>
    <xf numFmtId="0" fontId="39" fillId="33" borderId="14" xfId="0" applyFont="1" applyFill="1" applyBorder="1" applyAlignment="1">
      <alignment horizontal="centerContinuous"/>
    </xf>
    <xf numFmtId="0" fontId="39" fillId="33" borderId="37" xfId="0" applyFont="1" applyFill="1" applyBorder="1" applyAlignment="1">
      <alignment/>
    </xf>
    <xf numFmtId="0" fontId="39" fillId="33" borderId="30" xfId="0" applyFont="1" applyFill="1" applyBorder="1" applyAlignment="1">
      <alignment/>
    </xf>
    <xf numFmtId="0" fontId="39" fillId="33" borderId="38" xfId="0" applyFont="1" applyFill="1" applyBorder="1" applyAlignment="1">
      <alignment/>
    </xf>
    <xf numFmtId="0" fontId="5" fillId="34" borderId="13" xfId="0" applyFont="1" applyFill="1" applyBorder="1" applyAlignment="1">
      <alignment/>
    </xf>
    <xf numFmtId="0" fontId="5" fillId="34" borderId="0" xfId="0" applyFont="1" applyFill="1" applyBorder="1" applyAlignment="1">
      <alignment/>
    </xf>
    <xf numFmtId="0" fontId="5" fillId="34" borderId="27" xfId="0" applyFont="1" applyFill="1" applyBorder="1" applyAlignment="1">
      <alignment/>
    </xf>
    <xf numFmtId="0" fontId="5" fillId="34" borderId="17" xfId="0" applyFont="1" applyFill="1" applyBorder="1" applyAlignment="1">
      <alignment/>
    </xf>
    <xf numFmtId="0" fontId="5" fillId="34" borderId="39" xfId="0" applyFont="1" applyFill="1" applyBorder="1" applyAlignment="1">
      <alignment/>
    </xf>
    <xf numFmtId="0" fontId="5" fillId="34" borderId="14" xfId="0" applyFont="1" applyFill="1" applyBorder="1" applyAlignment="1">
      <alignment/>
    </xf>
    <xf numFmtId="0" fontId="14" fillId="34" borderId="13" xfId="0" applyFont="1" applyFill="1" applyBorder="1" applyAlignment="1">
      <alignment vertical="center"/>
    </xf>
    <xf numFmtId="0" fontId="14" fillId="34" borderId="0" xfId="0" applyFont="1" applyFill="1" applyBorder="1" applyAlignment="1">
      <alignment vertical="center"/>
    </xf>
    <xf numFmtId="0" fontId="14" fillId="34" borderId="27" xfId="0" applyFont="1" applyFill="1" applyBorder="1" applyAlignment="1">
      <alignment vertical="center"/>
    </xf>
    <xf numFmtId="0" fontId="14" fillId="34" borderId="0" xfId="0" applyFont="1" applyFill="1" applyBorder="1" applyAlignment="1">
      <alignment horizontal="centerContinuous" vertical="center"/>
    </xf>
    <xf numFmtId="0" fontId="14" fillId="34" borderId="40" xfId="0" applyFont="1" applyFill="1" applyBorder="1" applyAlignment="1">
      <alignment horizontal="centerContinuous" vertical="center"/>
    </xf>
    <xf numFmtId="0" fontId="14" fillId="34" borderId="0" xfId="0" applyFont="1" applyFill="1" applyBorder="1" applyAlignment="1">
      <alignment horizontal="center" vertical="center"/>
    </xf>
    <xf numFmtId="0" fontId="14" fillId="34" borderId="14" xfId="0" applyFont="1" applyFill="1" applyBorder="1" applyAlignment="1">
      <alignment horizontal="centerContinuous" vertical="center"/>
    </xf>
    <xf numFmtId="0" fontId="14" fillId="34" borderId="13" xfId="0" applyFont="1" applyFill="1" applyBorder="1" applyAlignment="1">
      <alignment horizontal="center" vertical="center"/>
    </xf>
    <xf numFmtId="0" fontId="14" fillId="34" borderId="27" xfId="0" applyFont="1" applyFill="1" applyBorder="1" applyAlignment="1">
      <alignment horizontal="center" vertical="center"/>
    </xf>
    <xf numFmtId="0" fontId="14" fillId="34" borderId="40" xfId="0" applyFont="1" applyFill="1" applyBorder="1" applyAlignment="1">
      <alignment horizontal="right" vertical="center"/>
    </xf>
    <xf numFmtId="0" fontId="14" fillId="34" borderId="0" xfId="0" applyFont="1" applyFill="1" applyBorder="1" applyAlignment="1">
      <alignment horizontal="right" vertical="center"/>
    </xf>
    <xf numFmtId="0" fontId="15" fillId="34" borderId="13" xfId="0" applyFont="1" applyFill="1" applyBorder="1" applyAlignment="1">
      <alignment vertical="center"/>
    </xf>
    <xf numFmtId="0" fontId="15" fillId="34" borderId="0" xfId="0" applyFont="1" applyFill="1" applyBorder="1" applyAlignment="1">
      <alignment vertical="center"/>
    </xf>
    <xf numFmtId="0" fontId="15" fillId="34" borderId="27" xfId="0" applyFont="1" applyFill="1" applyBorder="1" applyAlignment="1">
      <alignment vertical="center"/>
    </xf>
    <xf numFmtId="0" fontId="15" fillId="34" borderId="40" xfId="0" applyFont="1" applyFill="1" applyBorder="1" applyAlignment="1">
      <alignment horizontal="right" vertical="center"/>
    </xf>
    <xf numFmtId="0" fontId="15" fillId="34" borderId="0" xfId="0" applyFont="1" applyFill="1" applyBorder="1" applyAlignment="1">
      <alignment horizontal="right" vertical="center"/>
    </xf>
    <xf numFmtId="0" fontId="15" fillId="34" borderId="14" xfId="0" applyFont="1" applyFill="1" applyBorder="1" applyAlignment="1">
      <alignment horizontal="center" vertical="center"/>
    </xf>
    <xf numFmtId="0" fontId="5" fillId="34" borderId="37" xfId="0" applyFont="1" applyFill="1" applyBorder="1" applyAlignment="1">
      <alignment/>
    </xf>
    <xf numFmtId="0" fontId="5" fillId="34" borderId="30" xfId="0" applyFont="1" applyFill="1" applyBorder="1" applyAlignment="1">
      <alignment/>
    </xf>
    <xf numFmtId="0" fontId="5" fillId="34" borderId="31" xfId="0" applyFont="1" applyFill="1" applyBorder="1" applyAlignment="1">
      <alignment/>
    </xf>
    <xf numFmtId="0" fontId="5" fillId="34" borderId="41" xfId="0" applyFont="1" applyFill="1" applyBorder="1" applyAlignment="1">
      <alignment/>
    </xf>
    <xf numFmtId="0" fontId="5" fillId="34" borderId="38" xfId="0" applyFont="1" applyFill="1" applyBorder="1" applyAlignment="1">
      <alignment/>
    </xf>
    <xf numFmtId="0" fontId="5" fillId="35" borderId="45" xfId="0" applyFont="1" applyFill="1" applyBorder="1" applyAlignment="1">
      <alignment/>
    </xf>
    <xf numFmtId="0" fontId="5" fillId="35" borderId="40" xfId="0" applyFont="1" applyFill="1" applyBorder="1" applyAlignment="1">
      <alignment/>
    </xf>
    <xf numFmtId="0" fontId="14" fillId="35" borderId="13" xfId="0" applyFont="1" applyFill="1" applyBorder="1" applyAlignment="1">
      <alignment vertical="center"/>
    </xf>
    <xf numFmtId="0" fontId="14" fillId="35" borderId="0" xfId="0" applyFont="1" applyFill="1" applyBorder="1" applyAlignment="1">
      <alignment vertical="center"/>
    </xf>
    <xf numFmtId="0" fontId="14" fillId="35" borderId="27" xfId="0" applyFont="1" applyFill="1" applyBorder="1" applyAlignment="1">
      <alignment vertical="center"/>
    </xf>
    <xf numFmtId="164" fontId="16" fillId="35" borderId="19" xfId="0" applyNumberFormat="1" applyFont="1" applyFill="1" applyBorder="1" applyAlignment="1">
      <alignment horizontal="right" vertical="center"/>
    </xf>
    <xf numFmtId="164" fontId="16" fillId="35" borderId="0" xfId="0" applyNumberFormat="1" applyFont="1" applyFill="1" applyBorder="1" applyAlignment="1">
      <alignment horizontal="right" vertical="center"/>
    </xf>
    <xf numFmtId="164" fontId="16" fillId="35" borderId="36" xfId="0" applyNumberFormat="1" applyFont="1" applyFill="1" applyBorder="1" applyAlignment="1">
      <alignment horizontal="right" vertical="center"/>
    </xf>
    <xf numFmtId="164" fontId="16" fillId="35" borderId="14" xfId="0" applyNumberFormat="1" applyFont="1" applyFill="1" applyBorder="1" applyAlignment="1">
      <alignment horizontal="right" vertical="center"/>
    </xf>
    <xf numFmtId="164" fontId="32" fillId="0" borderId="0" xfId="53" applyNumberFormat="1" applyAlignment="1" applyProtection="1">
      <alignment/>
      <protection/>
    </xf>
    <xf numFmtId="0" fontId="10" fillId="35" borderId="27" xfId="0" applyFont="1" applyFill="1" applyBorder="1" applyAlignment="1">
      <alignment vertical="center"/>
    </xf>
    <xf numFmtId="3" fontId="31" fillId="35" borderId="19" xfId="0" applyNumberFormat="1" applyFont="1" applyFill="1" applyBorder="1" applyAlignment="1">
      <alignment horizontal="right" vertical="center"/>
    </xf>
    <xf numFmtId="3" fontId="31" fillId="35" borderId="36" xfId="0" applyNumberFormat="1" applyFont="1" applyFill="1" applyBorder="1" applyAlignment="1">
      <alignment horizontal="right" vertical="center"/>
    </xf>
    <xf numFmtId="164" fontId="31" fillId="35" borderId="36" xfId="0" applyNumberFormat="1" applyFont="1" applyFill="1" applyBorder="1" applyAlignment="1">
      <alignment horizontal="right" vertical="center"/>
    </xf>
    <xf numFmtId="3" fontId="20" fillId="35" borderId="14" xfId="0" applyNumberFormat="1" applyFont="1" applyFill="1" applyBorder="1" applyAlignment="1">
      <alignment horizontal="right" vertical="center"/>
    </xf>
    <xf numFmtId="3" fontId="16" fillId="35" borderId="19" xfId="0" applyNumberFormat="1" applyFont="1" applyFill="1" applyBorder="1" applyAlignment="1">
      <alignment horizontal="right" vertical="center"/>
    </xf>
    <xf numFmtId="3" fontId="16" fillId="35" borderId="0" xfId="0" applyNumberFormat="1" applyFont="1" applyFill="1" applyBorder="1" applyAlignment="1">
      <alignment horizontal="right" vertical="center"/>
    </xf>
    <xf numFmtId="3" fontId="16" fillId="35" borderId="36" xfId="0" applyNumberFormat="1" applyFont="1" applyFill="1" applyBorder="1" applyAlignment="1">
      <alignment horizontal="right" vertical="center"/>
    </xf>
    <xf numFmtId="3" fontId="16" fillId="35" borderId="40" xfId="0" applyNumberFormat="1" applyFont="1" applyFill="1" applyBorder="1" applyAlignment="1">
      <alignment horizontal="right" vertical="center"/>
    </xf>
    <xf numFmtId="3" fontId="32" fillId="0" borderId="0" xfId="53" applyNumberFormat="1" applyAlignment="1" applyProtection="1">
      <alignment/>
      <protection/>
    </xf>
    <xf numFmtId="3" fontId="16" fillId="35" borderId="14" xfId="0" applyNumberFormat="1" applyFont="1" applyFill="1" applyBorder="1" applyAlignment="1">
      <alignment horizontal="right" vertical="center"/>
    </xf>
    <xf numFmtId="0" fontId="30" fillId="35" borderId="36" xfId="0" applyFont="1" applyFill="1" applyBorder="1" applyAlignment="1">
      <alignment/>
    </xf>
    <xf numFmtId="0" fontId="10" fillId="35" borderId="24" xfId="0" applyFont="1" applyFill="1" applyBorder="1" applyAlignment="1">
      <alignment vertical="center"/>
    </xf>
    <xf numFmtId="0" fontId="10" fillId="35" borderId="43" xfId="0" applyFont="1" applyFill="1" applyBorder="1" applyAlignment="1">
      <alignment vertical="center"/>
    </xf>
    <xf numFmtId="3" fontId="31" fillId="35" borderId="48" xfId="0" applyNumberFormat="1" applyFont="1" applyFill="1" applyBorder="1" applyAlignment="1">
      <alignment horizontal="right" vertical="center"/>
    </xf>
    <xf numFmtId="3" fontId="31" fillId="35" borderId="24" xfId="0" applyNumberFormat="1" applyFont="1" applyFill="1" applyBorder="1" applyAlignment="1">
      <alignment horizontal="right" vertical="center"/>
    </xf>
    <xf numFmtId="3" fontId="31" fillId="35" borderId="49" xfId="0" applyNumberFormat="1" applyFont="1" applyFill="1" applyBorder="1" applyAlignment="1">
      <alignment horizontal="right" vertical="center"/>
    </xf>
    <xf numFmtId="164" fontId="31" fillId="35" borderId="49" xfId="0" applyNumberFormat="1" applyFont="1" applyFill="1" applyBorder="1" applyAlignment="1">
      <alignment horizontal="right" vertical="center"/>
    </xf>
    <xf numFmtId="3" fontId="31" fillId="35" borderId="44" xfId="0" applyNumberFormat="1" applyFont="1" applyFill="1" applyBorder="1" applyAlignment="1">
      <alignment horizontal="right" vertical="center"/>
    </xf>
    <xf numFmtId="3" fontId="20" fillId="35" borderId="25" xfId="0" applyNumberFormat="1" applyFont="1" applyFill="1" applyBorder="1" applyAlignment="1">
      <alignment horizontal="right" vertical="center"/>
    </xf>
    <xf numFmtId="0" fontId="10" fillId="34" borderId="0" xfId="0" applyFont="1" applyFill="1" applyBorder="1" applyAlignment="1">
      <alignment vertical="center"/>
    </xf>
    <xf numFmtId="3" fontId="20" fillId="34" borderId="0" xfId="0" applyNumberFormat="1" applyFont="1" applyFill="1" applyBorder="1" applyAlignment="1">
      <alignment horizontal="right" vertical="center"/>
    </xf>
    <xf numFmtId="223" fontId="20" fillId="34" borderId="0" xfId="0" applyNumberFormat="1" applyFont="1" applyFill="1" applyBorder="1" applyAlignment="1">
      <alignment vertical="center"/>
    </xf>
    <xf numFmtId="0" fontId="39" fillId="33" borderId="42" xfId="0" applyFont="1" applyFill="1" applyBorder="1" applyAlignment="1">
      <alignment/>
    </xf>
    <xf numFmtId="0" fontId="39" fillId="33" borderId="24" xfId="0" applyFont="1" applyFill="1" applyBorder="1" applyAlignment="1">
      <alignment/>
    </xf>
    <xf numFmtId="0" fontId="39" fillId="33" borderId="25" xfId="0" applyFont="1" applyFill="1" applyBorder="1" applyAlignment="1">
      <alignment/>
    </xf>
    <xf numFmtId="0" fontId="5" fillId="34" borderId="40" xfId="0" applyFont="1" applyFill="1" applyBorder="1" applyAlignment="1">
      <alignment/>
    </xf>
    <xf numFmtId="0" fontId="5" fillId="35" borderId="17" xfId="0" applyFont="1" applyFill="1" applyBorder="1" applyAlignment="1">
      <alignment/>
    </xf>
    <xf numFmtId="0" fontId="5" fillId="35" borderId="39" xfId="0" applyFont="1" applyFill="1" applyBorder="1" applyAlignment="1">
      <alignment/>
    </xf>
    <xf numFmtId="164" fontId="14" fillId="35" borderId="13" xfId="0" applyNumberFormat="1" applyFont="1" applyFill="1" applyBorder="1" applyAlignment="1">
      <alignment vertical="center"/>
    </xf>
    <xf numFmtId="164" fontId="14" fillId="35" borderId="0" xfId="0" applyNumberFormat="1" applyFont="1" applyFill="1" applyBorder="1" applyAlignment="1">
      <alignment vertical="center"/>
    </xf>
    <xf numFmtId="164" fontId="14" fillId="35" borderId="27" xfId="0" applyNumberFormat="1" applyFont="1" applyFill="1" applyBorder="1" applyAlignment="1">
      <alignment vertical="center"/>
    </xf>
    <xf numFmtId="164" fontId="16" fillId="35" borderId="0" xfId="0" applyNumberFormat="1" applyFont="1" applyFill="1" applyBorder="1" applyAlignment="1">
      <alignment vertical="center"/>
    </xf>
    <xf numFmtId="164" fontId="16" fillId="35" borderId="40" xfId="0" applyNumberFormat="1" applyFont="1" applyFill="1" applyBorder="1" applyAlignment="1">
      <alignment vertical="center"/>
    </xf>
    <xf numFmtId="164" fontId="16" fillId="35" borderId="36" xfId="0" applyNumberFormat="1" applyFont="1" applyFill="1" applyBorder="1" applyAlignment="1">
      <alignment vertical="center"/>
    </xf>
    <xf numFmtId="164" fontId="16" fillId="35" borderId="14" xfId="0" applyNumberFormat="1" applyFont="1" applyFill="1" applyBorder="1" applyAlignment="1">
      <alignment vertical="center"/>
    </xf>
    <xf numFmtId="3" fontId="20" fillId="35" borderId="14" xfId="0" applyNumberFormat="1" applyFont="1" applyFill="1" applyBorder="1" applyAlignment="1">
      <alignment vertical="center"/>
    </xf>
    <xf numFmtId="3" fontId="16" fillId="35" borderId="0" xfId="0" applyNumberFormat="1" applyFont="1" applyFill="1" applyBorder="1" applyAlignment="1">
      <alignment vertical="center"/>
    </xf>
    <xf numFmtId="3" fontId="16" fillId="35" borderId="36" xfId="0" applyNumberFormat="1" applyFont="1" applyFill="1" applyBorder="1" applyAlignment="1">
      <alignment vertical="center"/>
    </xf>
    <xf numFmtId="3" fontId="16" fillId="35" borderId="14" xfId="0" applyNumberFormat="1" applyFont="1" applyFill="1" applyBorder="1" applyAlignment="1">
      <alignment vertical="center"/>
    </xf>
    <xf numFmtId="3" fontId="31" fillId="35" borderId="36" xfId="0" applyNumberFormat="1" applyFont="1" applyFill="1" applyBorder="1" applyAlignment="1">
      <alignment vertical="center"/>
    </xf>
    <xf numFmtId="3" fontId="31" fillId="35" borderId="19" xfId="0" applyNumberFormat="1" applyFont="1" applyFill="1" applyBorder="1" applyAlignment="1" quotePrefix="1">
      <alignment horizontal="right" vertical="center"/>
    </xf>
    <xf numFmtId="0" fontId="10" fillId="35" borderId="27" xfId="0" applyFont="1" applyFill="1" applyBorder="1" applyAlignment="1">
      <alignment/>
    </xf>
    <xf numFmtId="3" fontId="31" fillId="35" borderId="0" xfId="0" applyNumberFormat="1" applyFont="1" applyFill="1" applyBorder="1" applyAlignment="1" quotePrefix="1">
      <alignment horizontal="right" vertical="center"/>
    </xf>
    <xf numFmtId="3" fontId="30" fillId="35" borderId="0" xfId="0" applyNumberFormat="1" applyFont="1" applyFill="1" applyAlignment="1">
      <alignment/>
    </xf>
    <xf numFmtId="3" fontId="31" fillId="35" borderId="40" xfId="0" applyNumberFormat="1" applyFont="1" applyFill="1" applyBorder="1" applyAlignment="1">
      <alignment horizontal="right" vertical="center"/>
    </xf>
    <xf numFmtId="3" fontId="30" fillId="35" borderId="36" xfId="0" applyNumberFormat="1" applyFont="1" applyFill="1" applyBorder="1" applyAlignment="1">
      <alignment/>
    </xf>
    <xf numFmtId="0" fontId="10" fillId="35" borderId="42" xfId="0" applyFont="1" applyFill="1" applyBorder="1" applyAlignment="1">
      <alignment/>
    </xf>
    <xf numFmtId="0" fontId="10" fillId="35" borderId="43" xfId="0" applyFont="1" applyFill="1" applyBorder="1" applyAlignment="1">
      <alignment/>
    </xf>
    <xf numFmtId="0" fontId="10" fillId="35" borderId="24" xfId="0" applyFont="1" applyFill="1" applyBorder="1" applyAlignment="1">
      <alignment/>
    </xf>
    <xf numFmtId="0" fontId="10" fillId="35" borderId="44" xfId="0" applyFont="1" applyFill="1" applyBorder="1" applyAlignment="1">
      <alignment/>
    </xf>
    <xf numFmtId="0" fontId="10" fillId="35" borderId="25" xfId="0" applyFont="1" applyFill="1" applyBorder="1" applyAlignment="1">
      <alignment/>
    </xf>
    <xf numFmtId="0" fontId="10" fillId="34" borderId="0" xfId="0" applyFont="1" applyFill="1" applyAlignment="1">
      <alignment/>
    </xf>
    <xf numFmtId="0" fontId="10" fillId="34" borderId="0" xfId="0" applyFont="1" applyFill="1" applyBorder="1" applyAlignment="1">
      <alignment/>
    </xf>
    <xf numFmtId="0" fontId="8" fillId="34" borderId="0" xfId="0" applyFont="1" applyFill="1" applyAlignment="1">
      <alignment/>
    </xf>
    <xf numFmtId="0" fontId="10" fillId="34" borderId="0" xfId="0" applyFont="1" applyFill="1" applyBorder="1" applyAlignment="1">
      <alignment/>
    </xf>
    <xf numFmtId="0" fontId="5" fillId="34" borderId="0" xfId="0" applyFont="1" applyFill="1" applyBorder="1" applyAlignment="1">
      <alignment/>
    </xf>
    <xf numFmtId="0" fontId="5" fillId="34" borderId="0" xfId="0" applyFont="1" applyFill="1" applyAlignment="1">
      <alignment/>
    </xf>
    <xf numFmtId="0" fontId="51" fillId="34" borderId="0" xfId="0" applyFont="1" applyFill="1" applyBorder="1" applyAlignment="1">
      <alignment/>
    </xf>
    <xf numFmtId="0" fontId="51" fillId="34" borderId="0" xfId="0" applyFont="1" applyFill="1" applyAlignment="1">
      <alignment/>
    </xf>
    <xf numFmtId="0" fontId="51" fillId="34" borderId="0" xfId="0" applyFont="1" applyFill="1" applyBorder="1" applyAlignment="1">
      <alignment/>
    </xf>
    <xf numFmtId="0" fontId="50" fillId="34" borderId="0" xfId="0" applyFont="1" applyFill="1" applyAlignment="1">
      <alignment/>
    </xf>
    <xf numFmtId="0" fontId="50" fillId="34" borderId="0" xfId="0" applyFont="1" applyFill="1" applyBorder="1" applyAlignment="1">
      <alignment/>
    </xf>
    <xf numFmtId="205" fontId="5" fillId="0" borderId="0" xfId="0" applyNumberFormat="1" applyFont="1" applyAlignment="1">
      <alignment/>
    </xf>
    <xf numFmtId="3" fontId="39" fillId="33" borderId="17" xfId="0" applyNumberFormat="1" applyFont="1" applyFill="1" applyBorder="1" applyAlignment="1">
      <alignment/>
    </xf>
    <xf numFmtId="0" fontId="3" fillId="33" borderId="0" xfId="0" applyFont="1" applyFill="1" applyBorder="1" applyAlignment="1">
      <alignment horizontal="centerContinuous"/>
    </xf>
    <xf numFmtId="3" fontId="39" fillId="33" borderId="0" xfId="0" applyNumberFormat="1" applyFont="1" applyFill="1" applyBorder="1" applyAlignment="1">
      <alignment horizontal="centerContinuous"/>
    </xf>
    <xf numFmtId="0" fontId="39" fillId="33" borderId="27" xfId="0" applyFont="1" applyFill="1" applyBorder="1" applyAlignment="1">
      <alignment horizontal="centerContinuous"/>
    </xf>
    <xf numFmtId="0" fontId="6" fillId="33" borderId="19" xfId="0" applyFont="1" applyFill="1" applyBorder="1" applyAlignment="1">
      <alignment horizontal="centerContinuous"/>
    </xf>
    <xf numFmtId="0" fontId="35" fillId="33" borderId="0" xfId="0" applyFont="1" applyFill="1" applyBorder="1" applyAlignment="1">
      <alignment horizontal="centerContinuous"/>
    </xf>
    <xf numFmtId="0" fontId="39" fillId="33" borderId="19" xfId="0" applyFont="1" applyFill="1" applyBorder="1" applyAlignment="1">
      <alignment/>
    </xf>
    <xf numFmtId="0" fontId="39" fillId="33" borderId="0" xfId="0" applyFont="1" applyFill="1" applyBorder="1" applyAlignment="1">
      <alignment/>
    </xf>
    <xf numFmtId="3" fontId="39" fillId="33" borderId="0" xfId="0" applyNumberFormat="1" applyFont="1" applyFill="1" applyBorder="1" applyAlignment="1">
      <alignment/>
    </xf>
    <xf numFmtId="0" fontId="39" fillId="33" borderId="27" xfId="0" applyFont="1" applyFill="1" applyBorder="1" applyAlignment="1">
      <alignment/>
    </xf>
    <xf numFmtId="0" fontId="4" fillId="34" borderId="16" xfId="0" applyFont="1" applyFill="1" applyBorder="1" applyAlignment="1">
      <alignment vertical="center"/>
    </xf>
    <xf numFmtId="0" fontId="4" fillId="34" borderId="17" xfId="0" applyFont="1" applyFill="1" applyBorder="1" applyAlignment="1">
      <alignment vertical="center"/>
    </xf>
    <xf numFmtId="0" fontId="4" fillId="34" borderId="26" xfId="0" applyFont="1" applyFill="1" applyBorder="1" applyAlignment="1">
      <alignment vertical="center"/>
    </xf>
    <xf numFmtId="3" fontId="5" fillId="34" borderId="17" xfId="0" applyNumberFormat="1" applyFont="1" applyFill="1" applyBorder="1" applyAlignment="1">
      <alignment/>
    </xf>
    <xf numFmtId="0" fontId="5" fillId="34" borderId="26" xfId="0" applyFont="1" applyFill="1" applyBorder="1" applyAlignment="1">
      <alignment/>
    </xf>
    <xf numFmtId="0" fontId="4" fillId="34" borderId="19" xfId="0" applyFont="1" applyFill="1" applyBorder="1" applyAlignment="1">
      <alignment vertical="center"/>
    </xf>
    <xf numFmtId="0" fontId="4" fillId="34" borderId="0" xfId="0" applyFont="1" applyFill="1" applyBorder="1" applyAlignment="1">
      <alignment vertical="center"/>
    </xf>
    <xf numFmtId="0" fontId="4" fillId="34" borderId="27" xfId="0" applyFont="1" applyFill="1" applyBorder="1" applyAlignment="1">
      <alignment vertical="center"/>
    </xf>
    <xf numFmtId="0" fontId="5" fillId="34" borderId="0" xfId="0" applyFont="1" applyFill="1" applyBorder="1" applyAlignment="1">
      <alignment horizontal="centerContinuous" vertical="center"/>
    </xf>
    <xf numFmtId="0" fontId="0" fillId="0" borderId="0" xfId="0" applyFill="1" applyBorder="1" applyAlignment="1">
      <alignment horizontal="centerContinuous"/>
    </xf>
    <xf numFmtId="0" fontId="0" fillId="34" borderId="0" xfId="0" applyFill="1" applyBorder="1" applyAlignment="1">
      <alignment horizontal="centerContinuous"/>
    </xf>
    <xf numFmtId="0" fontId="5" fillId="34" borderId="40" xfId="0" applyFont="1" applyFill="1" applyBorder="1" applyAlignment="1">
      <alignment horizontal="centerContinuous" vertical="center"/>
    </xf>
    <xf numFmtId="3" fontId="5" fillId="34" borderId="0" xfId="0" applyNumberFormat="1" applyFont="1" applyFill="1" applyBorder="1" applyAlignment="1">
      <alignment horizontal="centerContinuous" vertical="center"/>
    </xf>
    <xf numFmtId="0" fontId="5" fillId="34" borderId="27" xfId="0" applyFont="1" applyFill="1" applyBorder="1" applyAlignment="1">
      <alignment horizontal="centerContinuous" vertical="center"/>
    </xf>
    <xf numFmtId="0" fontId="5" fillId="34" borderId="0" xfId="0" applyFont="1" applyFill="1" applyBorder="1" applyAlignment="1">
      <alignment horizontal="centerContinuous"/>
    </xf>
    <xf numFmtId="3" fontId="52" fillId="34" borderId="0" xfId="0" applyNumberFormat="1" applyFont="1" applyFill="1" applyBorder="1" applyAlignment="1">
      <alignment horizontal="centerContinuous" vertical="center"/>
    </xf>
    <xf numFmtId="0" fontId="52" fillId="34" borderId="0" xfId="0" applyFont="1" applyFill="1" applyBorder="1" applyAlignment="1">
      <alignment horizontal="centerContinuous" vertical="center"/>
    </xf>
    <xf numFmtId="0" fontId="4" fillId="34" borderId="40" xfId="0" applyFont="1" applyFill="1" applyBorder="1" applyAlignment="1">
      <alignment horizontal="centerContinuous"/>
    </xf>
    <xf numFmtId="0" fontId="4" fillId="34" borderId="0" xfId="0" applyFont="1" applyFill="1" applyBorder="1" applyAlignment="1">
      <alignment horizontal="centerContinuous"/>
    </xf>
    <xf numFmtId="0" fontId="53" fillId="34" borderId="0" xfId="0" applyFont="1" applyFill="1" applyBorder="1" applyAlignment="1">
      <alignment horizontal="centerContinuous" vertical="center"/>
    </xf>
    <xf numFmtId="0" fontId="53" fillId="34" borderId="27" xfId="0" applyFont="1" applyFill="1" applyBorder="1" applyAlignment="1">
      <alignment horizontal="centerContinuous" vertical="center"/>
    </xf>
    <xf numFmtId="3" fontId="14" fillId="34" borderId="0" xfId="0" applyNumberFormat="1" applyFont="1" applyFill="1" applyBorder="1" applyAlignment="1">
      <alignment horizontal="centerContinuous" vertical="center"/>
    </xf>
    <xf numFmtId="43" fontId="18" fillId="34" borderId="40" xfId="42" applyFont="1" applyFill="1" applyBorder="1" applyAlignment="1">
      <alignment/>
    </xf>
    <xf numFmtId="0" fontId="4" fillId="34" borderId="20" xfId="0" applyFont="1" applyFill="1" applyBorder="1" applyAlignment="1">
      <alignment vertical="center"/>
    </xf>
    <xf numFmtId="0" fontId="4" fillId="34" borderId="31" xfId="0" applyFont="1" applyFill="1" applyBorder="1" applyAlignment="1">
      <alignment vertical="center"/>
    </xf>
    <xf numFmtId="0" fontId="54" fillId="34" borderId="30" xfId="0" applyFont="1" applyFill="1" applyBorder="1" applyAlignment="1">
      <alignment/>
    </xf>
    <xf numFmtId="0" fontId="54" fillId="34" borderId="30" xfId="0" applyFont="1" applyFill="1" applyBorder="1" applyAlignment="1">
      <alignment horizontal="right"/>
    </xf>
    <xf numFmtId="3" fontId="54" fillId="34" borderId="30" xfId="0" applyNumberFormat="1" applyFont="1" applyFill="1" applyBorder="1" applyAlignment="1">
      <alignment horizontal="right"/>
    </xf>
    <xf numFmtId="224" fontId="0" fillId="0" borderId="0" xfId="0" applyNumberFormat="1" applyAlignment="1">
      <alignment/>
    </xf>
    <xf numFmtId="0" fontId="14" fillId="35" borderId="19" xfId="0" applyFont="1" applyFill="1" applyBorder="1" applyAlignment="1">
      <alignment vertical="center"/>
    </xf>
    <xf numFmtId="3" fontId="16" fillId="35" borderId="40" xfId="0" applyNumberFormat="1" applyFont="1" applyFill="1" applyBorder="1" applyAlignment="1">
      <alignment vertical="center"/>
    </xf>
    <xf numFmtId="164" fontId="16" fillId="35" borderId="0" xfId="44" applyNumberFormat="1" applyFont="1" applyFill="1" applyBorder="1" applyAlignment="1">
      <alignment vertical="center"/>
    </xf>
    <xf numFmtId="225" fontId="14" fillId="35" borderId="27" xfId="0" applyNumberFormat="1" applyFont="1" applyFill="1" applyBorder="1" applyAlignment="1">
      <alignment vertical="center"/>
    </xf>
    <xf numFmtId="3" fontId="30" fillId="35" borderId="0" xfId="0" applyNumberFormat="1" applyFont="1" applyFill="1" applyBorder="1" applyAlignment="1">
      <alignment vertical="center"/>
    </xf>
    <xf numFmtId="3" fontId="31" fillId="35" borderId="0" xfId="0" applyNumberFormat="1" applyFont="1" applyFill="1" applyAlignment="1">
      <alignment/>
    </xf>
    <xf numFmtId="222" fontId="20" fillId="35" borderId="27" xfId="0" applyNumberFormat="1" applyFont="1" applyFill="1" applyBorder="1" applyAlignment="1">
      <alignment vertical="center"/>
    </xf>
    <xf numFmtId="222" fontId="16" fillId="35" borderId="27" xfId="0" applyNumberFormat="1" applyFont="1" applyFill="1" applyBorder="1" applyAlignment="1">
      <alignment vertical="center"/>
    </xf>
    <xf numFmtId="3" fontId="0" fillId="0" borderId="0" xfId="0" applyNumberFormat="1" applyFill="1" applyAlignment="1">
      <alignment/>
    </xf>
    <xf numFmtId="3" fontId="30" fillId="35" borderId="40" xfId="0" applyNumberFormat="1" applyFont="1" applyFill="1" applyBorder="1" applyAlignment="1">
      <alignment/>
    </xf>
    <xf numFmtId="0" fontId="10" fillId="35" borderId="30" xfId="0" applyFont="1" applyFill="1" applyBorder="1" applyAlignment="1">
      <alignment vertical="center"/>
    </xf>
    <xf numFmtId="0" fontId="10" fillId="35" borderId="31" xfId="0" applyFont="1" applyFill="1" applyBorder="1" applyAlignment="1">
      <alignment vertical="center"/>
    </xf>
    <xf numFmtId="223" fontId="10" fillId="35" borderId="30" xfId="0" applyNumberFormat="1" applyFont="1" applyFill="1" applyBorder="1" applyAlignment="1">
      <alignment vertical="center"/>
    </xf>
    <xf numFmtId="179" fontId="10" fillId="35" borderId="30" xfId="0" applyNumberFormat="1" applyFont="1" applyFill="1" applyBorder="1" applyAlignment="1">
      <alignment vertical="center"/>
    </xf>
    <xf numFmtId="179" fontId="10" fillId="35" borderId="46" xfId="0" applyNumberFormat="1" applyFont="1" applyFill="1" applyBorder="1" applyAlignment="1">
      <alignment vertical="center"/>
    </xf>
    <xf numFmtId="222" fontId="20" fillId="35" borderId="41" xfId="0" applyNumberFormat="1" applyFont="1" applyFill="1" applyBorder="1" applyAlignment="1">
      <alignment vertical="center"/>
    </xf>
    <xf numFmtId="3" fontId="20" fillId="35" borderId="30" xfId="0" applyNumberFormat="1" applyFont="1" applyFill="1" applyBorder="1" applyAlignment="1">
      <alignment vertical="center"/>
    </xf>
    <xf numFmtId="222" fontId="20" fillId="35" borderId="30" xfId="0" applyNumberFormat="1" applyFont="1" applyFill="1" applyBorder="1" applyAlignment="1">
      <alignment vertical="center"/>
    </xf>
    <xf numFmtId="221" fontId="20" fillId="35" borderId="61" xfId="0" applyNumberFormat="1" applyFont="1" applyFill="1" applyBorder="1" applyAlignment="1">
      <alignment vertical="center"/>
    </xf>
    <xf numFmtId="168" fontId="20" fillId="35" borderId="30" xfId="0" applyNumberFormat="1" applyFont="1" applyFill="1" applyBorder="1" applyAlignment="1">
      <alignment vertical="center"/>
    </xf>
    <xf numFmtId="222" fontId="20" fillId="35" borderId="31" xfId="0" applyNumberFormat="1" applyFont="1" applyFill="1" applyBorder="1" applyAlignment="1">
      <alignment vertical="center"/>
    </xf>
    <xf numFmtId="223" fontId="10" fillId="34" borderId="0" xfId="0" applyNumberFormat="1" applyFont="1" applyFill="1" applyBorder="1" applyAlignment="1">
      <alignment vertical="center"/>
    </xf>
    <xf numFmtId="179" fontId="10" fillId="34" borderId="0" xfId="0" applyNumberFormat="1" applyFont="1" applyFill="1" applyBorder="1" applyAlignment="1">
      <alignment vertical="center"/>
    </xf>
    <xf numFmtId="222" fontId="20" fillId="34" borderId="0" xfId="0" applyNumberFormat="1" applyFont="1" applyFill="1" applyBorder="1" applyAlignment="1">
      <alignment vertical="center"/>
    </xf>
    <xf numFmtId="3" fontId="20" fillId="34" borderId="0" xfId="0" applyNumberFormat="1" applyFont="1" applyFill="1" applyBorder="1" applyAlignment="1">
      <alignment vertical="center"/>
    </xf>
    <xf numFmtId="168" fontId="20" fillId="34" borderId="0" xfId="0" applyNumberFormat="1" applyFont="1" applyFill="1" applyBorder="1" applyAlignment="1">
      <alignment vertical="center"/>
    </xf>
    <xf numFmtId="221" fontId="20" fillId="34" borderId="0" xfId="0" applyNumberFormat="1" applyFont="1" applyFill="1" applyBorder="1" applyAlignment="1">
      <alignment vertical="center"/>
    </xf>
    <xf numFmtId="3" fontId="5" fillId="33" borderId="17" xfId="0" applyNumberFormat="1" applyFont="1" applyFill="1" applyBorder="1" applyAlignment="1">
      <alignment/>
    </xf>
    <xf numFmtId="223" fontId="39" fillId="33" borderId="17" xfId="0" applyNumberFormat="1" applyFont="1" applyFill="1" applyBorder="1" applyAlignment="1">
      <alignment/>
    </xf>
    <xf numFmtId="223" fontId="39" fillId="33" borderId="26" xfId="0" applyNumberFormat="1" applyFont="1" applyFill="1" applyBorder="1" applyAlignment="1">
      <alignment/>
    </xf>
    <xf numFmtId="3" fontId="5" fillId="33" borderId="0" xfId="0" applyNumberFormat="1" applyFont="1" applyFill="1" applyBorder="1" applyAlignment="1">
      <alignment horizontal="centerContinuous"/>
    </xf>
    <xf numFmtId="223" fontId="39" fillId="33" borderId="0" xfId="0" applyNumberFormat="1" applyFont="1" applyFill="1" applyBorder="1" applyAlignment="1">
      <alignment horizontal="centerContinuous"/>
    </xf>
    <xf numFmtId="223" fontId="39" fillId="33" borderId="27" xfId="0" applyNumberFormat="1" applyFont="1" applyFill="1" applyBorder="1" applyAlignment="1">
      <alignment horizontal="centerContinuous"/>
    </xf>
    <xf numFmtId="3" fontId="5" fillId="33" borderId="0" xfId="0" applyNumberFormat="1" applyFont="1" applyFill="1" applyBorder="1" applyAlignment="1">
      <alignment/>
    </xf>
    <xf numFmtId="223" fontId="39" fillId="33" borderId="0" xfId="0" applyNumberFormat="1" applyFont="1" applyFill="1" applyBorder="1" applyAlignment="1">
      <alignment/>
    </xf>
    <xf numFmtId="223" fontId="39" fillId="33" borderId="27" xfId="0" applyNumberFormat="1" applyFont="1" applyFill="1" applyBorder="1" applyAlignment="1">
      <alignment/>
    </xf>
    <xf numFmtId="0" fontId="4" fillId="0" borderId="16" xfId="0" applyFont="1" applyBorder="1" applyAlignment="1">
      <alignment vertical="center"/>
    </xf>
    <xf numFmtId="0" fontId="4" fillId="0" borderId="17" xfId="0" applyFont="1" applyBorder="1" applyAlignment="1">
      <alignment vertical="center"/>
    </xf>
    <xf numFmtId="0" fontId="4" fillId="0" borderId="26" xfId="0" applyFont="1" applyBorder="1" applyAlignment="1">
      <alignment vertical="center"/>
    </xf>
    <xf numFmtId="0" fontId="5" fillId="0" borderId="17" xfId="0" applyFont="1" applyBorder="1" applyAlignment="1">
      <alignment/>
    </xf>
    <xf numFmtId="0" fontId="5" fillId="0" borderId="39" xfId="0" applyFont="1" applyBorder="1" applyAlignment="1">
      <alignment/>
    </xf>
    <xf numFmtId="3" fontId="5" fillId="0" borderId="17" xfId="0" applyNumberFormat="1" applyFont="1" applyBorder="1" applyAlignment="1">
      <alignment/>
    </xf>
    <xf numFmtId="0" fontId="5" fillId="0" borderId="26" xfId="0" applyFont="1" applyBorder="1" applyAlignment="1">
      <alignment/>
    </xf>
    <xf numFmtId="0" fontId="4" fillId="0" borderId="19" xfId="0" applyFont="1" applyBorder="1" applyAlignment="1">
      <alignment vertical="center"/>
    </xf>
    <xf numFmtId="0" fontId="4" fillId="0" borderId="0" xfId="0" applyFont="1" applyBorder="1" applyAlignment="1">
      <alignment vertical="center"/>
    </xf>
    <xf numFmtId="0" fontId="4" fillId="0" borderId="27" xfId="0" applyFont="1" applyBorder="1" applyAlignment="1">
      <alignment vertical="center"/>
    </xf>
    <xf numFmtId="0" fontId="5" fillId="0" borderId="0" xfId="0" applyFont="1" applyBorder="1" applyAlignment="1">
      <alignment horizontal="centerContinuous" vertical="center"/>
    </xf>
    <xf numFmtId="0" fontId="5" fillId="0" borderId="40" xfId="0" applyFont="1" applyBorder="1" applyAlignment="1">
      <alignment horizontal="centerContinuous" vertical="center"/>
    </xf>
    <xf numFmtId="3" fontId="5" fillId="0" borderId="0" xfId="0" applyNumberFormat="1" applyFont="1" applyBorder="1" applyAlignment="1">
      <alignment horizontal="centerContinuous" vertical="center"/>
    </xf>
    <xf numFmtId="0" fontId="5" fillId="0" borderId="27" xfId="0" applyFont="1" applyBorder="1" applyAlignment="1">
      <alignment horizontal="centerContinuous" vertical="center"/>
    </xf>
    <xf numFmtId="0" fontId="5" fillId="0" borderId="0" xfId="0" applyFont="1" applyBorder="1" applyAlignment="1">
      <alignment horizontal="centerContinuous"/>
    </xf>
    <xf numFmtId="3" fontId="52" fillId="0" borderId="0" xfId="0" applyNumberFormat="1" applyFont="1" applyBorder="1" applyAlignment="1">
      <alignment horizontal="centerContinuous" vertical="center"/>
    </xf>
    <xf numFmtId="0" fontId="52" fillId="0" borderId="0" xfId="0" applyFont="1" applyBorder="1" applyAlignment="1">
      <alignment horizontal="centerContinuous" vertical="center"/>
    </xf>
    <xf numFmtId="0" fontId="4" fillId="0" borderId="40" xfId="0" applyFont="1" applyBorder="1" applyAlignment="1">
      <alignment horizontal="centerContinuous"/>
    </xf>
    <xf numFmtId="0" fontId="4" fillId="0" borderId="0" xfId="0" applyFont="1" applyBorder="1" applyAlignment="1">
      <alignment horizontal="centerContinuous"/>
    </xf>
    <xf numFmtId="0" fontId="53" fillId="0" borderId="0" xfId="0" applyFont="1" applyBorder="1" applyAlignment="1">
      <alignment horizontal="centerContinuous" vertical="center"/>
    </xf>
    <xf numFmtId="0" fontId="53" fillId="0" borderId="27" xfId="0" applyFont="1" applyBorder="1" applyAlignment="1">
      <alignment horizontal="centerContinuous" vertical="center"/>
    </xf>
    <xf numFmtId="0" fontId="5" fillId="0" borderId="40" xfId="0" applyFont="1" applyFill="1" applyBorder="1" applyAlignment="1">
      <alignment horizontal="centerContinuous" vertical="center"/>
    </xf>
    <xf numFmtId="3" fontId="14" fillId="0" borderId="0" xfId="0" applyNumberFormat="1" applyFont="1" applyFill="1" applyBorder="1" applyAlignment="1">
      <alignment horizontal="centerContinuous" vertical="center"/>
    </xf>
    <xf numFmtId="43" fontId="18" fillId="0" borderId="40" xfId="42" applyFont="1" applyFill="1" applyBorder="1" applyAlignment="1">
      <alignment/>
    </xf>
    <xf numFmtId="0" fontId="4" fillId="0" borderId="20"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5" fillId="0" borderId="30" xfId="0" applyFont="1" applyBorder="1" applyAlignment="1">
      <alignment/>
    </xf>
    <xf numFmtId="0" fontId="5" fillId="0" borderId="41" xfId="0" applyFont="1" applyBorder="1" applyAlignment="1">
      <alignment/>
    </xf>
    <xf numFmtId="3" fontId="5" fillId="0" borderId="30" xfId="0" applyNumberFormat="1" applyFont="1" applyBorder="1" applyAlignment="1">
      <alignment/>
    </xf>
    <xf numFmtId="0" fontId="5" fillId="0" borderId="31" xfId="0" applyFont="1" applyBorder="1" applyAlignment="1">
      <alignment/>
    </xf>
    <xf numFmtId="223" fontId="16" fillId="35" borderId="0" xfId="0" applyNumberFormat="1" applyFont="1" applyFill="1" applyBorder="1" applyAlignment="1">
      <alignment vertical="center"/>
    </xf>
    <xf numFmtId="223" fontId="5" fillId="35" borderId="0" xfId="0" applyNumberFormat="1" applyFont="1" applyFill="1" applyBorder="1" applyAlignment="1">
      <alignment/>
    </xf>
    <xf numFmtId="223" fontId="5" fillId="35" borderId="27" xfId="0" applyNumberFormat="1" applyFont="1" applyFill="1" applyBorder="1" applyAlignment="1">
      <alignment/>
    </xf>
    <xf numFmtId="179" fontId="30" fillId="35" borderId="0" xfId="0" applyNumberFormat="1" applyFont="1" applyFill="1" applyBorder="1" applyAlignment="1">
      <alignment vertical="center"/>
    </xf>
    <xf numFmtId="171" fontId="31" fillId="35" borderId="0" xfId="42" applyNumberFormat="1" applyFont="1" applyFill="1" applyBorder="1" applyAlignment="1">
      <alignment horizontal="right" vertical="center"/>
    </xf>
    <xf numFmtId="179" fontId="14" fillId="35" borderId="0" xfId="0" applyNumberFormat="1" applyFont="1" applyFill="1" applyBorder="1" applyAlignment="1">
      <alignment vertical="center"/>
    </xf>
    <xf numFmtId="222" fontId="31" fillId="35" borderId="27" xfId="0" applyNumberFormat="1" applyFont="1" applyFill="1" applyBorder="1" applyAlignment="1">
      <alignment vertical="center"/>
    </xf>
    <xf numFmtId="3" fontId="16" fillId="35" borderId="0" xfId="0" applyNumberFormat="1" applyFont="1" applyFill="1" applyBorder="1" applyAlignment="1" quotePrefix="1">
      <alignment horizontal="right" vertical="center"/>
    </xf>
    <xf numFmtId="4" fontId="17" fillId="0" borderId="0" xfId="0" applyNumberFormat="1" applyFont="1" applyAlignment="1">
      <alignment/>
    </xf>
    <xf numFmtId="0" fontId="14" fillId="35" borderId="20" xfId="0" applyFont="1" applyFill="1" applyBorder="1" applyAlignment="1">
      <alignment vertical="center"/>
    </xf>
    <xf numFmtId="0" fontId="14" fillId="35" borderId="30" xfId="0" applyFont="1" applyFill="1" applyBorder="1" applyAlignment="1">
      <alignment vertical="center"/>
    </xf>
    <xf numFmtId="0" fontId="14" fillId="35" borderId="31" xfId="0" applyFont="1" applyFill="1" applyBorder="1" applyAlignment="1">
      <alignment vertical="center"/>
    </xf>
    <xf numFmtId="3" fontId="16" fillId="35" borderId="41" xfId="0" applyNumberFormat="1" applyFont="1" applyFill="1" applyBorder="1" applyAlignment="1">
      <alignment vertical="center"/>
    </xf>
    <xf numFmtId="164" fontId="16" fillId="35" borderId="30" xfId="44" applyNumberFormat="1" applyFont="1" applyFill="1" applyBorder="1" applyAlignment="1">
      <alignment vertical="center"/>
    </xf>
    <xf numFmtId="191" fontId="14" fillId="35" borderId="30" xfId="0" applyNumberFormat="1" applyFont="1" applyFill="1" applyBorder="1" applyAlignment="1">
      <alignment vertical="center"/>
    </xf>
    <xf numFmtId="3" fontId="16" fillId="35" borderId="30" xfId="0" applyNumberFormat="1" applyFont="1" applyFill="1" applyBorder="1" applyAlignment="1">
      <alignment vertical="center"/>
    </xf>
    <xf numFmtId="171" fontId="16" fillId="35" borderId="30" xfId="42" applyNumberFormat="1" applyFont="1" applyFill="1" applyBorder="1" applyAlignment="1">
      <alignment horizontal="right" vertical="center"/>
    </xf>
    <xf numFmtId="225" fontId="14" fillId="35" borderId="31" xfId="0" applyNumberFormat="1" applyFont="1" applyFill="1" applyBorder="1" applyAlignment="1">
      <alignment vertical="center"/>
    </xf>
    <xf numFmtId="0" fontId="50" fillId="0" borderId="0" xfId="0" applyFont="1" applyAlignment="1">
      <alignment/>
    </xf>
    <xf numFmtId="3" fontId="50" fillId="0" borderId="0" xfId="0" applyNumberFormat="1" applyFont="1" applyAlignment="1">
      <alignment/>
    </xf>
    <xf numFmtId="3" fontId="5" fillId="0" borderId="0" xfId="0" applyNumberFormat="1" applyFont="1" applyFill="1" applyBorder="1" applyAlignment="1">
      <alignment/>
    </xf>
    <xf numFmtId="0" fontId="7" fillId="0" borderId="0" xfId="0" applyFont="1" applyBorder="1" applyAlignment="1">
      <alignment/>
    </xf>
    <xf numFmtId="0" fontId="22" fillId="0" borderId="0" xfId="0" applyFont="1" applyAlignment="1">
      <alignment/>
    </xf>
    <xf numFmtId="0" fontId="16" fillId="0" borderId="19" xfId="0" applyFont="1" applyBorder="1" applyAlignment="1">
      <alignment horizontal="centerContinuous" vertical="center"/>
    </xf>
    <xf numFmtId="0" fontId="16" fillId="0" borderId="0" xfId="0" applyFont="1" applyFill="1" applyBorder="1" applyAlignment="1">
      <alignment horizontal="centerContinuous" vertical="center"/>
    </xf>
    <xf numFmtId="49" fontId="14" fillId="0" borderId="19" xfId="0" applyNumberFormat="1" applyFont="1" applyFill="1" applyBorder="1" applyAlignment="1">
      <alignment horizontal="centerContinuous" vertical="center"/>
    </xf>
    <xf numFmtId="0" fontId="16" fillId="0" borderId="0" xfId="0" applyFont="1" applyBorder="1" applyAlignment="1">
      <alignment horizontal="centerContinuous" vertical="center"/>
    </xf>
    <xf numFmtId="49" fontId="14" fillId="0" borderId="20" xfId="0" applyNumberFormat="1" applyFont="1" applyFill="1" applyBorder="1" applyAlignment="1">
      <alignment horizontal="centerContinuous" vertical="center"/>
    </xf>
    <xf numFmtId="0" fontId="16" fillId="0" borderId="30" xfId="0" applyFont="1" applyBorder="1" applyAlignment="1">
      <alignment horizontal="centerContinuous" vertical="center"/>
    </xf>
    <xf numFmtId="0" fontId="16" fillId="0" borderId="20" xfId="0" applyFont="1" applyBorder="1" applyAlignment="1">
      <alignment horizontal="center" vertical="center"/>
    </xf>
    <xf numFmtId="0" fontId="16" fillId="0" borderId="30" xfId="0" applyFont="1" applyBorder="1" applyAlignment="1">
      <alignment horizontal="center" vertical="center"/>
    </xf>
    <xf numFmtId="0" fontId="14" fillId="0" borderId="30" xfId="0" applyFont="1" applyFill="1" applyBorder="1" applyAlignment="1">
      <alignment horizontal="left" vertical="center"/>
    </xf>
    <xf numFmtId="0" fontId="14" fillId="0" borderId="31" xfId="0" applyFont="1" applyFill="1" applyBorder="1" applyAlignment="1">
      <alignment horizontal="left" vertical="center"/>
    </xf>
    <xf numFmtId="199" fontId="5" fillId="35" borderId="16" xfId="0" applyNumberFormat="1" applyFont="1" applyFill="1" applyBorder="1" applyAlignment="1">
      <alignment horizontal="center"/>
    </xf>
    <xf numFmtId="199" fontId="5" fillId="35" borderId="17" xfId="0" applyNumberFormat="1" applyFont="1" applyFill="1" applyBorder="1" applyAlignment="1">
      <alignment horizontal="center"/>
    </xf>
    <xf numFmtId="0" fontId="0" fillId="35" borderId="19" xfId="0" applyFill="1" applyBorder="1" applyAlignment="1">
      <alignment horizontal="center"/>
    </xf>
    <xf numFmtId="0" fontId="4" fillId="35" borderId="27" xfId="0" applyFont="1" applyFill="1" applyBorder="1" applyAlignment="1">
      <alignment horizontal="center"/>
    </xf>
    <xf numFmtId="7" fontId="4" fillId="35" borderId="0" xfId="42" applyNumberFormat="1" applyFont="1" applyFill="1" applyBorder="1" applyAlignment="1">
      <alignment horizontal="right" vertical="center"/>
    </xf>
    <xf numFmtId="199" fontId="5" fillId="35" borderId="0" xfId="0" applyNumberFormat="1" applyFont="1" applyFill="1" applyBorder="1" applyAlignment="1">
      <alignment horizontal="center"/>
    </xf>
    <xf numFmtId="199" fontId="5" fillId="35" borderId="27" xfId="0" applyNumberFormat="1" applyFont="1" applyFill="1" applyBorder="1" applyAlignment="1">
      <alignment/>
    </xf>
    <xf numFmtId="43" fontId="4" fillId="35" borderId="0" xfId="42" applyNumberFormat="1" applyFont="1" applyFill="1" applyBorder="1" applyAlignment="1">
      <alignment horizontal="right" vertical="center"/>
    </xf>
    <xf numFmtId="0" fontId="4" fillId="35" borderId="0" xfId="0" applyFont="1" applyFill="1" applyAlignment="1">
      <alignment horizontal="center"/>
    </xf>
    <xf numFmtId="43" fontId="4" fillId="35" borderId="19" xfId="42" applyNumberFormat="1" applyFont="1" applyFill="1" applyBorder="1" applyAlignment="1">
      <alignment horizontal="right" vertical="center"/>
    </xf>
    <xf numFmtId="226" fontId="16" fillId="35" borderId="0" xfId="0" applyNumberFormat="1" applyFont="1" applyFill="1" applyBorder="1" applyAlignment="1">
      <alignment horizontal="center" vertical="center"/>
    </xf>
    <xf numFmtId="226" fontId="16" fillId="35" borderId="27" xfId="0" applyNumberFormat="1" applyFont="1" applyFill="1" applyBorder="1" applyAlignment="1">
      <alignment horizontal="center" vertical="center"/>
    </xf>
    <xf numFmtId="0" fontId="5" fillId="35" borderId="31" xfId="0" applyFont="1" applyFill="1" applyBorder="1" applyAlignment="1">
      <alignment vertical="center"/>
    </xf>
    <xf numFmtId="199" fontId="4" fillId="35" borderId="20" xfId="0" applyNumberFormat="1" applyFont="1" applyFill="1" applyBorder="1" applyAlignment="1">
      <alignment horizontal="center" vertical="center"/>
    </xf>
    <xf numFmtId="199" fontId="4" fillId="35" borderId="30" xfId="0" applyNumberFormat="1" applyFont="1" applyFill="1" applyBorder="1" applyAlignment="1">
      <alignment horizontal="center" vertical="center"/>
    </xf>
    <xf numFmtId="199" fontId="4" fillId="35" borderId="31" xfId="0" applyNumberFormat="1" applyFont="1" applyFill="1" applyBorder="1" applyAlignment="1">
      <alignment horizontal="center" vertical="center"/>
    </xf>
    <xf numFmtId="0" fontId="4" fillId="0" borderId="0" xfId="0" applyFont="1" applyAlignment="1">
      <alignment/>
    </xf>
    <xf numFmtId="0" fontId="4" fillId="0" borderId="0" xfId="0" applyFont="1" applyBorder="1" applyAlignment="1">
      <alignment/>
    </xf>
    <xf numFmtId="0" fontId="4" fillId="0" borderId="0" xfId="0" applyFont="1" applyAlignment="1">
      <alignment vertical="center"/>
    </xf>
    <xf numFmtId="0" fontId="8" fillId="0" borderId="0" xfId="0" applyFont="1" applyBorder="1" applyAlignment="1">
      <alignment vertical="center"/>
    </xf>
    <xf numFmtId="0" fontId="55" fillId="0" borderId="0" xfId="0" applyFont="1" applyAlignment="1">
      <alignment vertical="center"/>
    </xf>
    <xf numFmtId="0" fontId="55" fillId="0" borderId="0" xfId="0" applyFont="1" applyBorder="1" applyAlignment="1">
      <alignment vertical="center"/>
    </xf>
    <xf numFmtId="0" fontId="56" fillId="0" borderId="0" xfId="0" applyFont="1" applyAlignment="1">
      <alignment/>
    </xf>
    <xf numFmtId="0" fontId="0" fillId="34" borderId="0" xfId="0" applyFill="1" applyAlignment="1">
      <alignment wrapText="1"/>
    </xf>
    <xf numFmtId="0" fontId="8" fillId="34" borderId="19" xfId="0" applyFont="1" applyFill="1" applyBorder="1" applyAlignment="1">
      <alignment horizontal="left" vertical="center"/>
    </xf>
    <xf numFmtId="0" fontId="10" fillId="34" borderId="0" xfId="0" applyFont="1" applyFill="1" applyBorder="1" applyAlignment="1">
      <alignment horizontal="center" vertical="center"/>
    </xf>
    <xf numFmtId="0" fontId="8" fillId="34" borderId="0" xfId="0" applyFont="1" applyFill="1" applyBorder="1" applyAlignment="1">
      <alignment horizontal="center"/>
    </xf>
    <xf numFmtId="0" fontId="10" fillId="34" borderId="14" xfId="0" applyFont="1" applyFill="1" applyBorder="1" applyAlignment="1">
      <alignment horizontal="center" vertical="center"/>
    </xf>
    <xf numFmtId="0" fontId="9" fillId="34" borderId="19" xfId="0" applyFont="1" applyFill="1" applyBorder="1" applyAlignment="1">
      <alignment horizontal="center" vertical="top"/>
    </xf>
    <xf numFmtId="0" fontId="5" fillId="35" borderId="15" xfId="0" applyFont="1" applyFill="1" applyBorder="1" applyAlignment="1">
      <alignment horizontal="right"/>
    </xf>
    <xf numFmtId="0" fontId="5" fillId="35" borderId="13" xfId="0" applyFont="1" applyFill="1" applyBorder="1" applyAlignment="1">
      <alignment horizontal="center" vertical="center"/>
    </xf>
    <xf numFmtId="164" fontId="4" fillId="35" borderId="19" xfId="0" applyNumberFormat="1" applyFont="1" applyFill="1" applyBorder="1" applyAlignment="1">
      <alignment horizontal="right" vertical="center"/>
    </xf>
    <xf numFmtId="164" fontId="4" fillId="35" borderId="14" xfId="0" applyNumberFormat="1" applyFont="1" applyFill="1" applyBorder="1" applyAlignment="1">
      <alignment horizontal="right" vertical="center"/>
    </xf>
    <xf numFmtId="1" fontId="5" fillId="0" borderId="0" xfId="0" applyNumberFormat="1" applyFont="1" applyAlignment="1">
      <alignment/>
    </xf>
    <xf numFmtId="3" fontId="4" fillId="35" borderId="19" xfId="42" applyNumberFormat="1" applyFont="1" applyFill="1" applyBorder="1" applyAlignment="1">
      <alignment horizontal="right" vertical="center"/>
    </xf>
    <xf numFmtId="1" fontId="4" fillId="35" borderId="14" xfId="0" applyNumberFormat="1" applyFont="1" applyFill="1" applyBorder="1" applyAlignment="1">
      <alignment horizontal="right" vertical="center"/>
    </xf>
    <xf numFmtId="0" fontId="10" fillId="35" borderId="42" xfId="0" applyFont="1" applyFill="1" applyBorder="1" applyAlignment="1">
      <alignment/>
    </xf>
    <xf numFmtId="1" fontId="10" fillId="35" borderId="48" xfId="0" applyNumberFormat="1" applyFont="1" applyFill="1" applyBorder="1" applyAlignment="1">
      <alignment horizontal="center"/>
    </xf>
    <xf numFmtId="0" fontId="5" fillId="0" borderId="15" xfId="0" applyFont="1" applyFill="1" applyBorder="1" applyAlignment="1">
      <alignment/>
    </xf>
    <xf numFmtId="0" fontId="5" fillId="0" borderId="18" xfId="0" applyFont="1" applyFill="1" applyBorder="1" applyAlignment="1">
      <alignment/>
    </xf>
    <xf numFmtId="0" fontId="5" fillId="34" borderId="27" xfId="0" applyFont="1" applyFill="1" applyBorder="1" applyAlignment="1">
      <alignment horizontal="center" vertical="center"/>
    </xf>
    <xf numFmtId="0" fontId="5" fillId="34" borderId="13" xfId="0" applyFont="1" applyFill="1" applyBorder="1" applyAlignment="1">
      <alignment horizontal="right" vertical="center"/>
    </xf>
    <xf numFmtId="0" fontId="57" fillId="34" borderId="27" xfId="0" applyFont="1" applyFill="1" applyBorder="1" applyAlignment="1" quotePrefix="1">
      <alignment horizontal="left" vertical="top"/>
    </xf>
    <xf numFmtId="0" fontId="5" fillId="0" borderId="0" xfId="0" applyFont="1" applyFill="1" applyBorder="1" applyAlignment="1">
      <alignment/>
    </xf>
    <xf numFmtId="0" fontId="8" fillId="0" borderId="14" xfId="0" applyFont="1" applyFill="1" applyBorder="1" applyAlignment="1">
      <alignment horizontal="center"/>
    </xf>
    <xf numFmtId="0" fontId="5" fillId="35" borderId="15" xfId="0" applyFont="1" applyFill="1" applyBorder="1" applyAlignment="1">
      <alignment/>
    </xf>
    <xf numFmtId="0" fontId="5" fillId="35" borderId="16" xfId="0" applyFont="1" applyFill="1" applyBorder="1" applyAlignment="1">
      <alignment/>
    </xf>
    <xf numFmtId="165" fontId="5" fillId="35" borderId="19" xfId="0" applyNumberFormat="1" applyFont="1" applyFill="1" applyBorder="1" applyAlignment="1">
      <alignment horizontal="right" vertical="center"/>
    </xf>
    <xf numFmtId="165" fontId="5" fillId="35" borderId="14" xfId="0" applyNumberFormat="1" applyFont="1" applyFill="1" applyBorder="1" applyAlignment="1">
      <alignment horizontal="right" vertical="center"/>
    </xf>
    <xf numFmtId="166" fontId="5" fillId="35" borderId="19" xfId="0" applyNumberFormat="1" applyFont="1" applyFill="1" applyBorder="1" applyAlignment="1">
      <alignment horizontal="right" vertical="center"/>
    </xf>
    <xf numFmtId="166" fontId="5" fillId="35" borderId="14" xfId="0" applyNumberFormat="1" applyFont="1" applyFill="1" applyBorder="1" applyAlignment="1">
      <alignment horizontal="right" vertical="center"/>
    </xf>
    <xf numFmtId="166" fontId="5" fillId="35" borderId="0" xfId="0" applyNumberFormat="1" applyFont="1" applyFill="1" applyBorder="1" applyAlignment="1">
      <alignment vertical="center"/>
    </xf>
    <xf numFmtId="166" fontId="5" fillId="35" borderId="0" xfId="0" applyNumberFormat="1" applyFont="1" applyFill="1" applyBorder="1" applyAlignment="1">
      <alignment horizontal="center" vertical="center"/>
    </xf>
    <xf numFmtId="0" fontId="5" fillId="35" borderId="42" xfId="0" applyFont="1" applyFill="1" applyBorder="1" applyAlignment="1">
      <alignment/>
    </xf>
    <xf numFmtId="0" fontId="5" fillId="35" borderId="24" xfId="0" applyFont="1" applyFill="1" applyBorder="1" applyAlignment="1">
      <alignment/>
    </xf>
    <xf numFmtId="0" fontId="5" fillId="35" borderId="48" xfId="0" applyFont="1" applyFill="1" applyBorder="1" applyAlignment="1">
      <alignment/>
    </xf>
    <xf numFmtId="0" fontId="5" fillId="35" borderId="25" xfId="0" applyFont="1" applyFill="1" applyBorder="1" applyAlignment="1">
      <alignment/>
    </xf>
    <xf numFmtId="0" fontId="8" fillId="0" borderId="0" xfId="0" applyFont="1" applyAlignment="1">
      <alignment vertical="top"/>
    </xf>
    <xf numFmtId="0" fontId="7" fillId="33" borderId="0" xfId="0" applyFont="1" applyFill="1" applyBorder="1" applyAlignment="1">
      <alignment horizontal="centerContinuous" vertical="center"/>
    </xf>
    <xf numFmtId="0" fontId="7" fillId="33" borderId="14" xfId="0" applyFont="1" applyFill="1" applyBorder="1" applyAlignment="1">
      <alignment horizontal="centerContinuous" vertical="center"/>
    </xf>
    <xf numFmtId="0" fontId="7" fillId="33" borderId="14" xfId="0" applyFont="1" applyFill="1" applyBorder="1" applyAlignment="1">
      <alignment horizontal="centerContinuous" vertical="top"/>
    </xf>
    <xf numFmtId="0" fontId="5" fillId="34" borderId="26" xfId="0" applyFont="1" applyFill="1" applyBorder="1" applyAlignment="1">
      <alignment horizontal="center" vertical="center"/>
    </xf>
    <xf numFmtId="0" fontId="5" fillId="34" borderId="39" xfId="0" applyFont="1" applyFill="1" applyBorder="1" applyAlignment="1">
      <alignment horizontal="center" vertical="center"/>
    </xf>
    <xf numFmtId="0" fontId="5" fillId="34" borderId="19" xfId="0" applyFont="1" applyFill="1" applyBorder="1" applyAlignment="1" applyProtection="1">
      <alignment horizontal="centerContinuous" vertical="top"/>
      <protection/>
    </xf>
    <xf numFmtId="0" fontId="5" fillId="34" borderId="0" xfId="0" applyFont="1" applyFill="1" applyBorder="1" applyAlignment="1" applyProtection="1">
      <alignment horizontal="centerContinuous" vertical="top"/>
      <protection/>
    </xf>
    <xf numFmtId="0" fontId="5" fillId="34" borderId="40" xfId="0" applyFont="1" applyFill="1" applyBorder="1" applyAlignment="1" applyProtection="1">
      <alignment horizontal="center" vertical="top"/>
      <protection/>
    </xf>
    <xf numFmtId="0" fontId="5" fillId="34" borderId="0" xfId="0" applyFont="1" applyFill="1" applyBorder="1" applyAlignment="1" applyProtection="1">
      <alignment horizontal="center" vertical="top"/>
      <protection/>
    </xf>
    <xf numFmtId="0" fontId="5" fillId="34" borderId="14" xfId="0" applyFont="1" applyFill="1" applyBorder="1" applyAlignment="1" applyProtection="1">
      <alignment horizontal="center" vertical="top"/>
      <protection/>
    </xf>
    <xf numFmtId="0" fontId="5" fillId="34" borderId="19" xfId="0" applyFont="1" applyFill="1" applyBorder="1" applyAlignment="1" applyProtection="1">
      <alignment horizontal="left"/>
      <protection/>
    </xf>
    <xf numFmtId="0" fontId="5" fillId="34" borderId="0" xfId="0" applyFont="1" applyFill="1" applyBorder="1" applyAlignment="1" applyProtection="1">
      <alignment horizontal="left"/>
      <protection/>
    </xf>
    <xf numFmtId="0" fontId="4" fillId="34" borderId="0" xfId="0" applyFont="1" applyFill="1" applyBorder="1" applyAlignment="1" applyProtection="1">
      <alignment horizontal="left"/>
      <protection/>
    </xf>
    <xf numFmtId="0" fontId="5" fillId="34" borderId="0" xfId="0" applyFont="1" applyFill="1" applyBorder="1" applyAlignment="1">
      <alignment horizontal="left"/>
    </xf>
    <xf numFmtId="0" fontId="5" fillId="34" borderId="14" xfId="0" applyFont="1" applyFill="1" applyBorder="1" applyAlignment="1">
      <alignment horizontal="left"/>
    </xf>
    <xf numFmtId="0" fontId="9" fillId="34" borderId="40" xfId="0" applyFont="1" applyFill="1" applyBorder="1" applyAlignment="1">
      <alignment horizontal="center" vertical="top"/>
    </xf>
    <xf numFmtId="0" fontId="5" fillId="34" borderId="38" xfId="0" applyFont="1" applyFill="1" applyBorder="1" applyAlignment="1">
      <alignment/>
    </xf>
    <xf numFmtId="3" fontId="5" fillId="35" borderId="19" xfId="42" applyNumberFormat="1" applyFont="1" applyFill="1" applyBorder="1" applyAlignment="1">
      <alignment horizontal="right" vertical="center"/>
    </xf>
    <xf numFmtId="183" fontId="5" fillId="35" borderId="0" xfId="42" applyNumberFormat="1" applyFont="1" applyFill="1" applyBorder="1" applyAlignment="1">
      <alignment horizontal="center" vertical="center"/>
    </xf>
    <xf numFmtId="164" fontId="4" fillId="35" borderId="40" xfId="0" applyNumberFormat="1" applyFont="1" applyFill="1" applyBorder="1" applyAlignment="1">
      <alignment horizontal="right" vertical="center"/>
    </xf>
    <xf numFmtId="164" fontId="5" fillId="35" borderId="0" xfId="0" applyNumberFormat="1" applyFont="1" applyFill="1" applyBorder="1" applyAlignment="1">
      <alignment horizontal="center" vertical="center"/>
    </xf>
    <xf numFmtId="164" fontId="5" fillId="35" borderId="0" xfId="0" applyNumberFormat="1" applyFont="1" applyFill="1" applyBorder="1" applyAlignment="1">
      <alignment horizontal="right" vertical="center"/>
    </xf>
    <xf numFmtId="164" fontId="5" fillId="35" borderId="14" xfId="0" applyNumberFormat="1" applyFont="1" applyFill="1" applyBorder="1" applyAlignment="1">
      <alignment horizontal="right" vertical="center"/>
    </xf>
    <xf numFmtId="3" fontId="4" fillId="35" borderId="40" xfId="42" applyNumberFormat="1" applyFont="1" applyFill="1" applyBorder="1" applyAlignment="1">
      <alignment horizontal="right" vertical="center"/>
    </xf>
    <xf numFmtId="0" fontId="5" fillId="35" borderId="14" xfId="0" applyFont="1" applyFill="1" applyBorder="1" applyAlignment="1">
      <alignment horizontal="right" vertical="center"/>
    </xf>
    <xf numFmtId="0" fontId="55" fillId="0" borderId="0" xfId="0" applyFont="1" applyAlignment="1">
      <alignment/>
    </xf>
    <xf numFmtId="0" fontId="4" fillId="35" borderId="0" xfId="0" applyFont="1" applyFill="1" applyBorder="1" applyAlignment="1">
      <alignment horizontal="right" vertical="center"/>
    </xf>
    <xf numFmtId="0" fontId="10" fillId="35" borderId="36" xfId="0" applyFont="1" applyFill="1" applyBorder="1" applyAlignment="1">
      <alignment horizontal="center"/>
    </xf>
    <xf numFmtId="0" fontId="4" fillId="35" borderId="0" xfId="0" applyFont="1" applyFill="1" applyBorder="1" applyAlignment="1">
      <alignment/>
    </xf>
    <xf numFmtId="0" fontId="10" fillId="35" borderId="14" xfId="0" applyFont="1" applyFill="1" applyBorder="1" applyAlignment="1">
      <alignment/>
    </xf>
    <xf numFmtId="3" fontId="5" fillId="35" borderId="48" xfId="42" applyNumberFormat="1" applyFont="1" applyFill="1" applyBorder="1" applyAlignment="1">
      <alignment horizontal="right" vertical="center"/>
    </xf>
    <xf numFmtId="3" fontId="4" fillId="35" borderId="44" xfId="42" applyNumberFormat="1" applyFont="1" applyFill="1" applyBorder="1" applyAlignment="1">
      <alignment horizontal="right" vertical="center"/>
    </xf>
    <xf numFmtId="0" fontId="10" fillId="35" borderId="25" xfId="0" applyFont="1" applyFill="1" applyBorder="1" applyAlignment="1">
      <alignment/>
    </xf>
    <xf numFmtId="0" fontId="14" fillId="34" borderId="0" xfId="0" applyFont="1" applyFill="1" applyBorder="1" applyAlignment="1">
      <alignment horizontal="center"/>
    </xf>
    <xf numFmtId="0" fontId="14" fillId="34" borderId="40" xfId="0" applyFont="1" applyFill="1" applyBorder="1" applyAlignment="1">
      <alignment horizontal="center"/>
    </xf>
    <xf numFmtId="0" fontId="14" fillId="34" borderId="14" xfId="0" applyFont="1" applyFill="1" applyBorder="1" applyAlignment="1">
      <alignment horizontal="center"/>
    </xf>
    <xf numFmtId="0" fontId="14" fillId="34" borderId="19" xfId="0" applyFont="1" applyFill="1" applyBorder="1" applyAlignment="1">
      <alignment horizontal="center" vertical="center"/>
    </xf>
    <xf numFmtId="0" fontId="5" fillId="34" borderId="13" xfId="0" applyFont="1" applyFill="1" applyBorder="1" applyAlignment="1">
      <alignment horizontal="centerContinuous"/>
    </xf>
    <xf numFmtId="0" fontId="5" fillId="34" borderId="0" xfId="0" applyFont="1" applyFill="1" applyBorder="1" applyAlignment="1">
      <alignment horizontal="centerContinuous"/>
    </xf>
    <xf numFmtId="0" fontId="33" fillId="34" borderId="0" xfId="0" applyFont="1" applyFill="1" applyBorder="1" applyAlignment="1" quotePrefix="1">
      <alignment horizontal="left" vertical="top"/>
    </xf>
    <xf numFmtId="0" fontId="14" fillId="34" borderId="30" xfId="0" applyFont="1" applyFill="1" applyBorder="1" applyAlignment="1">
      <alignment horizontal="center" vertical="top"/>
    </xf>
    <xf numFmtId="0" fontId="14" fillId="34" borderId="20" xfId="0" applyFont="1" applyFill="1" applyBorder="1" applyAlignment="1">
      <alignment horizontal="center" vertical="top"/>
    </xf>
    <xf numFmtId="0" fontId="0" fillId="35" borderId="40" xfId="0" applyFill="1" applyBorder="1" applyAlignment="1">
      <alignment/>
    </xf>
    <xf numFmtId="0" fontId="0" fillId="35" borderId="14" xfId="0" applyFill="1" applyBorder="1" applyAlignment="1">
      <alignment/>
    </xf>
    <xf numFmtId="0" fontId="4" fillId="35" borderId="19" xfId="0" applyFont="1" applyFill="1" applyBorder="1" applyAlignment="1">
      <alignment horizontal="right" vertical="top"/>
    </xf>
    <xf numFmtId="0" fontId="57" fillId="35" borderId="0" xfId="0" applyFont="1" applyFill="1" applyBorder="1" applyAlignment="1" quotePrefix="1">
      <alignment horizontal="left" vertical="top"/>
    </xf>
    <xf numFmtId="170" fontId="4" fillId="35" borderId="0" xfId="42" applyNumberFormat="1" applyFont="1" applyFill="1" applyBorder="1" applyAlignment="1">
      <alignment horizontal="right"/>
    </xf>
    <xf numFmtId="43" fontId="4" fillId="35" borderId="0" xfId="42" applyFont="1" applyFill="1" applyBorder="1" applyAlignment="1" quotePrefix="1">
      <alignment horizontal="right"/>
    </xf>
    <xf numFmtId="0" fontId="4" fillId="35" borderId="0" xfId="0" applyFont="1" applyFill="1" applyBorder="1" applyAlignment="1">
      <alignment horizontal="right" vertical="top"/>
    </xf>
    <xf numFmtId="170" fontId="4" fillId="35" borderId="40" xfId="42" applyNumberFormat="1" applyFont="1" applyFill="1" applyBorder="1" applyAlignment="1">
      <alignment horizontal="right"/>
    </xf>
    <xf numFmtId="173" fontId="4" fillId="35" borderId="0" xfId="42" applyNumberFormat="1" applyFont="1" applyFill="1" applyBorder="1" applyAlignment="1">
      <alignment horizontal="right"/>
    </xf>
    <xf numFmtId="0" fontId="4" fillId="35" borderId="0" xfId="42" applyNumberFormat="1" applyFont="1" applyFill="1" applyBorder="1" applyAlignment="1">
      <alignment horizontal="right"/>
    </xf>
    <xf numFmtId="0" fontId="33" fillId="35" borderId="0" xfId="0" applyFont="1" applyFill="1" applyBorder="1" applyAlignment="1" quotePrefix="1">
      <alignment horizontal="left" vertical="top"/>
    </xf>
    <xf numFmtId="227" fontId="4" fillId="35" borderId="0" xfId="42" applyNumberFormat="1" applyFont="1" applyFill="1" applyBorder="1" applyAlignment="1" quotePrefix="1">
      <alignment horizontal="distributed" vertical="center"/>
    </xf>
    <xf numFmtId="0" fontId="4" fillId="35" borderId="19" xfId="0" applyFont="1" applyFill="1" applyBorder="1" applyAlignment="1">
      <alignment horizontal="right" vertical="center"/>
    </xf>
    <xf numFmtId="0" fontId="57" fillId="35" borderId="0" xfId="0" applyFont="1" applyFill="1" applyBorder="1" applyAlignment="1" quotePrefix="1">
      <alignment horizontal="left" vertical="center"/>
    </xf>
    <xf numFmtId="0" fontId="0" fillId="35" borderId="0" xfId="0" applyFill="1" applyBorder="1" applyAlignment="1">
      <alignment vertical="center"/>
    </xf>
    <xf numFmtId="173" fontId="4" fillId="35" borderId="0" xfId="42" applyNumberFormat="1" applyFont="1" applyFill="1" applyBorder="1" applyAlignment="1">
      <alignment horizontal="right" vertical="center"/>
    </xf>
    <xf numFmtId="207" fontId="4" fillId="35" borderId="0" xfId="62" applyNumberFormat="1" applyFont="1" applyFill="1" applyBorder="1" applyAlignment="1">
      <alignment horizontal="center" vertical="center"/>
    </xf>
    <xf numFmtId="0" fontId="0" fillId="35" borderId="40" xfId="0" applyFill="1" applyBorder="1" applyAlignment="1">
      <alignment vertical="center"/>
    </xf>
    <xf numFmtId="0" fontId="33" fillId="35" borderId="0" xfId="0" applyFont="1" applyFill="1" applyBorder="1" applyAlignment="1" quotePrefix="1">
      <alignment horizontal="left" vertical="center"/>
    </xf>
    <xf numFmtId="0" fontId="58" fillId="35" borderId="0" xfId="0" applyFont="1" applyFill="1" applyBorder="1" applyAlignment="1">
      <alignment horizontal="left" vertical="center"/>
    </xf>
    <xf numFmtId="170" fontId="4" fillId="35" borderId="40" xfId="42" applyNumberFormat="1" applyFont="1" applyFill="1" applyBorder="1" applyAlignment="1">
      <alignment horizontal="right" vertical="center"/>
    </xf>
    <xf numFmtId="207" fontId="4" fillId="35" borderId="14" xfId="62" applyNumberFormat="1" applyFont="1" applyFill="1" applyBorder="1" applyAlignment="1">
      <alignment horizontal="center" vertical="center"/>
    </xf>
    <xf numFmtId="0" fontId="58" fillId="35" borderId="0" xfId="0" applyFont="1" applyFill="1" applyBorder="1" applyAlignment="1">
      <alignment horizontal="left" vertical="top"/>
    </xf>
    <xf numFmtId="0" fontId="33" fillId="35" borderId="0" xfId="0" applyFont="1" applyFill="1" applyBorder="1" applyAlignment="1">
      <alignment horizontal="left" vertical="center"/>
    </xf>
    <xf numFmtId="0" fontId="5" fillId="35" borderId="13" xfId="0" applyFont="1" applyFill="1" applyBorder="1" applyAlignment="1">
      <alignment horizontal="right" vertical="center"/>
    </xf>
    <xf numFmtId="0" fontId="33" fillId="35" borderId="14" xfId="0" applyFont="1" applyFill="1" applyBorder="1" applyAlignment="1" quotePrefix="1">
      <alignment horizontal="left" vertical="top"/>
    </xf>
    <xf numFmtId="0" fontId="5" fillId="35" borderId="42" xfId="0" applyFont="1" applyFill="1" applyBorder="1" applyAlignment="1">
      <alignment horizontal="center" vertical="top"/>
    </xf>
    <xf numFmtId="0" fontId="5" fillId="35" borderId="24" xfId="0" applyFont="1" applyFill="1" applyBorder="1" applyAlignment="1">
      <alignment horizontal="center" vertical="top"/>
    </xf>
    <xf numFmtId="0" fontId="0" fillId="35" borderId="48" xfId="0" applyFill="1" applyBorder="1" applyAlignment="1">
      <alignment vertical="top"/>
    </xf>
    <xf numFmtId="0" fontId="0" fillId="35" borderId="44" xfId="0" applyFill="1" applyBorder="1" applyAlignment="1">
      <alignment vertical="top"/>
    </xf>
    <xf numFmtId="207" fontId="4" fillId="35" borderId="25" xfId="62" applyNumberFormat="1" applyFont="1" applyFill="1" applyBorder="1" applyAlignment="1">
      <alignment horizontal="center" vertical="top"/>
    </xf>
    <xf numFmtId="0" fontId="5" fillId="0" borderId="0" xfId="0" applyFont="1" applyFill="1" applyBorder="1" applyAlignment="1">
      <alignment horizontal="center" vertical="top"/>
    </xf>
    <xf numFmtId="0" fontId="0" fillId="0" borderId="0" xfId="0" applyFill="1" applyBorder="1" applyAlignment="1">
      <alignment vertical="top"/>
    </xf>
    <xf numFmtId="207" fontId="4" fillId="0" borderId="0" xfId="62" applyNumberFormat="1" applyFont="1" applyFill="1" applyBorder="1" applyAlignment="1">
      <alignment horizontal="center" vertical="top"/>
    </xf>
    <xf numFmtId="170" fontId="0" fillId="0" borderId="0" xfId="0" applyNumberFormat="1" applyBorder="1" applyAlignment="1">
      <alignment/>
    </xf>
    <xf numFmtId="0" fontId="4" fillId="0" borderId="19" xfId="0" applyFont="1" applyBorder="1" applyAlignment="1">
      <alignment horizontal="center" vertical="center"/>
    </xf>
    <xf numFmtId="0" fontId="59" fillId="0" borderId="0" xfId="0" applyFont="1" applyFill="1" applyAlignment="1">
      <alignment/>
    </xf>
    <xf numFmtId="0" fontId="40" fillId="0" borderId="0" xfId="0" applyFont="1" applyFill="1" applyAlignment="1">
      <alignment/>
    </xf>
    <xf numFmtId="0" fontId="40" fillId="36" borderId="0" xfId="0" applyFont="1" applyFill="1" applyAlignment="1">
      <alignment/>
    </xf>
    <xf numFmtId="0" fontId="59" fillId="0" borderId="0" xfId="0" applyFont="1" applyFill="1" applyBorder="1" applyAlignment="1">
      <alignment/>
    </xf>
    <xf numFmtId="0" fontId="40" fillId="0" borderId="0" xfId="0" applyFont="1" applyFill="1" applyBorder="1" applyAlignment="1">
      <alignment/>
    </xf>
    <xf numFmtId="0" fontId="40" fillId="36" borderId="0" xfId="0" applyFont="1" applyFill="1" applyBorder="1" applyAlignment="1">
      <alignment/>
    </xf>
    <xf numFmtId="0" fontId="59" fillId="0" borderId="0" xfId="0" applyFont="1" applyFill="1" applyAlignment="1">
      <alignment vertical="center"/>
    </xf>
    <xf numFmtId="0" fontId="40" fillId="0" borderId="0" xfId="0" applyFont="1" applyFill="1" applyAlignment="1">
      <alignment vertical="center"/>
    </xf>
    <xf numFmtId="0" fontId="40" fillId="36" borderId="0" xfId="0" applyFont="1" applyFill="1" applyAlignment="1">
      <alignment vertical="center"/>
    </xf>
    <xf numFmtId="0" fontId="59" fillId="0" borderId="0" xfId="0" applyFont="1" applyFill="1" applyBorder="1" applyAlignment="1">
      <alignment vertical="center"/>
    </xf>
    <xf numFmtId="0" fontId="40" fillId="0" borderId="0" xfId="0" applyFont="1" applyFill="1" applyAlignment="1">
      <alignment horizontal="center" vertical="center"/>
    </xf>
    <xf numFmtId="0" fontId="40" fillId="36" borderId="0" xfId="0" applyFont="1" applyFill="1" applyAlignment="1">
      <alignment horizontal="center" vertical="center"/>
    </xf>
    <xf numFmtId="0" fontId="5" fillId="34" borderId="26" xfId="0" applyFont="1" applyFill="1" applyBorder="1" applyAlignment="1">
      <alignment horizontal="center"/>
    </xf>
    <xf numFmtId="0" fontId="4" fillId="0" borderId="0" xfId="0" applyFont="1" applyFill="1" applyAlignment="1">
      <alignment/>
    </xf>
    <xf numFmtId="0" fontId="5" fillId="0" borderId="0" xfId="0" applyFont="1" applyFill="1" applyAlignment="1">
      <alignment horizontal="center"/>
    </xf>
    <xf numFmtId="0" fontId="41" fillId="34" borderId="30" xfId="0" applyFont="1" applyFill="1" applyBorder="1" applyAlignment="1">
      <alignment horizontal="center" vertical="top"/>
    </xf>
    <xf numFmtId="0" fontId="14" fillId="34" borderId="31" xfId="0" applyFont="1" applyFill="1" applyBorder="1" applyAlignment="1">
      <alignment horizontal="center" vertical="top"/>
    </xf>
    <xf numFmtId="184" fontId="4" fillId="35" borderId="27" xfId="62" applyNumberFormat="1" applyFont="1" applyFill="1" applyBorder="1" applyAlignment="1">
      <alignment horizontal="center"/>
    </xf>
    <xf numFmtId="207" fontId="0" fillId="0" borderId="0" xfId="0" applyNumberFormat="1" applyFill="1" applyAlignment="1">
      <alignment/>
    </xf>
    <xf numFmtId="184" fontId="0" fillId="0" borderId="0" xfId="0" applyNumberFormat="1" applyFill="1" applyAlignment="1">
      <alignment/>
    </xf>
    <xf numFmtId="0" fontId="0" fillId="35" borderId="20" xfId="0" applyFill="1" applyBorder="1" applyAlignment="1">
      <alignment/>
    </xf>
    <xf numFmtId="184" fontId="4" fillId="35" borderId="31" xfId="62" applyNumberFormat="1" applyFont="1" applyFill="1" applyBorder="1" applyAlignment="1">
      <alignment horizontal="center"/>
    </xf>
    <xf numFmtId="0" fontId="0" fillId="0" borderId="0" xfId="0" applyAlignment="1">
      <alignment vertical="top"/>
    </xf>
    <xf numFmtId="0" fontId="0" fillId="0" borderId="0" xfId="0" applyFill="1" applyAlignment="1">
      <alignment vertical="top"/>
    </xf>
    <xf numFmtId="0" fontId="5" fillId="33" borderId="17" xfId="0" applyFont="1" applyFill="1" applyBorder="1" applyAlignment="1">
      <alignment/>
    </xf>
    <xf numFmtId="0" fontId="5" fillId="33" borderId="0" xfId="0" applyFont="1" applyFill="1" applyBorder="1" applyAlignment="1">
      <alignment/>
    </xf>
    <xf numFmtId="0" fontId="10" fillId="34" borderId="20" xfId="0" applyFont="1" applyFill="1" applyBorder="1" applyAlignment="1">
      <alignment vertical="top"/>
    </xf>
    <xf numFmtId="0" fontId="10" fillId="34" borderId="30" xfId="0" applyFont="1" applyFill="1" applyBorder="1" applyAlignment="1">
      <alignment vertical="top"/>
    </xf>
    <xf numFmtId="0" fontId="8" fillId="34" borderId="41" xfId="0" applyFont="1" applyFill="1" applyBorder="1" applyAlignment="1">
      <alignment vertical="top"/>
    </xf>
    <xf numFmtId="0" fontId="8" fillId="34" borderId="30" xfId="0" applyFont="1" applyFill="1" applyBorder="1" applyAlignment="1">
      <alignment vertical="top"/>
    </xf>
    <xf numFmtId="0" fontId="5" fillId="34" borderId="31" xfId="0" applyFont="1" applyFill="1" applyBorder="1" applyAlignment="1">
      <alignment horizontal="center" vertical="top"/>
    </xf>
    <xf numFmtId="0" fontId="10" fillId="35" borderId="16" xfId="0" applyFont="1" applyFill="1" applyBorder="1" applyAlignment="1">
      <alignment/>
    </xf>
    <xf numFmtId="0" fontId="10" fillId="35" borderId="17" xfId="0" applyFont="1" applyFill="1" applyBorder="1" applyAlignment="1">
      <alignment/>
    </xf>
    <xf numFmtId="0" fontId="10" fillId="35" borderId="26" xfId="0" applyFont="1" applyFill="1" applyBorder="1" applyAlignment="1">
      <alignment vertical="center"/>
    </xf>
    <xf numFmtId="0" fontId="44" fillId="35" borderId="39" xfId="0" applyFont="1" applyFill="1" applyBorder="1" applyAlignment="1">
      <alignment/>
    </xf>
    <xf numFmtId="0" fontId="44" fillId="35" borderId="17" xfId="0" applyFont="1" applyFill="1" applyBorder="1" applyAlignment="1">
      <alignment/>
    </xf>
    <xf numFmtId="0" fontId="44" fillId="35" borderId="17" xfId="0" applyFont="1" applyFill="1" applyBorder="1" applyAlignment="1">
      <alignment/>
    </xf>
    <xf numFmtId="0" fontId="44" fillId="35" borderId="39" xfId="0" applyFont="1" applyFill="1" applyBorder="1" applyAlignment="1">
      <alignment horizontal="right"/>
    </xf>
    <xf numFmtId="0" fontId="44" fillId="35" borderId="26" xfId="0" applyFont="1" applyFill="1" applyBorder="1" applyAlignment="1">
      <alignment horizontal="right"/>
    </xf>
    <xf numFmtId="0" fontId="14" fillId="35" borderId="0" xfId="0" applyFont="1" applyFill="1" applyBorder="1" applyAlignment="1">
      <alignment vertical="center"/>
    </xf>
    <xf numFmtId="0" fontId="14" fillId="35" borderId="27" xfId="0" applyFont="1" applyFill="1" applyBorder="1" applyAlignment="1">
      <alignment vertical="center"/>
    </xf>
    <xf numFmtId="3" fontId="60" fillId="35" borderId="40" xfId="0" applyNumberFormat="1" applyFont="1" applyFill="1" applyBorder="1" applyAlignment="1">
      <alignment vertical="center"/>
    </xf>
    <xf numFmtId="185" fontId="14" fillId="35" borderId="0" xfId="0" applyNumberFormat="1" applyFont="1" applyFill="1" applyBorder="1" applyAlignment="1">
      <alignment vertical="center"/>
    </xf>
    <xf numFmtId="185" fontId="18" fillId="35" borderId="27" xfId="0" applyNumberFormat="1" applyFont="1" applyFill="1" applyBorder="1" applyAlignment="1">
      <alignment vertical="center"/>
    </xf>
    <xf numFmtId="0" fontId="30" fillId="35" borderId="19" xfId="0" applyFont="1" applyFill="1" applyBorder="1" applyAlignment="1">
      <alignment vertical="center"/>
    </xf>
    <xf numFmtId="3" fontId="31" fillId="35" borderId="0" xfId="0" applyNumberFormat="1" applyFont="1" applyFill="1" applyBorder="1" applyAlignment="1">
      <alignment horizontal="right"/>
    </xf>
    <xf numFmtId="185" fontId="30" fillId="35" borderId="0" xfId="0" applyNumberFormat="1" applyFont="1" applyFill="1" applyBorder="1" applyAlignment="1">
      <alignment vertical="center"/>
    </xf>
    <xf numFmtId="201" fontId="18" fillId="35" borderId="27" xfId="0" applyNumberFormat="1" applyFont="1" applyFill="1" applyBorder="1" applyAlignment="1">
      <alignment vertical="center"/>
    </xf>
    <xf numFmtId="3" fontId="16" fillId="35" borderId="0" xfId="0" applyNumberFormat="1" applyFont="1" applyFill="1" applyBorder="1" applyAlignment="1">
      <alignment horizontal="right"/>
    </xf>
    <xf numFmtId="185" fontId="61" fillId="35" borderId="0" xfId="0" applyNumberFormat="1" applyFont="1" applyFill="1" applyBorder="1" applyAlignment="1">
      <alignment vertical="center"/>
    </xf>
    <xf numFmtId="0" fontId="14" fillId="35" borderId="19" xfId="0" applyFont="1" applyFill="1" applyBorder="1" applyAlignment="1">
      <alignment vertical="center"/>
    </xf>
    <xf numFmtId="0" fontId="44" fillId="35" borderId="30" xfId="0" applyFont="1" applyFill="1" applyBorder="1" applyAlignment="1">
      <alignment/>
    </xf>
    <xf numFmtId="0" fontId="44" fillId="35" borderId="31" xfId="0" applyFont="1" applyFill="1" applyBorder="1" applyAlignment="1">
      <alignment horizontal="right"/>
    </xf>
    <xf numFmtId="0" fontId="5" fillId="0" borderId="0" xfId="0" applyFont="1" applyFill="1" applyAlignment="1">
      <alignment/>
    </xf>
    <xf numFmtId="0" fontId="8" fillId="0" borderId="0" xfId="0" applyFont="1" applyFill="1" applyAlignment="1">
      <alignment/>
    </xf>
    <xf numFmtId="0" fontId="8" fillId="0" borderId="0" xfId="0" applyFont="1" applyFill="1" applyAlignment="1">
      <alignment vertical="top"/>
    </xf>
    <xf numFmtId="0" fontId="5" fillId="0" borderId="0" xfId="0" applyNumberFormat="1" applyFont="1" applyAlignment="1">
      <alignment vertical="top"/>
    </xf>
    <xf numFmtId="0" fontId="5" fillId="0" borderId="0" xfId="0" applyFont="1" applyFill="1" applyBorder="1" applyAlignment="1">
      <alignment/>
    </xf>
    <xf numFmtId="0" fontId="4" fillId="33" borderId="12" xfId="0" applyFont="1" applyFill="1" applyBorder="1" applyAlignment="1">
      <alignment/>
    </xf>
    <xf numFmtId="0" fontId="4" fillId="33" borderId="14" xfId="0" applyFont="1" applyFill="1" applyBorder="1" applyAlignment="1">
      <alignment horizontal="centerContinuous"/>
    </xf>
    <xf numFmtId="0" fontId="4" fillId="33" borderId="38" xfId="0" applyFont="1" applyFill="1" applyBorder="1" applyAlignment="1">
      <alignment/>
    </xf>
    <xf numFmtId="0" fontId="10" fillId="34" borderId="15" xfId="0" applyFont="1" applyFill="1" applyBorder="1" applyAlignment="1">
      <alignment horizontal="left" vertical="center"/>
    </xf>
    <xf numFmtId="0" fontId="13" fillId="34" borderId="16" xfId="0" applyFont="1" applyFill="1" applyBorder="1" applyAlignment="1">
      <alignment horizontal="center" vertical="center"/>
    </xf>
    <xf numFmtId="0" fontId="13" fillId="34" borderId="17" xfId="0" applyFont="1" applyFill="1" applyBorder="1" applyAlignment="1">
      <alignment horizontal="center" vertical="center"/>
    </xf>
    <xf numFmtId="0" fontId="5" fillId="34" borderId="18" xfId="0" applyFont="1" applyFill="1" applyBorder="1" applyAlignment="1">
      <alignment horizontal="center" vertical="center"/>
    </xf>
    <xf numFmtId="0" fontId="13" fillId="34" borderId="19" xfId="0" applyFont="1" applyFill="1" applyBorder="1" applyAlignment="1">
      <alignment horizontal="center" vertical="center"/>
    </xf>
    <xf numFmtId="0" fontId="5" fillId="34" borderId="0" xfId="0" applyFont="1" applyFill="1" applyBorder="1" applyAlignment="1">
      <alignment horizontal="center" vertical="center"/>
    </xf>
    <xf numFmtId="0" fontId="13" fillId="34" borderId="0"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0" xfId="0" applyFont="1" applyFill="1" applyBorder="1" applyAlignment="1">
      <alignment horizontal="center"/>
    </xf>
    <xf numFmtId="0" fontId="5" fillId="34" borderId="14" xfId="0" applyFont="1" applyFill="1" applyBorder="1" applyAlignment="1">
      <alignment horizontal="centerContinuous" vertical="center"/>
    </xf>
    <xf numFmtId="0" fontId="8" fillId="34" borderId="19" xfId="0" applyFont="1" applyFill="1" applyBorder="1" applyAlignment="1">
      <alignment horizontal="centerContinuous" vertical="center"/>
    </xf>
    <xf numFmtId="0" fontId="8" fillId="34" borderId="0" xfId="0" applyFont="1" applyFill="1" applyBorder="1" applyAlignment="1">
      <alignment horizontal="center" vertical="center"/>
    </xf>
    <xf numFmtId="0" fontId="10" fillId="34" borderId="0" xfId="0" applyFont="1" applyFill="1" applyBorder="1" applyAlignment="1">
      <alignment horizontal="center"/>
    </xf>
    <xf numFmtId="0" fontId="8" fillId="34" borderId="0" xfId="0" applyFont="1" applyFill="1" applyBorder="1" applyAlignment="1">
      <alignment horizontal="centerContinuous" vertical="center"/>
    </xf>
    <xf numFmtId="0" fontId="5" fillId="34" borderId="14" xfId="0" applyFont="1" applyFill="1" applyBorder="1" applyAlignment="1">
      <alignment horizontal="centerContinuous"/>
    </xf>
    <xf numFmtId="0" fontId="10" fillId="34" borderId="37" xfId="0" applyFont="1" applyFill="1" applyBorder="1" applyAlignment="1">
      <alignment horizontal="left" vertical="top"/>
    </xf>
    <xf numFmtId="0" fontId="13" fillId="34" borderId="20" xfId="0" applyFont="1" applyFill="1" applyBorder="1" applyAlignment="1">
      <alignment horizontal="center" vertical="top"/>
    </xf>
    <xf numFmtId="0" fontId="13" fillId="34" borderId="30" xfId="0" applyFont="1" applyFill="1" applyBorder="1" applyAlignment="1">
      <alignment horizontal="center" vertical="top"/>
    </xf>
    <xf numFmtId="0" fontId="13" fillId="34" borderId="14" xfId="0" applyFont="1" applyFill="1" applyBorder="1" applyAlignment="1">
      <alignment horizontal="center" vertical="top"/>
    </xf>
    <xf numFmtId="219" fontId="4" fillId="35" borderId="14" xfId="0" applyNumberFormat="1" applyFont="1" applyFill="1" applyBorder="1" applyAlignment="1">
      <alignment vertical="center"/>
    </xf>
    <xf numFmtId="43" fontId="4" fillId="0" borderId="0" xfId="42" applyFont="1" applyAlignment="1">
      <alignment vertical="center"/>
    </xf>
    <xf numFmtId="220" fontId="4" fillId="0" borderId="0" xfId="0" applyNumberFormat="1" applyFont="1" applyAlignment="1">
      <alignment vertical="center"/>
    </xf>
    <xf numFmtId="220" fontId="4" fillId="0" borderId="0" xfId="0" applyNumberFormat="1" applyFont="1" applyAlignment="1">
      <alignment/>
    </xf>
    <xf numFmtId="220" fontId="8" fillId="0" borderId="0" xfId="0" applyNumberFormat="1" applyFont="1" applyAlignment="1">
      <alignment/>
    </xf>
    <xf numFmtId="0" fontId="10" fillId="0" borderId="0" xfId="0" applyFont="1" applyAlignment="1">
      <alignment vertical="center"/>
    </xf>
    <xf numFmtId="220" fontId="5" fillId="0" borderId="0" xfId="0" applyNumberFormat="1" applyFont="1" applyAlignment="1">
      <alignment/>
    </xf>
    <xf numFmtId="0" fontId="5" fillId="34" borderId="0" xfId="0" applyFont="1" applyFill="1" applyBorder="1" applyAlignment="1">
      <alignment horizontal="left" vertical="center"/>
    </xf>
    <xf numFmtId="0" fontId="5" fillId="34" borderId="0" xfId="0" applyFont="1" applyFill="1" applyBorder="1" applyAlignment="1">
      <alignment horizontal="left"/>
    </xf>
    <xf numFmtId="220" fontId="5" fillId="0" borderId="0" xfId="0" applyNumberFormat="1" applyFont="1" applyAlignment="1">
      <alignment vertical="center"/>
    </xf>
    <xf numFmtId="0" fontId="5" fillId="34" borderId="16" xfId="0" applyFont="1" applyFill="1" applyBorder="1" applyAlignment="1">
      <alignment vertical="center"/>
    </xf>
    <xf numFmtId="0" fontId="10" fillId="34" borderId="17" xfId="0" applyFont="1" applyFill="1" applyBorder="1" applyAlignment="1">
      <alignment horizontal="center" vertical="center"/>
    </xf>
    <xf numFmtId="0" fontId="5" fillId="34" borderId="17" xfId="0" applyFont="1" applyFill="1" applyBorder="1" applyAlignment="1">
      <alignment vertical="center"/>
    </xf>
    <xf numFmtId="0" fontId="10" fillId="34" borderId="17" xfId="0" applyFont="1" applyFill="1" applyBorder="1" applyAlignment="1">
      <alignment vertical="center"/>
    </xf>
    <xf numFmtId="0" fontId="5" fillId="34" borderId="18" xfId="0" applyFont="1" applyFill="1" applyBorder="1" applyAlignment="1">
      <alignment vertical="center"/>
    </xf>
    <xf numFmtId="0" fontId="14" fillId="34" borderId="19" xfId="0" applyFont="1" applyFill="1" applyBorder="1" applyAlignment="1">
      <alignment horizontal="centerContinuous" vertical="center"/>
    </xf>
    <xf numFmtId="0" fontId="5" fillId="34" borderId="14" xfId="0" applyFont="1" applyFill="1" applyBorder="1" applyAlignment="1">
      <alignment horizontal="centerContinuous" vertical="center"/>
    </xf>
    <xf numFmtId="0" fontId="5" fillId="34" borderId="13" xfId="0" applyFont="1" applyFill="1" applyBorder="1" applyAlignment="1">
      <alignment horizontal="centerContinuous" vertical="center"/>
    </xf>
    <xf numFmtId="0" fontId="15" fillId="34" borderId="19" xfId="0" applyFont="1" applyFill="1" applyBorder="1" applyAlignment="1">
      <alignment horizontal="center" vertical="center"/>
    </xf>
    <xf numFmtId="0" fontId="15" fillId="34" borderId="0" xfId="0" applyFont="1" applyFill="1" applyBorder="1" applyAlignment="1">
      <alignment horizontal="centerContinuous" vertical="center"/>
    </xf>
    <xf numFmtId="0" fontId="10" fillId="34" borderId="0" xfId="0" applyFont="1" applyFill="1" applyBorder="1" applyAlignment="1">
      <alignment horizontal="centerContinuous" vertical="top"/>
    </xf>
    <xf numFmtId="0" fontId="10" fillId="34" borderId="14" xfId="0" applyFont="1" applyFill="1" applyBorder="1" applyAlignment="1">
      <alignment horizontal="centerContinuous" vertical="top"/>
    </xf>
    <xf numFmtId="0" fontId="10" fillId="34" borderId="20" xfId="0" applyFont="1" applyFill="1" applyBorder="1" applyAlignment="1">
      <alignment horizontal="center" vertical="top"/>
    </xf>
    <xf numFmtId="0" fontId="5" fillId="34" borderId="38" xfId="0" applyFont="1" applyFill="1" applyBorder="1" applyAlignment="1">
      <alignment vertical="top"/>
    </xf>
    <xf numFmtId="0" fontId="14" fillId="35" borderId="13" xfId="0" applyFont="1" applyFill="1" applyBorder="1" applyAlignment="1">
      <alignment horizontal="center" vertical="center"/>
    </xf>
    <xf numFmtId="0" fontId="14" fillId="0" borderId="0" xfId="0" applyFont="1" applyFill="1" applyBorder="1" applyAlignment="1">
      <alignment horizontal="center"/>
    </xf>
    <xf numFmtId="193" fontId="14" fillId="0" borderId="0" xfId="0" applyNumberFormat="1" applyFont="1" applyFill="1" applyBorder="1" applyAlignment="1">
      <alignment vertical="center"/>
    </xf>
    <xf numFmtId="3" fontId="14" fillId="0" borderId="0" xfId="42" applyNumberFormat="1" applyFont="1" applyFill="1" applyBorder="1" applyAlignment="1">
      <alignment horizontal="right" vertical="center"/>
    </xf>
    <xf numFmtId="177" fontId="14" fillId="0" borderId="0" xfId="0" applyNumberFormat="1" applyFont="1" applyFill="1" applyBorder="1" applyAlignment="1">
      <alignment horizontal="right" vertical="center"/>
    </xf>
    <xf numFmtId="0" fontId="23" fillId="0" borderId="0" xfId="0" applyFont="1" applyFill="1" applyAlignment="1">
      <alignment vertical="center"/>
    </xf>
    <xf numFmtId="0" fontId="4" fillId="33" borderId="0" xfId="0" applyFont="1" applyFill="1" applyBorder="1" applyAlignment="1">
      <alignment horizontal="centerContinuous"/>
    </xf>
    <xf numFmtId="0" fontId="5" fillId="33" borderId="20" xfId="0" applyFont="1" applyFill="1" applyBorder="1" applyAlignment="1">
      <alignment/>
    </xf>
    <xf numFmtId="0" fontId="5" fillId="33" borderId="31" xfId="0" applyFont="1" applyFill="1" applyBorder="1" applyAlignment="1">
      <alignment/>
    </xf>
    <xf numFmtId="0" fontId="10" fillId="34" borderId="17" xfId="0" applyFont="1" applyFill="1" applyBorder="1" applyAlignment="1">
      <alignment horizontal="left" vertical="center"/>
    </xf>
    <xf numFmtId="0" fontId="10" fillId="34" borderId="16" xfId="0" applyFont="1" applyFill="1" applyBorder="1" applyAlignment="1">
      <alignment horizontal="left" vertical="center"/>
    </xf>
    <xf numFmtId="0" fontId="5" fillId="34" borderId="39" xfId="0" applyFont="1" applyFill="1" applyBorder="1" applyAlignment="1">
      <alignment vertical="center"/>
    </xf>
    <xf numFmtId="0" fontId="5" fillId="34" borderId="45" xfId="0" applyFont="1" applyFill="1" applyBorder="1" applyAlignment="1">
      <alignment vertical="center"/>
    </xf>
    <xf numFmtId="0" fontId="5" fillId="34" borderId="26" xfId="0" applyFont="1" applyFill="1" applyBorder="1" applyAlignment="1">
      <alignment vertical="center"/>
    </xf>
    <xf numFmtId="0" fontId="5" fillId="34" borderId="19" xfId="0" applyFont="1" applyFill="1" applyBorder="1" applyAlignment="1">
      <alignment horizontal="left" vertical="center"/>
    </xf>
    <xf numFmtId="0" fontId="21" fillId="34" borderId="0" xfId="0" applyFont="1" applyFill="1" applyBorder="1" applyAlignment="1">
      <alignment horizontal="left" vertical="center"/>
    </xf>
    <xf numFmtId="0" fontId="21" fillId="34" borderId="40" xfId="0" applyFont="1" applyFill="1" applyBorder="1" applyAlignment="1">
      <alignment horizontal="centerContinuous" vertical="center"/>
    </xf>
    <xf numFmtId="0" fontId="21" fillId="34" borderId="0" xfId="0" applyFont="1" applyFill="1" applyBorder="1" applyAlignment="1">
      <alignment horizontal="centerContinuous" vertical="center"/>
    </xf>
    <xf numFmtId="0" fontId="21" fillId="34" borderId="36" xfId="0" applyFont="1" applyFill="1" applyBorder="1" applyAlignment="1">
      <alignment horizontal="centerContinuous" vertical="center"/>
    </xf>
    <xf numFmtId="9" fontId="21" fillId="34" borderId="40" xfId="0" applyNumberFormat="1" applyFont="1" applyFill="1" applyBorder="1" applyAlignment="1">
      <alignment horizontal="centerContinuous" vertical="center"/>
    </xf>
    <xf numFmtId="9" fontId="21" fillId="34" borderId="27" xfId="0" applyNumberFormat="1" applyFont="1" applyFill="1" applyBorder="1" applyAlignment="1">
      <alignment horizontal="centerContinuous" vertical="center"/>
    </xf>
    <xf numFmtId="221" fontId="21" fillId="34" borderId="19" xfId="0" applyNumberFormat="1" applyFont="1" applyFill="1" applyBorder="1" applyAlignment="1">
      <alignment horizontal="left" vertical="center"/>
    </xf>
    <xf numFmtId="221" fontId="21" fillId="34" borderId="0" xfId="0" applyNumberFormat="1" applyFont="1" applyFill="1" applyBorder="1" applyAlignment="1">
      <alignment horizontal="left" vertical="center"/>
    </xf>
    <xf numFmtId="9" fontId="23" fillId="34" borderId="40" xfId="0" applyNumberFormat="1" applyFont="1" applyFill="1" applyBorder="1" applyAlignment="1">
      <alignment horizontal="centerContinuous"/>
    </xf>
    <xf numFmtId="9" fontId="23" fillId="34" borderId="0" xfId="0" applyNumberFormat="1" applyFont="1" applyFill="1" applyBorder="1" applyAlignment="1">
      <alignment horizontal="centerContinuous"/>
    </xf>
    <xf numFmtId="9" fontId="42" fillId="34" borderId="36" xfId="0" applyNumberFormat="1" applyFont="1" applyFill="1" applyBorder="1" applyAlignment="1">
      <alignment horizontal="centerContinuous"/>
    </xf>
    <xf numFmtId="0" fontId="23" fillId="34" borderId="0" xfId="0" applyFont="1" applyFill="1" applyBorder="1" applyAlignment="1">
      <alignment horizontal="centerContinuous"/>
    </xf>
    <xf numFmtId="0" fontId="23" fillId="34" borderId="40" xfId="0" applyFont="1" applyFill="1" applyBorder="1" applyAlignment="1">
      <alignment horizontal="centerContinuous"/>
    </xf>
    <xf numFmtId="9" fontId="23" fillId="34" borderId="27" xfId="0" applyNumberFormat="1" applyFont="1" applyFill="1" applyBorder="1" applyAlignment="1">
      <alignment horizontal="centerContinuous"/>
    </xf>
    <xf numFmtId="0" fontId="29" fillId="34" borderId="30" xfId="0" applyFont="1" applyFill="1" applyBorder="1" applyAlignment="1">
      <alignment horizontal="left" vertical="top"/>
    </xf>
    <xf numFmtId="0" fontId="29" fillId="34" borderId="20" xfId="0" applyFont="1" applyFill="1" applyBorder="1" applyAlignment="1">
      <alignment horizontal="left" vertical="top"/>
    </xf>
    <xf numFmtId="0" fontId="29" fillId="34" borderId="41" xfId="0" applyFont="1" applyFill="1" applyBorder="1" applyAlignment="1">
      <alignment horizontal="center" vertical="top"/>
    </xf>
    <xf numFmtId="0" fontId="29" fillId="34" borderId="30" xfId="0" applyFont="1" applyFill="1" applyBorder="1" applyAlignment="1">
      <alignment horizontal="center" vertical="top"/>
    </xf>
    <xf numFmtId="0" fontId="29" fillId="34" borderId="46" xfId="0" applyFont="1" applyFill="1" applyBorder="1" applyAlignment="1">
      <alignment horizontal="center" vertical="top"/>
    </xf>
    <xf numFmtId="0" fontId="29" fillId="34" borderId="31" xfId="0" applyFont="1" applyFill="1" applyBorder="1" applyAlignment="1">
      <alignment horizontal="center" vertical="top"/>
    </xf>
    <xf numFmtId="0" fontId="29" fillId="35" borderId="27" xfId="0" applyFont="1" applyFill="1" applyBorder="1" applyAlignment="1">
      <alignment/>
    </xf>
    <xf numFmtId="0" fontId="29" fillId="35" borderId="40" xfId="0" applyFont="1" applyFill="1" applyBorder="1" applyAlignment="1">
      <alignment horizontal="center" vertical="center"/>
    </xf>
    <xf numFmtId="177" fontId="4" fillId="35" borderId="0" xfId="0" applyNumberFormat="1" applyFont="1" applyFill="1" applyBorder="1" applyAlignment="1">
      <alignment vertical="center"/>
    </xf>
    <xf numFmtId="0" fontId="29" fillId="35" borderId="0" xfId="0" applyFont="1" applyFill="1" applyBorder="1" applyAlignment="1">
      <alignment horizontal="center" vertical="center"/>
    </xf>
    <xf numFmtId="0" fontId="21" fillId="35" borderId="36" xfId="0" applyFont="1" applyFill="1" applyBorder="1" applyAlignment="1">
      <alignment/>
    </xf>
    <xf numFmtId="0" fontId="29" fillId="35" borderId="36" xfId="0" applyFont="1" applyFill="1" applyBorder="1" applyAlignment="1">
      <alignment horizontal="center" vertical="center"/>
    </xf>
    <xf numFmtId="0" fontId="29" fillId="35" borderId="27" xfId="0" applyFont="1" applyFill="1" applyBorder="1" applyAlignment="1">
      <alignment horizontal="center" vertical="center"/>
    </xf>
    <xf numFmtId="221" fontId="4" fillId="35" borderId="40" xfId="0" applyNumberFormat="1" applyFont="1" applyFill="1" applyBorder="1" applyAlignment="1">
      <alignment horizontal="right" vertical="center"/>
    </xf>
    <xf numFmtId="228" fontId="4" fillId="35" borderId="0" xfId="0" applyNumberFormat="1" applyFont="1" applyFill="1" applyBorder="1" applyAlignment="1">
      <alignment horizontal="right" vertical="center"/>
    </xf>
    <xf numFmtId="0" fontId="21" fillId="35" borderId="0" xfId="0" applyNumberFormat="1" applyFont="1" applyFill="1" applyBorder="1" applyAlignment="1">
      <alignment horizontal="right" vertical="center"/>
    </xf>
    <xf numFmtId="178" fontId="21" fillId="35" borderId="27" xfId="0" applyNumberFormat="1" applyFont="1" applyFill="1" applyBorder="1" applyAlignment="1">
      <alignment horizontal="right" vertical="center"/>
    </xf>
    <xf numFmtId="10" fontId="5" fillId="0" borderId="0" xfId="0" applyNumberFormat="1" applyFont="1" applyAlignment="1">
      <alignment vertical="center"/>
    </xf>
    <xf numFmtId="184" fontId="5" fillId="0" borderId="0" xfId="0" applyNumberFormat="1" applyFont="1" applyAlignment="1">
      <alignment vertical="center"/>
    </xf>
    <xf numFmtId="221" fontId="4" fillId="35" borderId="0" xfId="0" applyNumberFormat="1" applyFont="1" applyFill="1" applyBorder="1" applyAlignment="1">
      <alignment horizontal="right" vertical="center"/>
    </xf>
    <xf numFmtId="184" fontId="5" fillId="0" borderId="0" xfId="0" applyNumberFormat="1" applyFont="1" applyFill="1" applyAlignment="1">
      <alignment vertical="center"/>
    </xf>
    <xf numFmtId="0" fontId="5" fillId="35" borderId="30" xfId="0" applyFont="1" applyFill="1" applyBorder="1" applyAlignment="1">
      <alignment/>
    </xf>
    <xf numFmtId="0" fontId="5" fillId="35" borderId="41" xfId="0" applyNumberFormat="1" applyFont="1" applyFill="1" applyBorder="1" applyAlignment="1">
      <alignment horizontal="right" vertical="center"/>
    </xf>
    <xf numFmtId="0" fontId="5" fillId="35" borderId="30" xfId="0" applyNumberFormat="1" applyFont="1" applyFill="1" applyBorder="1" applyAlignment="1">
      <alignment horizontal="right" vertical="center"/>
    </xf>
    <xf numFmtId="0" fontId="4" fillId="35" borderId="31" xfId="0" applyFont="1" applyFill="1" applyBorder="1" applyAlignment="1">
      <alignment/>
    </xf>
    <xf numFmtId="10" fontId="5" fillId="0" borderId="0" xfId="0" applyNumberFormat="1" applyFont="1" applyFill="1" applyBorder="1" applyAlignment="1">
      <alignment/>
    </xf>
    <xf numFmtId="188" fontId="0" fillId="0" borderId="0" xfId="0" applyNumberFormat="1" applyAlignment="1">
      <alignment/>
    </xf>
    <xf numFmtId="0" fontId="6" fillId="40" borderId="19" xfId="0" applyFont="1" applyFill="1" applyBorder="1" applyAlignment="1">
      <alignment horizontal="centerContinuous"/>
    </xf>
    <xf numFmtId="0" fontId="6" fillId="40" borderId="0" xfId="0" applyFont="1" applyFill="1" applyBorder="1" applyAlignment="1">
      <alignment horizontal="centerContinuous"/>
    </xf>
    <xf numFmtId="0" fontId="7" fillId="40" borderId="0" xfId="0" applyFont="1" applyFill="1" applyBorder="1" applyAlignment="1">
      <alignment horizontal="centerContinuous"/>
    </xf>
    <xf numFmtId="0" fontId="5" fillId="40" borderId="0" xfId="0" applyFont="1" applyFill="1" applyBorder="1" applyAlignment="1">
      <alignment horizontal="centerContinuous"/>
    </xf>
    <xf numFmtId="3" fontId="5" fillId="40" borderId="0" xfId="0" applyNumberFormat="1" applyFont="1" applyFill="1" applyBorder="1" applyAlignment="1">
      <alignment horizontal="centerContinuous"/>
    </xf>
    <xf numFmtId="0" fontId="5" fillId="40" borderId="14" xfId="0" applyFont="1" applyFill="1" applyBorder="1" applyAlignment="1">
      <alignment horizontal="centerContinuous"/>
    </xf>
    <xf numFmtId="0" fontId="5" fillId="40" borderId="27" xfId="0" applyFont="1" applyFill="1" applyBorder="1" applyAlignment="1">
      <alignment horizontal="centerContinuous"/>
    </xf>
    <xf numFmtId="0" fontId="5" fillId="34" borderId="16" xfId="0" applyFont="1" applyFill="1" applyBorder="1" applyAlignment="1">
      <alignment horizontal="left"/>
    </xf>
    <xf numFmtId="0" fontId="5" fillId="34" borderId="17" xfId="0" applyFont="1" applyFill="1" applyBorder="1" applyAlignment="1">
      <alignment horizontal="left"/>
    </xf>
    <xf numFmtId="0" fontId="5" fillId="34" borderId="26" xfId="0" applyNumberFormat="1" applyFont="1" applyFill="1" applyBorder="1" applyAlignment="1">
      <alignment horizontal="center"/>
    </xf>
    <xf numFmtId="0" fontId="5" fillId="0" borderId="0" xfId="0" applyNumberFormat="1" applyFont="1" applyAlignment="1">
      <alignment vertical="center"/>
    </xf>
    <xf numFmtId="0" fontId="5" fillId="34" borderId="19" xfId="0" applyFont="1" applyFill="1" applyBorder="1" applyAlignment="1">
      <alignment horizontal="left"/>
    </xf>
    <xf numFmtId="0" fontId="5" fillId="34" borderId="20" xfId="0" applyFont="1" applyFill="1" applyBorder="1" applyAlignment="1">
      <alignment vertical="top"/>
    </xf>
    <xf numFmtId="0" fontId="5" fillId="34" borderId="30" xfId="0" applyFont="1" applyFill="1" applyBorder="1" applyAlignment="1">
      <alignment vertical="top"/>
    </xf>
    <xf numFmtId="0" fontId="5" fillId="34" borderId="30" xfId="0" applyFont="1" applyFill="1" applyBorder="1" applyAlignment="1">
      <alignment horizontal="left" vertical="top"/>
    </xf>
    <xf numFmtId="0" fontId="8" fillId="34" borderId="20" xfId="0" applyFont="1" applyFill="1" applyBorder="1" applyAlignment="1">
      <alignment horizontal="center" vertical="top"/>
    </xf>
    <xf numFmtId="0" fontId="8" fillId="34" borderId="30" xfId="0" applyFont="1" applyFill="1" applyBorder="1" applyAlignment="1">
      <alignment horizontal="center" vertical="top"/>
    </xf>
    <xf numFmtId="3" fontId="8" fillId="34" borderId="41" xfId="0" applyNumberFormat="1" applyFont="1" applyFill="1" applyBorder="1" applyAlignment="1">
      <alignment vertical="top"/>
    </xf>
    <xf numFmtId="0" fontId="5" fillId="34" borderId="30" xfId="0" applyFont="1" applyFill="1" applyBorder="1" applyAlignment="1">
      <alignment horizontal="center" vertical="top"/>
    </xf>
    <xf numFmtId="0" fontId="5" fillId="34" borderId="46" xfId="0" applyFont="1" applyFill="1" applyBorder="1" applyAlignment="1">
      <alignment horizontal="center" vertical="top"/>
    </xf>
    <xf numFmtId="0" fontId="10" fillId="34" borderId="30" xfId="0" applyFont="1" applyFill="1" applyBorder="1" applyAlignment="1">
      <alignment vertical="top"/>
    </xf>
    <xf numFmtId="0" fontId="10" fillId="34" borderId="31" xfId="0" applyFont="1" applyFill="1" applyBorder="1" applyAlignment="1">
      <alignment vertical="top"/>
    </xf>
    <xf numFmtId="0" fontId="10" fillId="35" borderId="0" xfId="0" applyFont="1" applyFill="1" applyBorder="1" applyAlignment="1">
      <alignment/>
    </xf>
    <xf numFmtId="0" fontId="10" fillId="35" borderId="0" xfId="0" applyFont="1" applyFill="1" applyBorder="1" applyAlignment="1">
      <alignment/>
    </xf>
    <xf numFmtId="9" fontId="44" fillId="35" borderId="0" xfId="62" applyFont="1" applyFill="1" applyBorder="1" applyAlignment="1">
      <alignment horizontal="center"/>
    </xf>
    <xf numFmtId="3" fontId="44" fillId="35" borderId="39" xfId="0" applyNumberFormat="1" applyFont="1" applyFill="1" applyBorder="1" applyAlignment="1">
      <alignment horizontal="right"/>
    </xf>
    <xf numFmtId="0" fontId="44" fillId="35" borderId="17" xfId="0" applyFont="1" applyFill="1" applyBorder="1" applyAlignment="1">
      <alignment horizontal="right"/>
    </xf>
    <xf numFmtId="0" fontId="44" fillId="35" borderId="45" xfId="0" applyFont="1" applyFill="1" applyBorder="1" applyAlignment="1">
      <alignment horizontal="right"/>
    </xf>
    <xf numFmtId="3" fontId="44" fillId="35" borderId="0" xfId="0" applyNumberFormat="1" applyFont="1" applyFill="1" applyBorder="1" applyAlignment="1">
      <alignment horizontal="right"/>
    </xf>
    <xf numFmtId="0" fontId="44" fillId="35" borderId="0" xfId="0" applyFont="1" applyFill="1" applyBorder="1" applyAlignment="1">
      <alignment/>
    </xf>
    <xf numFmtId="0" fontId="44" fillId="35" borderId="27" xfId="0" applyFont="1" applyFill="1" applyBorder="1" applyAlignment="1">
      <alignment/>
    </xf>
    <xf numFmtId="0" fontId="0" fillId="0" borderId="0" xfId="57">
      <alignment/>
      <protection/>
    </xf>
    <xf numFmtId="0" fontId="5" fillId="35" borderId="0" xfId="0" applyFont="1" applyFill="1" applyBorder="1" applyAlignment="1">
      <alignment vertical="center"/>
    </xf>
    <xf numFmtId="0" fontId="5" fillId="35" borderId="27" xfId="0" applyFont="1" applyFill="1" applyBorder="1" applyAlignment="1">
      <alignment vertical="center"/>
    </xf>
    <xf numFmtId="9" fontId="5" fillId="35" borderId="0" xfId="62" applyNumberFormat="1" applyFont="1" applyFill="1" applyBorder="1" applyAlignment="1">
      <alignment horizontal="right" vertical="center"/>
    </xf>
    <xf numFmtId="9" fontId="5" fillId="35" borderId="0" xfId="62" applyFont="1" applyFill="1" applyBorder="1" applyAlignment="1">
      <alignment horizontal="center" vertical="center"/>
    </xf>
    <xf numFmtId="164" fontId="5" fillId="35" borderId="40" xfId="0" applyNumberFormat="1" applyFont="1" applyFill="1" applyBorder="1" applyAlignment="1">
      <alignment horizontal="right"/>
    </xf>
    <xf numFmtId="184" fontId="5" fillId="35" borderId="36" xfId="62" applyNumberFormat="1" applyFont="1" applyFill="1" applyBorder="1" applyAlignment="1">
      <alignment horizontal="center" vertical="center"/>
    </xf>
    <xf numFmtId="184" fontId="5" fillId="35" borderId="36" xfId="62" applyNumberFormat="1" applyFont="1" applyFill="1" applyBorder="1" applyAlignment="1">
      <alignment horizontal="right" vertical="center"/>
    </xf>
    <xf numFmtId="184" fontId="5" fillId="35" borderId="27" xfId="62" applyNumberFormat="1" applyFont="1" applyFill="1" applyBorder="1" applyAlignment="1">
      <alignment horizontal="right" vertical="center"/>
    </xf>
    <xf numFmtId="0" fontId="4" fillId="0" borderId="0" xfId="0" applyNumberFormat="1" applyFont="1" applyAlignment="1">
      <alignment/>
    </xf>
    <xf numFmtId="9" fontId="4" fillId="0" borderId="0" xfId="0" applyNumberFormat="1" applyFont="1" applyAlignment="1">
      <alignment/>
    </xf>
    <xf numFmtId="1" fontId="5" fillId="35" borderId="0" xfId="62" applyNumberFormat="1" applyFont="1" applyFill="1" applyBorder="1" applyAlignment="1">
      <alignment horizontal="right" vertical="center" indent="1"/>
    </xf>
    <xf numFmtId="3" fontId="5" fillId="35" borderId="40" xfId="0" applyNumberFormat="1" applyFont="1" applyFill="1" applyBorder="1" applyAlignment="1">
      <alignment horizontal="right"/>
    </xf>
    <xf numFmtId="3" fontId="5" fillId="35" borderId="40" xfId="44" applyNumberFormat="1" applyFont="1" applyFill="1" applyBorder="1" applyAlignment="1">
      <alignment horizontal="right" vertical="center"/>
    </xf>
    <xf numFmtId="1" fontId="30" fillId="35" borderId="0" xfId="62" applyNumberFormat="1" applyFont="1" applyFill="1" applyBorder="1" applyAlignment="1">
      <alignment horizontal="right" vertical="center" indent="1"/>
    </xf>
    <xf numFmtId="9" fontId="30" fillId="35" borderId="0" xfId="62" applyFont="1" applyFill="1" applyBorder="1" applyAlignment="1">
      <alignment horizontal="center" vertical="center"/>
    </xf>
    <xf numFmtId="3" fontId="30" fillId="35" borderId="40" xfId="0" applyNumberFormat="1" applyFont="1" applyFill="1" applyBorder="1" applyAlignment="1">
      <alignment horizontal="right"/>
    </xf>
    <xf numFmtId="184" fontId="30" fillId="35" borderId="36" xfId="62" applyNumberFormat="1" applyFont="1" applyFill="1" applyBorder="1" applyAlignment="1">
      <alignment horizontal="center" vertical="center"/>
    </xf>
    <xf numFmtId="184" fontId="30" fillId="35" borderId="36" xfId="62" applyNumberFormat="1" applyFont="1" applyFill="1" applyBorder="1" applyAlignment="1">
      <alignment horizontal="right" vertical="center"/>
    </xf>
    <xf numFmtId="3" fontId="30" fillId="35" borderId="40" xfId="0" applyNumberFormat="1" applyFont="1" applyFill="1" applyBorder="1" applyAlignment="1" quotePrefix="1">
      <alignment horizontal="right"/>
    </xf>
    <xf numFmtId="184" fontId="30" fillId="35" borderId="27" xfId="62" applyNumberFormat="1" applyFont="1" applyFill="1" applyBorder="1" applyAlignment="1">
      <alignment horizontal="right" vertical="center"/>
    </xf>
    <xf numFmtId="0" fontId="17" fillId="0" borderId="0" xfId="0" applyNumberFormat="1" applyFont="1" applyAlignment="1">
      <alignment/>
    </xf>
    <xf numFmtId="0" fontId="5" fillId="35" borderId="27" xfId="0" applyFont="1" applyFill="1" applyBorder="1" applyAlignment="1">
      <alignment horizontal="center" vertical="center"/>
    </xf>
    <xf numFmtId="3" fontId="5" fillId="35" borderId="40" xfId="42" applyNumberFormat="1" applyFont="1" applyFill="1" applyBorder="1" applyAlignment="1">
      <alignment horizontal="right" vertical="center"/>
    </xf>
    <xf numFmtId="184" fontId="14" fillId="35" borderId="27" xfId="62" applyNumberFormat="1" applyFont="1" applyFill="1" applyBorder="1" applyAlignment="1">
      <alignment horizontal="right" vertical="center"/>
    </xf>
    <xf numFmtId="3" fontId="4" fillId="0" borderId="0" xfId="0" applyNumberFormat="1" applyFont="1" applyAlignment="1">
      <alignment/>
    </xf>
    <xf numFmtId="0" fontId="5" fillId="35" borderId="0" xfId="0" applyFont="1" applyFill="1" applyBorder="1" applyAlignment="1">
      <alignment horizontal="center" vertical="center"/>
    </xf>
    <xf numFmtId="3" fontId="5" fillId="35" borderId="40" xfId="0" applyNumberFormat="1" applyFont="1" applyFill="1" applyBorder="1" applyAlignment="1" quotePrefix="1">
      <alignment horizontal="right"/>
    </xf>
    <xf numFmtId="9" fontId="5" fillId="35" borderId="0" xfId="62" applyNumberFormat="1" applyFont="1" applyFill="1" applyBorder="1" applyAlignment="1" quotePrefix="1">
      <alignment horizontal="right" vertical="center"/>
    </xf>
    <xf numFmtId="164" fontId="5" fillId="35" borderId="40" xfId="42" applyNumberFormat="1" applyFont="1" applyFill="1" applyBorder="1" applyAlignment="1">
      <alignment horizontal="right" vertical="center"/>
    </xf>
    <xf numFmtId="184" fontId="5" fillId="35" borderId="0" xfId="62" applyNumberFormat="1" applyFont="1" applyFill="1" applyBorder="1" applyAlignment="1" quotePrefix="1">
      <alignment horizontal="right" vertical="center"/>
    </xf>
    <xf numFmtId="164" fontId="5" fillId="35" borderId="0" xfId="44" applyNumberFormat="1" applyFont="1" applyFill="1" applyBorder="1" applyAlignment="1">
      <alignment horizontal="right" vertical="center"/>
    </xf>
    <xf numFmtId="9" fontId="5" fillId="35" borderId="30" xfId="62" applyFont="1" applyFill="1" applyBorder="1" applyAlignment="1">
      <alignment horizontal="center"/>
    </xf>
    <xf numFmtId="3" fontId="5" fillId="35" borderId="41" xfId="0" applyNumberFormat="1" applyFont="1" applyFill="1" applyBorder="1" applyAlignment="1">
      <alignment horizontal="right"/>
    </xf>
    <xf numFmtId="184" fontId="5" fillId="35" borderId="30" xfId="62" applyNumberFormat="1" applyFont="1" applyFill="1" applyBorder="1" applyAlignment="1">
      <alignment horizontal="center"/>
    </xf>
    <xf numFmtId="184" fontId="5" fillId="35" borderId="46" xfId="62" applyNumberFormat="1" applyFont="1" applyFill="1" applyBorder="1" applyAlignment="1">
      <alignment horizontal="center"/>
    </xf>
    <xf numFmtId="0" fontId="5" fillId="35" borderId="30" xfId="0" applyFont="1" applyFill="1" applyBorder="1" applyAlignment="1">
      <alignment horizontal="right"/>
    </xf>
    <xf numFmtId="0" fontId="5" fillId="35" borderId="46" xfId="0" applyFont="1" applyFill="1" applyBorder="1" applyAlignment="1">
      <alignment horizontal="right"/>
    </xf>
    <xf numFmtId="3" fontId="5" fillId="35" borderId="30" xfId="0" applyNumberFormat="1" applyFont="1" applyFill="1" applyBorder="1" applyAlignment="1">
      <alignment horizontal="right"/>
    </xf>
    <xf numFmtId="1" fontId="5" fillId="0" borderId="0" xfId="0" applyNumberFormat="1" applyFont="1" applyFill="1" applyAlignment="1">
      <alignment/>
    </xf>
    <xf numFmtId="229" fontId="5" fillId="0" borderId="0" xfId="0" applyNumberFormat="1" applyFont="1" applyFill="1" applyAlignment="1">
      <alignment/>
    </xf>
    <xf numFmtId="0" fontId="62" fillId="0" borderId="0" xfId="0" applyFont="1" applyFill="1" applyBorder="1" applyAlignment="1">
      <alignment vertical="center"/>
    </xf>
    <xf numFmtId="3" fontId="5" fillId="0" borderId="0" xfId="0" applyNumberFormat="1" applyFont="1" applyFill="1" applyAlignment="1">
      <alignment vertical="center"/>
    </xf>
    <xf numFmtId="0" fontId="62" fillId="0" borderId="0" xfId="0" applyFont="1" applyAlignment="1">
      <alignment vertical="top"/>
    </xf>
    <xf numFmtId="3" fontId="0" fillId="0" borderId="0" xfId="0" applyNumberFormat="1" applyAlignment="1">
      <alignment vertical="top"/>
    </xf>
    <xf numFmtId="200" fontId="17" fillId="0" borderId="0" xfId="0" applyNumberFormat="1" applyFont="1" applyAlignment="1">
      <alignment/>
    </xf>
    <xf numFmtId="0" fontId="9" fillId="0" borderId="0" xfId="0" applyFont="1" applyBorder="1" applyAlignment="1">
      <alignment vertical="center"/>
    </xf>
    <xf numFmtId="3" fontId="5" fillId="0" borderId="0" xfId="0" applyNumberFormat="1" applyFont="1" applyFill="1" applyAlignment="1">
      <alignment vertical="top"/>
    </xf>
    <xf numFmtId="0" fontId="62" fillId="0" borderId="0" xfId="0" applyFont="1" applyBorder="1" applyAlignment="1">
      <alignment vertical="center"/>
    </xf>
    <xf numFmtId="220" fontId="5" fillId="0" borderId="0" xfId="0" applyNumberFormat="1" applyFont="1" applyFill="1" applyBorder="1" applyAlignment="1">
      <alignment horizontal="right" vertical="center"/>
    </xf>
    <xf numFmtId="3" fontId="5" fillId="0" borderId="0" xfId="0" applyNumberFormat="1" applyFont="1" applyFill="1" applyBorder="1" applyAlignment="1">
      <alignment horizontal="right" vertical="center"/>
    </xf>
    <xf numFmtId="0" fontId="19" fillId="33" borderId="0" xfId="0" applyFont="1" applyFill="1" applyBorder="1" applyAlignment="1">
      <alignment horizontal="centerContinuous"/>
    </xf>
    <xf numFmtId="0" fontId="22" fillId="33" borderId="14" xfId="0" applyFont="1" applyFill="1" applyBorder="1" applyAlignment="1">
      <alignment horizontal="centerContinuous"/>
    </xf>
    <xf numFmtId="0" fontId="5" fillId="34" borderId="15" xfId="0" applyFont="1" applyFill="1" applyBorder="1" applyAlignment="1">
      <alignment vertical="center"/>
    </xf>
    <xf numFmtId="0" fontId="5" fillId="34" borderId="39" xfId="0" applyFont="1" applyFill="1" applyBorder="1" applyAlignment="1">
      <alignment horizontal="centerContinuous" vertical="center"/>
    </xf>
    <xf numFmtId="0" fontId="5" fillId="34" borderId="17" xfId="0" applyFont="1" applyFill="1" applyBorder="1" applyAlignment="1">
      <alignment horizontal="centerContinuous" vertical="center"/>
    </xf>
    <xf numFmtId="0" fontId="10" fillId="34" borderId="39" xfId="0" applyFont="1" applyFill="1" applyBorder="1" applyAlignment="1">
      <alignment horizontal="centerContinuous" vertical="center"/>
    </xf>
    <xf numFmtId="0" fontId="10" fillId="34" borderId="18" xfId="0" applyFont="1" applyFill="1" applyBorder="1" applyAlignment="1">
      <alignment horizontal="centerContinuous" vertical="center"/>
    </xf>
    <xf numFmtId="0" fontId="5" fillId="34" borderId="13" xfId="0" applyFont="1" applyFill="1" applyBorder="1" applyAlignment="1">
      <alignment vertical="center"/>
    </xf>
    <xf numFmtId="0" fontId="5" fillId="34" borderId="40" xfId="0" applyFont="1" applyFill="1" applyBorder="1" applyAlignment="1">
      <alignment horizontal="centerContinuous" vertical="center"/>
    </xf>
    <xf numFmtId="0" fontId="10" fillId="34" borderId="40" xfId="0" applyFont="1" applyFill="1" applyBorder="1" applyAlignment="1">
      <alignment horizontal="centerContinuous" vertical="center"/>
    </xf>
    <xf numFmtId="0" fontId="10" fillId="34" borderId="14" xfId="0" applyFont="1" applyFill="1" applyBorder="1" applyAlignment="1">
      <alignment horizontal="centerContinuous" vertical="center"/>
    </xf>
    <xf numFmtId="49" fontId="14" fillId="34" borderId="37" xfId="0" applyNumberFormat="1" applyFont="1" applyFill="1" applyBorder="1" applyAlignment="1">
      <alignment horizontal="centerContinuous" vertical="center"/>
    </xf>
    <xf numFmtId="49" fontId="14" fillId="34" borderId="30" xfId="0" applyNumberFormat="1" applyFont="1" applyFill="1" applyBorder="1" applyAlignment="1">
      <alignment horizontal="centerContinuous" vertical="center"/>
    </xf>
    <xf numFmtId="49" fontId="14" fillId="34" borderId="20" xfId="0" applyNumberFormat="1" applyFont="1" applyFill="1" applyBorder="1" applyAlignment="1">
      <alignment horizontal="centerContinuous" vertical="center"/>
    </xf>
    <xf numFmtId="199" fontId="5" fillId="35" borderId="40" xfId="0" applyNumberFormat="1" applyFont="1" applyFill="1" applyBorder="1" applyAlignment="1">
      <alignment horizontal="center"/>
    </xf>
    <xf numFmtId="199" fontId="5" fillId="35" borderId="14" xfId="0" applyNumberFormat="1" applyFont="1" applyFill="1" applyBorder="1" applyAlignment="1">
      <alignment horizontal="center"/>
    </xf>
    <xf numFmtId="0" fontId="5" fillId="35" borderId="0" xfId="0" applyFont="1" applyFill="1" applyAlignment="1">
      <alignment/>
    </xf>
    <xf numFmtId="7" fontId="16" fillId="35" borderId="40" xfId="44" applyNumberFormat="1" applyFont="1" applyFill="1" applyBorder="1" applyAlignment="1">
      <alignment horizontal="center" vertical="center"/>
    </xf>
    <xf numFmtId="7" fontId="16" fillId="35" borderId="0" xfId="44" applyNumberFormat="1" applyFont="1" applyFill="1" applyBorder="1" applyAlignment="1">
      <alignment horizontal="center" vertical="center"/>
    </xf>
    <xf numFmtId="0" fontId="16" fillId="35" borderId="40" xfId="0" applyNumberFormat="1" applyFont="1" applyFill="1" applyBorder="1" applyAlignment="1">
      <alignment horizontal="center" vertical="center"/>
    </xf>
    <xf numFmtId="0" fontId="16" fillId="35" borderId="14" xfId="0" applyNumberFormat="1" applyFont="1" applyFill="1" applyBorder="1" applyAlignment="1">
      <alignment horizontal="center" vertical="center"/>
    </xf>
    <xf numFmtId="0" fontId="5" fillId="35" borderId="13" xfId="0" applyFont="1" applyFill="1" applyBorder="1" applyAlignment="1">
      <alignment horizontal="centerContinuous" vertical="center"/>
    </xf>
    <xf numFmtId="0" fontId="5" fillId="35" borderId="0" xfId="0" applyFont="1" applyFill="1" applyBorder="1" applyAlignment="1">
      <alignment horizontal="centerContinuous" vertical="center"/>
    </xf>
    <xf numFmtId="0" fontId="5" fillId="35" borderId="19" xfId="0" applyFont="1" applyFill="1" applyBorder="1" applyAlignment="1">
      <alignment horizontal="centerContinuous" vertical="center"/>
    </xf>
    <xf numFmtId="226" fontId="16" fillId="35" borderId="40" xfId="0" applyNumberFormat="1" applyFont="1" applyFill="1" applyBorder="1" applyAlignment="1">
      <alignment horizontal="center" vertical="center"/>
    </xf>
    <xf numFmtId="226" fontId="16" fillId="35" borderId="14" xfId="0" applyNumberFormat="1" applyFont="1" applyFill="1" applyBorder="1" applyAlignment="1">
      <alignment horizontal="center" vertical="center"/>
    </xf>
    <xf numFmtId="7" fontId="16" fillId="35" borderId="40" xfId="44" applyNumberFormat="1" applyFont="1" applyFill="1" applyBorder="1" applyAlignment="1">
      <alignment horizontal="right" vertical="center"/>
    </xf>
    <xf numFmtId="7" fontId="16" fillId="35" borderId="14" xfId="44" applyNumberFormat="1" applyFont="1" applyFill="1" applyBorder="1" applyAlignment="1">
      <alignment horizontal="center" vertical="center"/>
    </xf>
    <xf numFmtId="226" fontId="16" fillId="35" borderId="40" xfId="0" applyNumberFormat="1" applyFont="1" applyFill="1" applyBorder="1" applyAlignment="1">
      <alignment horizontal="right" vertical="center"/>
    </xf>
    <xf numFmtId="226" fontId="16" fillId="34" borderId="40" xfId="0" applyNumberFormat="1" applyFont="1" applyFill="1" applyBorder="1" applyAlignment="1">
      <alignment horizontal="right" vertical="center"/>
    </xf>
    <xf numFmtId="226" fontId="16" fillId="34" borderId="0" xfId="0" applyNumberFormat="1" applyFont="1" applyFill="1" applyBorder="1" applyAlignment="1">
      <alignment horizontal="center" vertical="center"/>
    </xf>
    <xf numFmtId="226" fontId="16" fillId="34" borderId="14" xfId="0" applyNumberFormat="1" applyFont="1" applyFill="1" applyBorder="1" applyAlignment="1">
      <alignment horizontal="center" vertical="center"/>
    </xf>
    <xf numFmtId="0" fontId="5" fillId="34" borderId="40" xfId="0" applyFont="1" applyFill="1" applyBorder="1" applyAlignment="1">
      <alignment/>
    </xf>
    <xf numFmtId="7" fontId="16" fillId="34" borderId="0" xfId="44" applyNumberFormat="1" applyFont="1" applyFill="1" applyBorder="1" applyAlignment="1">
      <alignment horizontal="center" vertical="center"/>
    </xf>
    <xf numFmtId="7" fontId="16" fillId="34" borderId="14" xfId="44" applyNumberFormat="1" applyFont="1" applyFill="1" applyBorder="1" applyAlignment="1">
      <alignment horizontal="center" vertical="center"/>
    </xf>
    <xf numFmtId="226" fontId="16" fillId="34" borderId="40" xfId="0" applyNumberFormat="1" applyFont="1" applyFill="1" applyBorder="1" applyAlignment="1">
      <alignment horizontal="center" vertical="center"/>
    </xf>
    <xf numFmtId="7" fontId="16" fillId="34" borderId="40" xfId="44" applyNumberFormat="1" applyFont="1" applyFill="1" applyBorder="1" applyAlignment="1">
      <alignment horizontal="right" vertical="center"/>
    </xf>
    <xf numFmtId="0" fontId="10" fillId="34" borderId="42" xfId="0" applyFont="1" applyFill="1" applyBorder="1" applyAlignment="1">
      <alignment vertical="center"/>
    </xf>
    <xf numFmtId="0" fontId="10" fillId="34" borderId="24" xfId="0" applyFont="1" applyFill="1" applyBorder="1" applyAlignment="1">
      <alignment vertical="center"/>
    </xf>
    <xf numFmtId="0" fontId="10" fillId="34" borderId="48" xfId="0" applyFont="1" applyFill="1" applyBorder="1" applyAlignment="1">
      <alignment vertical="center"/>
    </xf>
    <xf numFmtId="199" fontId="4" fillId="34" borderId="44" xfId="0" applyNumberFormat="1" applyFont="1" applyFill="1" applyBorder="1" applyAlignment="1">
      <alignment horizontal="center" vertical="center"/>
    </xf>
    <xf numFmtId="199" fontId="4" fillId="34" borderId="24" xfId="0" applyNumberFormat="1" applyFont="1" applyFill="1" applyBorder="1" applyAlignment="1">
      <alignment horizontal="center" vertical="center"/>
    </xf>
    <xf numFmtId="199" fontId="4" fillId="34" borderId="25" xfId="0" applyNumberFormat="1" applyFont="1" applyFill="1" applyBorder="1" applyAlignment="1">
      <alignment horizontal="center" vertical="center"/>
    </xf>
    <xf numFmtId="0" fontId="4" fillId="0" borderId="0" xfId="0" applyFont="1" applyBorder="1" applyAlignment="1">
      <alignment vertical="center"/>
    </xf>
    <xf numFmtId="0" fontId="8" fillId="33" borderId="37" xfId="0" applyFont="1" applyFill="1" applyBorder="1" applyAlignment="1">
      <alignment horizontal="left"/>
    </xf>
    <xf numFmtId="0" fontId="4" fillId="33" borderId="30" xfId="0" applyFont="1" applyFill="1" applyBorder="1" applyAlignment="1">
      <alignment horizontal="centerContinuous"/>
    </xf>
    <xf numFmtId="0" fontId="5" fillId="34" borderId="17" xfId="0" applyFont="1" applyFill="1" applyBorder="1" applyAlignment="1">
      <alignment horizontal="left" vertical="center"/>
    </xf>
    <xf numFmtId="0" fontId="10" fillId="34" borderId="62" xfId="0" applyFont="1" applyFill="1" applyBorder="1" applyAlignment="1">
      <alignment horizontal="centerContinuous" vertical="center"/>
    </xf>
    <xf numFmtId="0" fontId="10" fillId="34" borderId="63" xfId="0" applyFont="1" applyFill="1" applyBorder="1" applyAlignment="1">
      <alignment horizontal="centerContinuous" vertical="center"/>
    </xf>
    <xf numFmtId="0" fontId="14" fillId="34" borderId="63" xfId="0" applyFont="1" applyFill="1" applyBorder="1" applyAlignment="1">
      <alignment horizontal="center" vertical="center"/>
    </xf>
    <xf numFmtId="49" fontId="14" fillId="34" borderId="13" xfId="0" applyNumberFormat="1" applyFont="1" applyFill="1" applyBorder="1" applyAlignment="1">
      <alignment horizontal="centerContinuous" vertical="center"/>
    </xf>
    <xf numFmtId="0" fontId="16" fillId="34" borderId="0" xfId="0" applyFont="1" applyFill="1" applyBorder="1" applyAlignment="1">
      <alignment horizontal="centerContinuous" vertical="center"/>
    </xf>
    <xf numFmtId="0" fontId="8" fillId="34" borderId="63" xfId="0" applyFont="1" applyFill="1" applyBorder="1" applyAlignment="1">
      <alignment horizontal="center" vertical="center"/>
    </xf>
    <xf numFmtId="0" fontId="5" fillId="34" borderId="37" xfId="0" applyFont="1" applyFill="1" applyBorder="1" applyAlignment="1">
      <alignment vertical="top"/>
    </xf>
    <xf numFmtId="0" fontId="10" fillId="34" borderId="64" xfId="0" applyFont="1" applyFill="1" applyBorder="1" applyAlignment="1">
      <alignment vertical="top"/>
    </xf>
    <xf numFmtId="0" fontId="10" fillId="35" borderId="15" xfId="0" applyFont="1" applyFill="1" applyBorder="1" applyAlignment="1">
      <alignment vertical="center"/>
    </xf>
    <xf numFmtId="0" fontId="5" fillId="35" borderId="26" xfId="0" applyFont="1" applyFill="1" applyBorder="1" applyAlignment="1">
      <alignment vertical="center"/>
    </xf>
    <xf numFmtId="199" fontId="4" fillId="35" borderId="63" xfId="0" applyNumberFormat="1" applyFont="1" applyFill="1" applyBorder="1" applyAlignment="1">
      <alignment horizontal="center" vertical="center"/>
    </xf>
    <xf numFmtId="0" fontId="5" fillId="35" borderId="27" xfId="0" applyFont="1" applyFill="1" applyBorder="1" applyAlignment="1">
      <alignment vertical="center"/>
    </xf>
    <xf numFmtId="7" fontId="5" fillId="35" borderId="63" xfId="44" applyNumberFormat="1" applyFont="1" applyFill="1" applyBorder="1" applyAlignment="1">
      <alignment horizontal="center" vertical="center"/>
    </xf>
    <xf numFmtId="7" fontId="4" fillId="35" borderId="63" xfId="44" applyNumberFormat="1" applyFont="1" applyFill="1" applyBorder="1" applyAlignment="1">
      <alignment horizontal="center" vertical="center"/>
    </xf>
    <xf numFmtId="7" fontId="4" fillId="35" borderId="65" xfId="44" applyNumberFormat="1" applyFont="1" applyFill="1" applyBorder="1" applyAlignment="1">
      <alignment horizontal="center" vertical="center"/>
    </xf>
    <xf numFmtId="0" fontId="5" fillId="0" borderId="0" xfId="0" applyFont="1" applyBorder="1" applyAlignment="1">
      <alignment horizontal="right" vertical="center" indent="1"/>
    </xf>
    <xf numFmtId="0" fontId="5" fillId="35" borderId="0" xfId="0" applyFont="1" applyFill="1" applyBorder="1" applyAlignment="1">
      <alignment vertical="center"/>
    </xf>
    <xf numFmtId="0" fontId="8" fillId="0" borderId="0" xfId="0" applyFont="1" applyBorder="1" applyAlignment="1">
      <alignment/>
    </xf>
    <xf numFmtId="49" fontId="4" fillId="35" borderId="0" xfId="62" applyNumberFormat="1" applyFont="1" applyFill="1" applyBorder="1" applyAlignment="1">
      <alignment/>
    </xf>
    <xf numFmtId="187" fontId="4" fillId="35" borderId="0" xfId="62" applyNumberFormat="1" applyFont="1" applyFill="1" applyBorder="1" applyAlignment="1">
      <alignment horizontal="center"/>
    </xf>
    <xf numFmtId="37" fontId="4" fillId="35" borderId="40" xfId="42" applyNumberFormat="1" applyFont="1" applyFill="1" applyBorder="1" applyAlignment="1">
      <alignment horizontal="right" vertical="center"/>
    </xf>
    <xf numFmtId="0" fontId="17" fillId="35" borderId="27" xfId="0" applyFont="1" applyFill="1" applyBorder="1" applyAlignment="1">
      <alignment horizontal="left" vertical="center"/>
    </xf>
    <xf numFmtId="1" fontId="5" fillId="35" borderId="0" xfId="0" applyNumberFormat="1" applyFont="1" applyFill="1" applyBorder="1" applyAlignment="1">
      <alignment horizontal="center" vertical="center"/>
    </xf>
    <xf numFmtId="1" fontId="5" fillId="35" borderId="0" xfId="0" applyNumberFormat="1" applyFont="1" applyFill="1" applyBorder="1" applyAlignment="1">
      <alignment horizontal="right" vertical="center" indent="5"/>
    </xf>
    <xf numFmtId="1" fontId="5" fillId="35" borderId="24" xfId="0" applyNumberFormat="1" applyFont="1" applyFill="1" applyBorder="1" applyAlignment="1">
      <alignment horizontal="right" vertical="center" indent="5"/>
    </xf>
    <xf numFmtId="170" fontId="4" fillId="0" borderId="0" xfId="42" applyNumberFormat="1" applyFont="1" applyFill="1" applyBorder="1" applyAlignment="1">
      <alignment horizontal="right"/>
    </xf>
    <xf numFmtId="187" fontId="4" fillId="35" borderId="27" xfId="62" applyNumberFormat="1" applyFont="1" applyFill="1" applyBorder="1" applyAlignment="1">
      <alignment horizontal="center"/>
    </xf>
    <xf numFmtId="207" fontId="4" fillId="35" borderId="0" xfId="62" applyNumberFormat="1" applyFont="1" applyFill="1" applyBorder="1" applyAlignment="1" quotePrefix="1">
      <alignment horizontal="center"/>
    </xf>
    <xf numFmtId="10" fontId="4" fillId="35" borderId="14" xfId="0" applyNumberFormat="1" applyFont="1" applyFill="1" applyBorder="1" applyAlignment="1">
      <alignment horizontal="right" vertical="center" indent="5"/>
    </xf>
    <xf numFmtId="9" fontId="5" fillId="35" borderId="0" xfId="0" applyNumberFormat="1" applyFont="1" applyFill="1" applyBorder="1" applyAlignment="1">
      <alignment horizontal="center" vertical="center"/>
    </xf>
    <xf numFmtId="3" fontId="4" fillId="35" borderId="40" xfId="44" applyNumberFormat="1" applyFont="1" applyFill="1" applyBorder="1" applyAlignment="1">
      <alignment vertical="center"/>
    </xf>
    <xf numFmtId="188" fontId="4" fillId="35" borderId="36" xfId="0" applyNumberFormat="1" applyFont="1" applyFill="1" applyBorder="1" applyAlignment="1">
      <alignment horizontal="right" vertical="center"/>
    </xf>
    <xf numFmtId="164" fontId="4" fillId="35" borderId="40" xfId="44" applyNumberFormat="1" applyFont="1" applyFill="1" applyBorder="1" applyAlignment="1">
      <alignment vertical="center"/>
    </xf>
    <xf numFmtId="164" fontId="4" fillId="35" borderId="0" xfId="0" applyNumberFormat="1" applyFont="1" applyFill="1" applyBorder="1" applyAlignment="1">
      <alignment horizontal="right" vertical="center"/>
    </xf>
    <xf numFmtId="3" fontId="4" fillId="35" borderId="40" xfId="0" applyNumberFormat="1" applyFont="1" applyFill="1" applyBorder="1" applyAlignment="1">
      <alignment vertical="center"/>
    </xf>
    <xf numFmtId="3" fontId="4" fillId="35" borderId="0" xfId="0" applyNumberFormat="1" applyFont="1" applyFill="1" applyBorder="1" applyAlignment="1">
      <alignment vertical="center"/>
    </xf>
    <xf numFmtId="188" fontId="4" fillId="35" borderId="36" xfId="0" applyNumberFormat="1" applyFont="1" applyFill="1" applyBorder="1" applyAlignment="1">
      <alignment horizontal="left" vertical="center"/>
    </xf>
    <xf numFmtId="178" fontId="21" fillId="35" borderId="36" xfId="0" applyNumberFormat="1" applyFont="1" applyFill="1" applyBorder="1" applyAlignment="1">
      <alignment horizontal="left" vertical="center"/>
    </xf>
    <xf numFmtId="188" fontId="4" fillId="35" borderId="27" xfId="0" applyNumberFormat="1" applyFont="1" applyFill="1" applyBorder="1" applyAlignment="1">
      <alignment horizontal="right" vertical="center"/>
    </xf>
    <xf numFmtId="164" fontId="4" fillId="35" borderId="0" xfId="44" applyNumberFormat="1" applyFont="1" applyFill="1" applyBorder="1" applyAlignment="1">
      <alignment vertical="center"/>
    </xf>
    <xf numFmtId="49" fontId="14" fillId="35" borderId="0" xfId="62" applyNumberFormat="1" applyFont="1" applyFill="1" applyBorder="1" applyAlignment="1" quotePrefix="1">
      <alignment horizontal="right" vertical="center"/>
    </xf>
    <xf numFmtId="0" fontId="0" fillId="32" borderId="0" xfId="0" applyFill="1" applyAlignment="1">
      <alignment horizontal="centerContinuous"/>
    </xf>
    <xf numFmtId="171" fontId="16" fillId="35" borderId="36" xfId="42" applyNumberFormat="1" applyFont="1" applyFill="1" applyBorder="1" applyAlignment="1">
      <alignment vertical="center"/>
    </xf>
    <xf numFmtId="184" fontId="16" fillId="35" borderId="36" xfId="42" applyNumberFormat="1" applyFont="1" applyFill="1" applyBorder="1" applyAlignment="1">
      <alignment vertical="center"/>
    </xf>
    <xf numFmtId="0" fontId="0" fillId="32" borderId="40" xfId="0" applyFill="1" applyBorder="1" applyAlignment="1">
      <alignment/>
    </xf>
    <xf numFmtId="207" fontId="4" fillId="0" borderId="0" xfId="62" applyNumberFormat="1" applyFont="1" applyFill="1" applyBorder="1" applyAlignment="1">
      <alignment horizontal="center"/>
    </xf>
    <xf numFmtId="0" fontId="4" fillId="0" borderId="0" xfId="0" applyFont="1" applyFill="1" applyBorder="1" applyAlignment="1">
      <alignment horizontal="center" vertical="center"/>
    </xf>
    <xf numFmtId="0" fontId="5" fillId="35" borderId="13" xfId="0" applyFont="1" applyFill="1" applyBorder="1" applyAlignment="1">
      <alignment horizontal="left" vertical="center"/>
    </xf>
    <xf numFmtId="0" fontId="23" fillId="0" borderId="0" xfId="0" applyFont="1" applyFill="1" applyBorder="1" applyAlignment="1">
      <alignment horizontal="center"/>
    </xf>
    <xf numFmtId="0" fontId="14" fillId="34" borderId="14" xfId="0" applyFont="1" applyFill="1" applyBorder="1" applyAlignment="1">
      <alignment horizontal="center" vertical="center"/>
    </xf>
    <xf numFmtId="215" fontId="4" fillId="35" borderId="24" xfId="0" applyNumberFormat="1" applyFont="1" applyFill="1" applyBorder="1" applyAlignment="1">
      <alignment horizontal="right" vertical="center"/>
    </xf>
    <xf numFmtId="218" fontId="5" fillId="35" borderId="0" xfId="0" applyNumberFormat="1" applyFont="1" applyFill="1" applyBorder="1" applyAlignment="1">
      <alignment horizontal="right" vertical="center" indent="1"/>
    </xf>
    <xf numFmtId="219" fontId="4" fillId="35" borderId="14" xfId="0" applyNumberFormat="1" applyFont="1" applyFill="1" applyBorder="1" applyAlignment="1">
      <alignment vertical="center"/>
    </xf>
    <xf numFmtId="171" fontId="0" fillId="0" borderId="0" xfId="42" applyNumberFormat="1" applyFont="1" applyAlignment="1">
      <alignment/>
    </xf>
    <xf numFmtId="43" fontId="0" fillId="0" borderId="0" xfId="42" applyFont="1" applyAlignment="1">
      <alignment/>
    </xf>
    <xf numFmtId="177" fontId="5" fillId="35" borderId="14" xfId="0" applyNumberFormat="1" applyFont="1" applyFill="1" applyBorder="1" applyAlignment="1">
      <alignment horizontal="right" vertical="center"/>
    </xf>
    <xf numFmtId="3" fontId="16" fillId="35" borderId="0" xfId="0" applyNumberFormat="1" applyFont="1" applyFill="1" applyBorder="1" applyAlignment="1" quotePrefix="1">
      <alignment horizontal="right" vertical="justify"/>
    </xf>
    <xf numFmtId="0" fontId="4" fillId="34" borderId="40" xfId="0" applyFont="1" applyFill="1" applyBorder="1" applyAlignment="1">
      <alignment horizontal="centerContinuous" vertical="center"/>
    </xf>
    <xf numFmtId="178" fontId="21" fillId="35" borderId="36" xfId="0" applyNumberFormat="1" applyFont="1" applyFill="1" applyBorder="1" applyAlignment="1" quotePrefix="1">
      <alignment horizontal="center" vertical="center"/>
    </xf>
    <xf numFmtId="0" fontId="21" fillId="35" borderId="0" xfId="0" applyNumberFormat="1" applyFont="1" applyFill="1" applyBorder="1" applyAlignment="1">
      <alignment horizontal="right" vertical="center" indent="3"/>
    </xf>
    <xf numFmtId="164" fontId="4" fillId="35" borderId="0" xfId="0" applyNumberFormat="1" applyFont="1" applyFill="1" applyBorder="1" applyAlignment="1">
      <alignment horizontal="right" vertical="center" indent="3"/>
    </xf>
    <xf numFmtId="1" fontId="21" fillId="35" borderId="0" xfId="0" applyNumberFormat="1" applyFont="1" applyFill="1" applyBorder="1" applyAlignment="1">
      <alignment horizontal="right" vertical="center" indent="3"/>
    </xf>
    <xf numFmtId="3" fontId="4" fillId="35" borderId="0" xfId="0" applyNumberFormat="1" applyFont="1" applyFill="1" applyBorder="1" applyAlignment="1">
      <alignment horizontal="right" vertical="center" indent="3"/>
    </xf>
    <xf numFmtId="164" fontId="4" fillId="35" borderId="0" xfId="44" applyNumberFormat="1" applyFont="1" applyFill="1" applyBorder="1" applyAlignment="1">
      <alignment horizontal="right" vertical="center" indent="3"/>
    </xf>
    <xf numFmtId="184" fontId="5" fillId="35" borderId="0" xfId="62" applyNumberFormat="1" applyFont="1" applyFill="1" applyBorder="1" applyAlignment="1">
      <alignment horizontal="right" vertical="center" indent="1"/>
    </xf>
    <xf numFmtId="0" fontId="5" fillId="34" borderId="45" xfId="0" applyNumberFormat="1" applyFont="1" applyFill="1" applyBorder="1" applyAlignment="1">
      <alignment horizontal="center"/>
    </xf>
    <xf numFmtId="0" fontId="5" fillId="34" borderId="17" xfId="0" applyNumberFormat="1" applyFont="1" applyFill="1" applyBorder="1" applyAlignment="1">
      <alignment horizontal="center"/>
    </xf>
    <xf numFmtId="0" fontId="5" fillId="34" borderId="19" xfId="0" applyNumberFormat="1" applyFont="1" applyFill="1" applyBorder="1" applyAlignment="1">
      <alignment horizontal="center"/>
    </xf>
    <xf numFmtId="0" fontId="5" fillId="34" borderId="0" xfId="0" applyNumberFormat="1" applyFont="1" applyFill="1" applyBorder="1" applyAlignment="1">
      <alignment horizontal="center"/>
    </xf>
    <xf numFmtId="0" fontId="4" fillId="0" borderId="40" xfId="0" applyFont="1" applyFill="1" applyBorder="1" applyAlignment="1">
      <alignment horizontal="center" vertical="center"/>
    </xf>
    <xf numFmtId="177" fontId="14" fillId="35" borderId="48" xfId="0" applyNumberFormat="1" applyFont="1" applyFill="1" applyBorder="1" applyAlignment="1">
      <alignment vertical="center"/>
    </xf>
    <xf numFmtId="177" fontId="14" fillId="35" borderId="24" xfId="0" applyNumberFormat="1" applyFont="1" applyFill="1" applyBorder="1" applyAlignment="1">
      <alignment vertical="center"/>
    </xf>
    <xf numFmtId="177" fontId="14" fillId="35" borderId="36" xfId="0" applyNumberFormat="1" applyFont="1" applyFill="1" applyBorder="1" applyAlignment="1">
      <alignment vertical="center"/>
    </xf>
    <xf numFmtId="177" fontId="14" fillId="35" borderId="49" xfId="0" applyNumberFormat="1" applyFont="1" applyFill="1" applyBorder="1" applyAlignment="1">
      <alignment vertical="center"/>
    </xf>
    <xf numFmtId="177" fontId="14" fillId="35" borderId="44" xfId="0" applyNumberFormat="1" applyFont="1" applyFill="1" applyBorder="1" applyAlignment="1">
      <alignment vertical="center"/>
    </xf>
    <xf numFmtId="184" fontId="14" fillId="35" borderId="0" xfId="0" applyNumberFormat="1" applyFont="1" applyFill="1" applyBorder="1" applyAlignment="1" quotePrefix="1">
      <alignment horizontal="center" vertical="center"/>
    </xf>
    <xf numFmtId="184" fontId="14" fillId="35" borderId="36" xfId="0" applyNumberFormat="1" applyFont="1" applyFill="1" applyBorder="1" applyAlignment="1">
      <alignment horizontal="center" vertical="center"/>
    </xf>
    <xf numFmtId="184" fontId="14" fillId="35" borderId="49" xfId="0" applyNumberFormat="1" applyFont="1" applyFill="1" applyBorder="1" applyAlignment="1">
      <alignment horizontal="center" vertical="center"/>
    </xf>
    <xf numFmtId="218" fontId="5" fillId="35" borderId="24" xfId="0" applyNumberFormat="1" applyFont="1" applyFill="1" applyBorder="1" applyAlignment="1">
      <alignment horizontal="right" vertical="center" indent="1"/>
    </xf>
    <xf numFmtId="216" fontId="4" fillId="35" borderId="25" xfId="0" applyNumberFormat="1" applyFont="1" applyFill="1" applyBorder="1" applyAlignment="1">
      <alignment vertical="center"/>
    </xf>
    <xf numFmtId="219" fontId="4" fillId="35" borderId="25" xfId="0" applyNumberFormat="1" applyFont="1" applyFill="1" applyBorder="1" applyAlignment="1">
      <alignment vertical="center"/>
    </xf>
    <xf numFmtId="177" fontId="14" fillId="35" borderId="24" xfId="0" applyNumberFormat="1" applyFont="1" applyFill="1" applyBorder="1" applyAlignment="1">
      <alignment horizontal="right" vertical="center"/>
    </xf>
    <xf numFmtId="177" fontId="14" fillId="35" borderId="25" xfId="0" applyNumberFormat="1" applyFont="1" applyFill="1" applyBorder="1" applyAlignment="1">
      <alignment vertical="center"/>
    </xf>
    <xf numFmtId="184" fontId="31" fillId="35" borderId="36" xfId="0" applyNumberFormat="1" applyFont="1" applyFill="1" applyBorder="1" applyAlignment="1">
      <alignment horizontal="right" vertical="center" indent="2"/>
    </xf>
    <xf numFmtId="207" fontId="4" fillId="35" borderId="36" xfId="62" applyNumberFormat="1" applyFont="1" applyFill="1" applyBorder="1" applyAlignment="1">
      <alignment horizontal="center"/>
    </xf>
    <xf numFmtId="207" fontId="4" fillId="35" borderId="36" xfId="62" applyNumberFormat="1" applyFont="1" applyFill="1" applyBorder="1" applyAlignment="1">
      <alignment horizontal="center" vertical="center"/>
    </xf>
    <xf numFmtId="185" fontId="30" fillId="35" borderId="0" xfId="0" applyNumberFormat="1" applyFont="1" applyFill="1" applyBorder="1" applyAlignment="1">
      <alignment vertical="center"/>
    </xf>
    <xf numFmtId="219" fontId="4" fillId="35" borderId="25" xfId="0" applyNumberFormat="1" applyFont="1" applyFill="1" applyBorder="1" applyAlignment="1">
      <alignment vertical="center"/>
    </xf>
    <xf numFmtId="9" fontId="5" fillId="35" borderId="24" xfId="0" applyNumberFormat="1" applyFont="1" applyFill="1" applyBorder="1" applyAlignment="1">
      <alignment horizontal="center" vertical="center"/>
    </xf>
    <xf numFmtId="218" fontId="5" fillId="35" borderId="24" xfId="0" applyNumberFormat="1" applyFont="1" applyFill="1" applyBorder="1" applyAlignment="1">
      <alignment horizontal="right" vertical="center"/>
    </xf>
    <xf numFmtId="184" fontId="4" fillId="35" borderId="0" xfId="0" applyNumberFormat="1" applyFont="1" applyFill="1" applyBorder="1" applyAlignment="1">
      <alignment horizontal="right" vertical="center" indent="4"/>
    </xf>
    <xf numFmtId="184" fontId="4" fillId="35" borderId="36" xfId="0" applyNumberFormat="1" applyFont="1" applyFill="1" applyBorder="1" applyAlignment="1">
      <alignment horizontal="right" vertical="center" indent="4"/>
    </xf>
    <xf numFmtId="187" fontId="30" fillId="35" borderId="0" xfId="62" applyNumberFormat="1" applyFont="1" applyFill="1" applyBorder="1" applyAlignment="1" quotePrefix="1">
      <alignment horizontal="right" vertical="center"/>
    </xf>
    <xf numFmtId="187" fontId="30" fillId="35" borderId="0" xfId="62" applyNumberFormat="1" applyFont="1" applyFill="1" applyBorder="1" applyAlignment="1">
      <alignment horizontal="right" vertical="center"/>
    </xf>
    <xf numFmtId="184" fontId="30" fillId="35" borderId="0" xfId="62" applyNumberFormat="1" applyFont="1" applyFill="1" applyBorder="1" applyAlignment="1" quotePrefix="1">
      <alignment horizontal="right" vertical="center"/>
    </xf>
    <xf numFmtId="3" fontId="30" fillId="35" borderId="0" xfId="0" applyNumberFormat="1" applyFont="1" applyFill="1" applyBorder="1" applyAlignment="1">
      <alignment horizontal="right"/>
    </xf>
    <xf numFmtId="176" fontId="16" fillId="35" borderId="0" xfId="42" applyNumberFormat="1" applyFont="1" applyFill="1" applyBorder="1" applyAlignment="1">
      <alignment horizontal="left" vertical="center" indent="1"/>
    </xf>
    <xf numFmtId="178" fontId="16" fillId="35" borderId="0" xfId="0" applyNumberFormat="1" applyFont="1" applyFill="1" applyBorder="1" applyAlignment="1">
      <alignment horizontal="left" vertical="center" indent="1"/>
    </xf>
    <xf numFmtId="184" fontId="14" fillId="35" borderId="0" xfId="62" applyNumberFormat="1" applyFont="1" applyFill="1" applyBorder="1" applyAlignment="1" quotePrefix="1">
      <alignment horizontal="right" vertical="center"/>
    </xf>
    <xf numFmtId="192" fontId="30" fillId="35" borderId="0" xfId="0" applyNumberFormat="1" applyFont="1" applyFill="1" applyBorder="1" applyAlignment="1" quotePrefix="1">
      <alignment horizontal="right" vertical="center" indent="1"/>
    </xf>
    <xf numFmtId="184" fontId="31" fillId="35" borderId="36" xfId="0" applyNumberFormat="1" applyFont="1" applyFill="1" applyBorder="1" applyAlignment="1" quotePrefix="1">
      <alignment horizontal="right" indent="2"/>
    </xf>
    <xf numFmtId="184" fontId="4" fillId="35" borderId="36" xfId="0" applyNumberFormat="1" applyFont="1" applyFill="1" applyBorder="1" applyAlignment="1" quotePrefix="1">
      <alignment horizontal="right" indent="2"/>
    </xf>
    <xf numFmtId="1" fontId="36" fillId="35" borderId="27" xfId="0" applyNumberFormat="1" applyFont="1" applyFill="1" applyBorder="1" applyAlignment="1">
      <alignment horizontal="right" vertical="center" indent="1"/>
    </xf>
    <xf numFmtId="1" fontId="38" fillId="35" borderId="27" xfId="0" applyNumberFormat="1" applyFont="1" applyFill="1" applyBorder="1" applyAlignment="1">
      <alignment horizontal="right" vertical="center" indent="1"/>
    </xf>
    <xf numFmtId="1" fontId="36" fillId="35" borderId="40" xfId="0" applyNumberFormat="1" applyFont="1" applyFill="1" applyBorder="1" applyAlignment="1">
      <alignment horizontal="right" vertical="center" indent="1"/>
    </xf>
    <xf numFmtId="1" fontId="36" fillId="35" borderId="0" xfId="0" applyNumberFormat="1" applyFont="1" applyFill="1" applyBorder="1" applyAlignment="1">
      <alignment horizontal="right" vertical="center" indent="1"/>
    </xf>
    <xf numFmtId="1" fontId="38" fillId="35" borderId="40" xfId="0" applyNumberFormat="1" applyFont="1" applyFill="1" applyBorder="1" applyAlignment="1">
      <alignment horizontal="right" vertical="center" indent="1"/>
    </xf>
    <xf numFmtId="164" fontId="36" fillId="35" borderId="40" xfId="0" applyNumberFormat="1" applyFont="1" applyFill="1" applyBorder="1" applyAlignment="1">
      <alignment horizontal="right" vertical="center" indent="1"/>
    </xf>
    <xf numFmtId="164" fontId="36" fillId="35" borderId="27" xfId="0" applyNumberFormat="1" applyFont="1" applyFill="1" applyBorder="1" applyAlignment="1">
      <alignment horizontal="right" vertical="center" indent="1"/>
    </xf>
    <xf numFmtId="164" fontId="4" fillId="35" borderId="27" xfId="0" applyNumberFormat="1" applyFont="1" applyFill="1" applyBorder="1" applyAlignment="1">
      <alignment horizontal="right" vertical="center" indent="1"/>
    </xf>
    <xf numFmtId="0" fontId="11" fillId="33" borderId="27" xfId="0" applyFont="1" applyFill="1" applyBorder="1" applyAlignment="1">
      <alignment horizontal="center"/>
    </xf>
    <xf numFmtId="0" fontId="6" fillId="33" borderId="27" xfId="0" applyFont="1" applyFill="1" applyBorder="1" applyAlignment="1">
      <alignment horizontal="center" vertical="top"/>
    </xf>
    <xf numFmtId="171" fontId="16" fillId="35" borderId="0" xfId="44" applyNumberFormat="1" applyFont="1" applyFill="1" applyBorder="1" applyAlignment="1">
      <alignment horizontal="right" vertical="center"/>
    </xf>
    <xf numFmtId="184" fontId="16" fillId="35" borderId="0" xfId="44" applyNumberFormat="1" applyFont="1" applyFill="1" applyBorder="1" applyAlignment="1">
      <alignment horizontal="right" vertical="center"/>
    </xf>
    <xf numFmtId="164" fontId="5" fillId="0" borderId="0" xfId="42" applyNumberFormat="1" applyFont="1" applyFill="1" applyBorder="1" applyAlignment="1">
      <alignment horizontal="right" vertical="center"/>
    </xf>
    <xf numFmtId="0" fontId="9" fillId="0" borderId="0" xfId="0" applyFont="1" applyBorder="1" applyAlignment="1">
      <alignment/>
    </xf>
    <xf numFmtId="0" fontId="62" fillId="0" borderId="0" xfId="0" applyFont="1" applyAlignment="1">
      <alignment/>
    </xf>
    <xf numFmtId="0" fontId="62" fillId="0" borderId="0" xfId="0" applyFont="1" applyBorder="1" applyAlignment="1">
      <alignment/>
    </xf>
    <xf numFmtId="0" fontId="96" fillId="0" borderId="0" xfId="0" applyFont="1" applyAlignment="1">
      <alignment/>
    </xf>
    <xf numFmtId="173" fontId="4" fillId="35" borderId="41" xfId="42" applyNumberFormat="1" applyFont="1" applyFill="1" applyBorder="1" applyAlignment="1">
      <alignment horizontal="right"/>
    </xf>
    <xf numFmtId="3" fontId="17" fillId="35" borderId="40" xfId="0" applyNumberFormat="1" applyFont="1" applyFill="1" applyBorder="1" applyAlignment="1">
      <alignment vertical="center"/>
    </xf>
    <xf numFmtId="177" fontId="18" fillId="35" borderId="0" xfId="0" applyNumberFormat="1" applyFont="1" applyFill="1" applyBorder="1" applyAlignment="1">
      <alignment horizontal="right" vertical="center"/>
    </xf>
    <xf numFmtId="177" fontId="17" fillId="35" borderId="0" xfId="0" applyNumberFormat="1" applyFont="1" applyFill="1" applyBorder="1" applyAlignment="1">
      <alignment horizontal="right" vertical="center"/>
    </xf>
    <xf numFmtId="177" fontId="17" fillId="35" borderId="14" xfId="0" applyNumberFormat="1" applyFont="1" applyFill="1" applyBorder="1" applyAlignment="1">
      <alignment horizontal="right" vertical="center"/>
    </xf>
    <xf numFmtId="0" fontId="5" fillId="35" borderId="26" xfId="0" applyFont="1" applyFill="1" applyBorder="1" applyAlignment="1">
      <alignment/>
    </xf>
    <xf numFmtId="208" fontId="16" fillId="35" borderId="27" xfId="0" applyNumberFormat="1" applyFont="1" applyFill="1" applyBorder="1" applyAlignment="1">
      <alignment vertical="center"/>
    </xf>
    <xf numFmtId="184" fontId="31" fillId="35" borderId="27" xfId="0" applyNumberFormat="1" applyFont="1" applyFill="1" applyBorder="1" applyAlignment="1">
      <alignment horizontal="right" vertical="center" indent="2"/>
    </xf>
    <xf numFmtId="184" fontId="31" fillId="35" borderId="27" xfId="0" applyNumberFormat="1" applyFont="1" applyFill="1" applyBorder="1" applyAlignment="1">
      <alignment horizontal="center" vertical="center"/>
    </xf>
    <xf numFmtId="0" fontId="8" fillId="0" borderId="0" xfId="0" applyFont="1" applyBorder="1" applyAlignment="1" quotePrefix="1">
      <alignment vertical="center"/>
    </xf>
    <xf numFmtId="0" fontId="8" fillId="32" borderId="20" xfId="0" applyFont="1" applyFill="1" applyBorder="1" applyAlignment="1">
      <alignment/>
    </xf>
    <xf numFmtId="3" fontId="14" fillId="32" borderId="19" xfId="0" applyNumberFormat="1" applyFont="1" applyFill="1" applyBorder="1" applyAlignment="1">
      <alignment vertical="center"/>
    </xf>
    <xf numFmtId="164" fontId="14" fillId="32" borderId="19" xfId="0" applyNumberFormat="1" applyFont="1" applyFill="1" applyBorder="1" applyAlignment="1">
      <alignment vertical="center"/>
    </xf>
    <xf numFmtId="184" fontId="4" fillId="35" borderId="0" xfId="0" applyNumberFormat="1" applyFont="1" applyFill="1" applyBorder="1" applyAlignment="1">
      <alignment horizontal="right" vertical="center" indent="4"/>
    </xf>
    <xf numFmtId="0" fontId="20" fillId="35" borderId="16" xfId="0" applyFont="1" applyFill="1" applyBorder="1" applyAlignment="1">
      <alignment/>
    </xf>
    <xf numFmtId="0" fontId="4" fillId="35" borderId="19" xfId="0" applyNumberFormat="1" applyFont="1" applyFill="1" applyBorder="1" applyAlignment="1">
      <alignment horizontal="centerContinuous" vertical="center"/>
    </xf>
    <xf numFmtId="0" fontId="0" fillId="0" borderId="0" xfId="0" applyFill="1" applyBorder="1" applyAlignment="1">
      <alignment horizontal="left"/>
    </xf>
    <xf numFmtId="0" fontId="94" fillId="0" borderId="0" xfId="0" applyFont="1" applyFill="1" applyAlignment="1">
      <alignment horizontal="left"/>
    </xf>
    <xf numFmtId="0" fontId="94" fillId="0" borderId="0" xfId="0" applyFont="1" applyAlignment="1">
      <alignment horizontal="centerContinuous"/>
    </xf>
    <xf numFmtId="0" fontId="32" fillId="0" borderId="0" xfId="53" applyAlignment="1" applyProtection="1">
      <alignment/>
      <protection/>
    </xf>
    <xf numFmtId="0" fontId="32" fillId="0" borderId="0" xfId="53" applyBorder="1" applyAlignment="1" applyProtection="1">
      <alignment/>
      <protection/>
    </xf>
    <xf numFmtId="0" fontId="32" fillId="0" borderId="0" xfId="53" applyBorder="1" applyAlignment="1" applyProtection="1">
      <alignment horizontal="left"/>
      <protection/>
    </xf>
    <xf numFmtId="0" fontId="32" fillId="0" borderId="0" xfId="53" applyBorder="1" applyAlignment="1" applyProtection="1">
      <alignment wrapText="1"/>
      <protection/>
    </xf>
    <xf numFmtId="0" fontId="32" fillId="0" borderId="0" xfId="53" applyBorder="1" applyAlignment="1" applyProtection="1">
      <alignment horizontal="left" vertical="center"/>
      <protection/>
    </xf>
    <xf numFmtId="0" fontId="32" fillId="0" borderId="0" xfId="53" applyFill="1" applyBorder="1" applyAlignment="1" applyProtection="1">
      <alignment/>
      <protection/>
    </xf>
    <xf numFmtId="0" fontId="5" fillId="0" borderId="14" xfId="0" applyFont="1" applyFill="1" applyBorder="1" applyAlignment="1">
      <alignment horizontal="center" vertical="top"/>
    </xf>
    <xf numFmtId="3" fontId="38" fillId="35" borderId="40" xfId="0" applyNumberFormat="1" applyFont="1" applyFill="1" applyBorder="1" applyAlignment="1">
      <alignment horizontal="right" vertical="center" indent="1"/>
    </xf>
    <xf numFmtId="3" fontId="38" fillId="35" borderId="27" xfId="0" applyNumberFormat="1" applyFont="1" applyFill="1" applyBorder="1" applyAlignment="1">
      <alignment horizontal="right" vertical="center" indent="1"/>
    </xf>
    <xf numFmtId="166" fontId="5" fillId="35" borderId="0" xfId="0" applyNumberFormat="1" applyFont="1" applyFill="1" applyBorder="1" applyAlignment="1" quotePrefix="1">
      <alignment horizontal="center" vertical="center"/>
    </xf>
    <xf numFmtId="166" fontId="5" fillId="35" borderId="0" xfId="0" applyNumberFormat="1" applyFont="1" applyFill="1" applyBorder="1" applyAlignment="1" quotePrefix="1">
      <alignment vertical="center"/>
    </xf>
    <xf numFmtId="165" fontId="5" fillId="35" borderId="0" xfId="0" applyNumberFormat="1" applyFont="1" applyFill="1" applyBorder="1" applyAlignment="1">
      <alignment vertical="center"/>
    </xf>
    <xf numFmtId="166" fontId="18" fillId="35" borderId="0" xfId="0" applyNumberFormat="1" applyFont="1" applyFill="1" applyBorder="1" applyAlignment="1">
      <alignment horizontal="center" vertical="center"/>
    </xf>
    <xf numFmtId="0" fontId="5" fillId="0" borderId="40" xfId="0" applyFont="1" applyFill="1" applyBorder="1" applyAlignment="1">
      <alignment/>
    </xf>
    <xf numFmtId="0" fontId="10" fillId="0" borderId="27" xfId="0" applyFont="1" applyFill="1" applyBorder="1" applyAlignment="1">
      <alignment vertical="center"/>
    </xf>
    <xf numFmtId="0" fontId="0" fillId="0" borderId="27" xfId="0" applyBorder="1" applyAlignment="1">
      <alignment/>
    </xf>
    <xf numFmtId="3" fontId="5" fillId="0" borderId="40" xfId="0" applyNumberFormat="1" applyFont="1" applyFill="1" applyBorder="1" applyAlignment="1">
      <alignment vertical="center"/>
    </xf>
    <xf numFmtId="3" fontId="5" fillId="0" borderId="40" xfId="0" applyNumberFormat="1" applyFont="1" applyFill="1" applyBorder="1" applyAlignment="1">
      <alignment/>
    </xf>
    <xf numFmtId="0" fontId="6" fillId="33" borderId="30" xfId="0" applyFont="1" applyFill="1" applyBorder="1" applyAlignment="1">
      <alignment horizontal="centerContinuous" vertical="top"/>
    </xf>
    <xf numFmtId="49" fontId="8" fillId="0" borderId="19"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8" fillId="0" borderId="40" xfId="0" applyNumberFormat="1" applyFont="1" applyFill="1" applyBorder="1" applyAlignment="1">
      <alignment horizontal="center" vertical="center"/>
    </xf>
    <xf numFmtId="49" fontId="8" fillId="0" borderId="36" xfId="0" applyNumberFormat="1" applyFont="1" applyFill="1" applyBorder="1" applyAlignment="1">
      <alignment horizontal="center" vertical="center"/>
    </xf>
    <xf numFmtId="0" fontId="34" fillId="0" borderId="40" xfId="0" applyFont="1" applyBorder="1" applyAlignment="1">
      <alignment horizontal="center" vertical="center"/>
    </xf>
    <xf numFmtId="0" fontId="34" fillId="0" borderId="0" xfId="0" applyFont="1" applyBorder="1" applyAlignment="1">
      <alignment horizontal="center" vertical="center"/>
    </xf>
    <xf numFmtId="0" fontId="34" fillId="0" borderId="14" xfId="0" applyFont="1" applyBorder="1" applyAlignment="1">
      <alignment horizontal="center" vertical="center"/>
    </xf>
    <xf numFmtId="49" fontId="8" fillId="0" borderId="20" xfId="0" applyNumberFormat="1" applyFont="1" applyFill="1" applyBorder="1" applyAlignment="1">
      <alignment horizontal="center" vertical="center"/>
    </xf>
    <xf numFmtId="49" fontId="8" fillId="0" borderId="30" xfId="0" applyNumberFormat="1" applyFont="1" applyFill="1" applyBorder="1" applyAlignment="1">
      <alignment horizontal="center" vertical="center"/>
    </xf>
    <xf numFmtId="49" fontId="8" fillId="0" borderId="41" xfId="0" applyNumberFormat="1" applyFont="1" applyFill="1" applyBorder="1" applyAlignment="1">
      <alignment horizontal="center" vertical="center"/>
    </xf>
    <xf numFmtId="49" fontId="8" fillId="0" borderId="46" xfId="0" applyNumberFormat="1" applyFont="1" applyFill="1" applyBorder="1" applyAlignment="1">
      <alignment horizontal="center" vertical="center"/>
    </xf>
    <xf numFmtId="0" fontId="34" fillId="0" borderId="41" xfId="0" applyFont="1" applyBorder="1" applyAlignment="1">
      <alignment horizontal="center" vertical="center"/>
    </xf>
    <xf numFmtId="0" fontId="34" fillId="0" borderId="30" xfId="0" applyFont="1" applyBorder="1" applyAlignment="1">
      <alignment horizontal="center" vertical="center"/>
    </xf>
    <xf numFmtId="0" fontId="34" fillId="0" borderId="38" xfId="0" applyFont="1" applyBorder="1" applyAlignment="1">
      <alignment horizontal="center" vertical="center"/>
    </xf>
    <xf numFmtId="0" fontId="28" fillId="0" borderId="19"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40" xfId="0" applyFont="1" applyFill="1" applyBorder="1" applyAlignment="1">
      <alignment horizontal="center" vertical="center"/>
    </xf>
    <xf numFmtId="0" fontId="28" fillId="0" borderId="14" xfId="0" applyFont="1" applyFill="1" applyBorder="1" applyAlignment="1">
      <alignment horizontal="center" vertical="center"/>
    </xf>
    <xf numFmtId="0" fontId="15" fillId="0" borderId="0" xfId="0" applyFont="1" applyFill="1" applyBorder="1" applyAlignment="1">
      <alignment horizontal="center"/>
    </xf>
    <xf numFmtId="0" fontId="15" fillId="0" borderId="27" xfId="0" applyFont="1" applyFill="1" applyBorder="1" applyAlignment="1">
      <alignment horizontal="center"/>
    </xf>
    <xf numFmtId="0" fontId="14" fillId="0" borderId="0"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27" xfId="0" applyFont="1" applyFill="1" applyBorder="1" applyAlignment="1">
      <alignment horizontal="center" vertical="center"/>
    </xf>
    <xf numFmtId="0" fontId="11" fillId="33" borderId="16" xfId="0" applyFont="1" applyFill="1" applyBorder="1" applyAlignment="1">
      <alignment horizontal="center"/>
    </xf>
    <xf numFmtId="0" fontId="11" fillId="33" borderId="17" xfId="0" applyFont="1" applyFill="1" applyBorder="1" applyAlignment="1">
      <alignment horizontal="center"/>
    </xf>
    <xf numFmtId="0" fontId="11" fillId="33" borderId="19" xfId="0" applyFont="1" applyFill="1" applyBorder="1" applyAlignment="1">
      <alignment horizontal="center"/>
    </xf>
    <xf numFmtId="0" fontId="11" fillId="33" borderId="0" xfId="0" applyFont="1" applyFill="1" applyBorder="1" applyAlignment="1">
      <alignment horizontal="center"/>
    </xf>
    <xf numFmtId="0" fontId="6" fillId="33" borderId="19"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9" xfId="0" applyFont="1" applyFill="1" applyBorder="1" applyAlignment="1">
      <alignment horizontal="center" vertical="top"/>
    </xf>
    <xf numFmtId="0" fontId="6" fillId="33" borderId="0" xfId="0" applyFont="1" applyFill="1" applyBorder="1" applyAlignment="1">
      <alignment horizontal="center" vertical="top"/>
    </xf>
    <xf numFmtId="0" fontId="14" fillId="0" borderId="19" xfId="0" applyFont="1" applyFill="1" applyBorder="1" applyAlignment="1">
      <alignment horizontal="center" vertical="center"/>
    </xf>
    <xf numFmtId="0" fontId="6" fillId="33" borderId="13" xfId="0" applyFont="1" applyFill="1" applyBorder="1" applyAlignment="1">
      <alignment horizontal="center"/>
    </xf>
    <xf numFmtId="0" fontId="6" fillId="33" borderId="0" xfId="0" applyFont="1" applyFill="1" applyBorder="1" applyAlignment="1">
      <alignment horizontal="center"/>
    </xf>
    <xf numFmtId="0" fontId="6" fillId="33" borderId="14" xfId="0" applyFont="1" applyFill="1" applyBorder="1" applyAlignment="1">
      <alignment horizontal="center"/>
    </xf>
    <xf numFmtId="0" fontId="19" fillId="33" borderId="13" xfId="0" applyFont="1" applyFill="1" applyBorder="1" applyAlignment="1">
      <alignment horizontal="center"/>
    </xf>
    <xf numFmtId="0" fontId="19" fillId="33" borderId="0" xfId="0" applyFont="1" applyFill="1" applyBorder="1" applyAlignment="1">
      <alignment horizontal="center"/>
    </xf>
    <xf numFmtId="0" fontId="19" fillId="33" borderId="14" xfId="0" applyFont="1" applyFill="1" applyBorder="1" applyAlignment="1">
      <alignment horizontal="center"/>
    </xf>
    <xf numFmtId="0" fontId="14" fillId="0" borderId="13" xfId="0" applyFont="1" applyFill="1" applyBorder="1" applyAlignment="1">
      <alignment horizontal="center"/>
    </xf>
    <xf numFmtId="0" fontId="14" fillId="0" borderId="27" xfId="0" applyFont="1" applyFill="1" applyBorder="1" applyAlignment="1">
      <alignment horizontal="center"/>
    </xf>
    <xf numFmtId="0" fontId="14" fillId="0" borderId="19" xfId="0" applyFont="1" applyFill="1" applyBorder="1" applyAlignment="1">
      <alignment horizontal="center"/>
    </xf>
    <xf numFmtId="0" fontId="14" fillId="0" borderId="36" xfId="0" applyFont="1" applyFill="1" applyBorder="1" applyAlignment="1">
      <alignment horizontal="center"/>
    </xf>
    <xf numFmtId="0" fontId="5" fillId="0" borderId="0" xfId="0" applyFont="1" applyFill="1" applyBorder="1" applyAlignment="1">
      <alignment horizontal="center" vertical="center"/>
    </xf>
    <xf numFmtId="0" fontId="5" fillId="0" borderId="1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4" xfId="0" applyFont="1" applyFill="1" applyBorder="1" applyAlignment="1">
      <alignment horizontal="center" vertical="center"/>
    </xf>
    <xf numFmtId="0" fontId="11" fillId="33" borderId="13" xfId="0" applyFont="1" applyFill="1" applyBorder="1" applyAlignment="1">
      <alignment horizontal="center"/>
    </xf>
    <xf numFmtId="0" fontId="11" fillId="33" borderId="0" xfId="0" applyFont="1" applyFill="1" applyBorder="1" applyAlignment="1">
      <alignment horizontal="center"/>
    </xf>
    <xf numFmtId="0" fontId="11" fillId="33" borderId="14" xfId="0" applyFont="1" applyFill="1" applyBorder="1" applyAlignment="1">
      <alignment horizontal="center"/>
    </xf>
    <xf numFmtId="0" fontId="6" fillId="33" borderId="13" xfId="0" applyFont="1" applyFill="1" applyBorder="1" applyAlignment="1">
      <alignment horizontal="center" vertical="top"/>
    </xf>
    <xf numFmtId="0" fontId="6" fillId="33" borderId="14" xfId="0" applyFont="1" applyFill="1" applyBorder="1" applyAlignment="1">
      <alignment horizontal="center" vertical="top"/>
    </xf>
    <xf numFmtId="0" fontId="5" fillId="0" borderId="0" xfId="0" applyFont="1" applyFill="1" applyBorder="1" applyAlignment="1">
      <alignment horizontal="center"/>
    </xf>
    <xf numFmtId="9" fontId="5" fillId="0" borderId="40" xfId="0" applyNumberFormat="1" applyFont="1" applyFill="1" applyBorder="1" applyAlignment="1">
      <alignment horizontal="center" vertical="center"/>
    </xf>
    <xf numFmtId="9" fontId="5" fillId="0" borderId="0" xfId="0" applyNumberFormat="1" applyFont="1" applyFill="1" applyBorder="1" applyAlignment="1">
      <alignment horizontal="center" vertical="center"/>
    </xf>
    <xf numFmtId="9" fontId="5" fillId="0" borderId="27" xfId="0" applyNumberFormat="1" applyFont="1" applyFill="1" applyBorder="1" applyAlignment="1">
      <alignment horizontal="center" vertical="center"/>
    </xf>
    <xf numFmtId="0" fontId="5" fillId="0" borderId="19" xfId="0" applyFont="1" applyFill="1" applyBorder="1" applyAlignment="1">
      <alignment horizontal="center"/>
    </xf>
    <xf numFmtId="0" fontId="5" fillId="0" borderId="0" xfId="0" applyFont="1" applyFill="1" applyBorder="1" applyAlignment="1">
      <alignment horizontal="center"/>
    </xf>
    <xf numFmtId="9" fontId="5" fillId="0" borderId="19" xfId="0" applyNumberFormat="1" applyFont="1" applyFill="1" applyBorder="1" applyAlignment="1">
      <alignment horizontal="center"/>
    </xf>
    <xf numFmtId="9" fontId="5" fillId="0" borderId="0" xfId="0" applyNumberFormat="1" applyFont="1" applyFill="1" applyBorder="1" applyAlignment="1">
      <alignment horizontal="center"/>
    </xf>
    <xf numFmtId="9" fontId="22" fillId="0" borderId="16" xfId="0" applyNumberFormat="1" applyFont="1" applyFill="1" applyBorder="1" applyAlignment="1">
      <alignment horizontal="center" vertical="center"/>
    </xf>
    <xf numFmtId="9" fontId="22" fillId="0" borderId="17" xfId="0" applyNumberFormat="1" applyFont="1" applyFill="1" applyBorder="1" applyAlignment="1">
      <alignment horizontal="center" vertical="center"/>
    </xf>
    <xf numFmtId="9" fontId="22" fillId="0" borderId="19" xfId="0" applyNumberFormat="1" applyFont="1" applyFill="1" applyBorder="1" applyAlignment="1">
      <alignment horizontal="center" vertical="center"/>
    </xf>
    <xf numFmtId="9" fontId="22" fillId="0" borderId="0" xfId="0" applyNumberFormat="1" applyFont="1" applyFill="1" applyBorder="1" applyAlignment="1">
      <alignment horizontal="center" vertical="center"/>
    </xf>
    <xf numFmtId="0" fontId="5" fillId="33" borderId="17" xfId="0" applyFont="1" applyFill="1" applyBorder="1" applyAlignment="1">
      <alignment horizontal="center"/>
    </xf>
    <xf numFmtId="0" fontId="5" fillId="33" borderId="26" xfId="0" applyFont="1" applyFill="1" applyBorder="1" applyAlignment="1">
      <alignment horizontal="center"/>
    </xf>
    <xf numFmtId="0" fontId="11" fillId="33" borderId="19" xfId="0" applyFont="1" applyFill="1" applyBorder="1" applyAlignment="1">
      <alignment horizontal="center" vertical="center"/>
    </xf>
    <xf numFmtId="0" fontId="11" fillId="33" borderId="0" xfId="0" applyFont="1" applyFill="1" applyBorder="1" applyAlignment="1">
      <alignment horizontal="center" vertical="center"/>
    </xf>
    <xf numFmtId="0" fontId="11" fillId="33" borderId="27" xfId="0" applyFont="1" applyFill="1" applyBorder="1" applyAlignment="1">
      <alignment horizontal="center" vertical="center"/>
    </xf>
    <xf numFmtId="0" fontId="6" fillId="33" borderId="27" xfId="0" applyFont="1" applyFill="1" applyBorder="1" applyAlignment="1">
      <alignment horizontal="center" vertical="center"/>
    </xf>
    <xf numFmtId="0" fontId="5" fillId="33" borderId="0" xfId="0" applyFont="1" applyFill="1" applyBorder="1" applyAlignment="1">
      <alignment horizontal="center"/>
    </xf>
    <xf numFmtId="0" fontId="5" fillId="33" borderId="27" xfId="0" applyFont="1" applyFill="1" applyBorder="1" applyAlignment="1">
      <alignment horizontal="center"/>
    </xf>
    <xf numFmtId="0" fontId="5" fillId="33" borderId="30" xfId="0" applyFont="1" applyFill="1" applyBorder="1" applyAlignment="1">
      <alignment horizontal="center"/>
    </xf>
    <xf numFmtId="0" fontId="5" fillId="33" borderId="31" xfId="0" applyFont="1" applyFill="1" applyBorder="1" applyAlignment="1">
      <alignment horizontal="center"/>
    </xf>
    <xf numFmtId="0" fontId="5" fillId="0" borderId="4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9"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0" xfId="0" applyFont="1" applyFill="1" applyBorder="1" applyAlignment="1">
      <alignment horizontal="center" vertical="center"/>
    </xf>
    <xf numFmtId="0" fontId="5" fillId="0" borderId="0" xfId="0" applyFont="1" applyFill="1" applyBorder="1" applyAlignment="1">
      <alignment horizontal="center" vertical="center"/>
    </xf>
    <xf numFmtId="9" fontId="5" fillId="0" borderId="36" xfId="0" applyNumberFormat="1" applyFont="1" applyFill="1" applyBorder="1" applyAlignment="1">
      <alignment horizontal="center" vertical="center"/>
    </xf>
    <xf numFmtId="0" fontId="4" fillId="0" borderId="0" xfId="0" applyFont="1" applyBorder="1" applyAlignment="1">
      <alignment horizontal="center"/>
    </xf>
    <xf numFmtId="0" fontId="4" fillId="0" borderId="36" xfId="0" applyFont="1" applyBorder="1" applyAlignment="1">
      <alignment horizontal="center"/>
    </xf>
    <xf numFmtId="1" fontId="5" fillId="0" borderId="19" xfId="0" applyNumberFormat="1" applyFont="1" applyFill="1" applyBorder="1" applyAlignment="1">
      <alignment horizontal="center"/>
    </xf>
    <xf numFmtId="1" fontId="5" fillId="0" borderId="0" xfId="0" applyNumberFormat="1" applyFont="1" applyFill="1" applyBorder="1" applyAlignment="1">
      <alignment horizontal="center"/>
    </xf>
    <xf numFmtId="9" fontId="22" fillId="0" borderId="45" xfId="0" applyNumberFormat="1" applyFont="1" applyFill="1" applyBorder="1" applyAlignment="1">
      <alignment horizontal="center" vertical="center"/>
    </xf>
    <xf numFmtId="9" fontId="22" fillId="0" borderId="36" xfId="0" applyNumberFormat="1" applyFont="1" applyFill="1" applyBorder="1" applyAlignment="1">
      <alignment horizontal="center" vertical="center"/>
    </xf>
    <xf numFmtId="0" fontId="21" fillId="33" borderId="16" xfId="0" applyFont="1" applyFill="1" applyBorder="1" applyAlignment="1">
      <alignment horizontal="center"/>
    </xf>
    <xf numFmtId="0" fontId="21" fillId="33" borderId="17" xfId="0" applyFont="1" applyFill="1" applyBorder="1" applyAlignment="1">
      <alignment horizontal="center"/>
    </xf>
    <xf numFmtId="0" fontId="14" fillId="0" borderId="19" xfId="0" applyFont="1" applyFill="1" applyBorder="1" applyAlignment="1">
      <alignment horizontal="center" vertical="top"/>
    </xf>
    <xf numFmtId="0" fontId="14" fillId="0" borderId="0" xfId="0" applyFont="1" applyFill="1" applyBorder="1" applyAlignment="1">
      <alignment horizontal="center" vertical="top"/>
    </xf>
    <xf numFmtId="0" fontId="14" fillId="0" borderId="36" xfId="0" applyFont="1" applyFill="1" applyBorder="1" applyAlignment="1">
      <alignment horizontal="center" vertical="top"/>
    </xf>
    <xf numFmtId="0" fontId="5" fillId="0" borderId="40" xfId="0" applyFont="1" applyBorder="1" applyAlignment="1">
      <alignment horizontal="center" vertical="center"/>
    </xf>
    <xf numFmtId="0" fontId="5" fillId="0" borderId="27" xfId="0" applyFont="1" applyBorder="1" applyAlignment="1">
      <alignment horizontal="center" vertical="center"/>
    </xf>
    <xf numFmtId="49" fontId="8" fillId="0" borderId="66" xfId="0" applyNumberFormat="1" applyFont="1" applyFill="1" applyBorder="1" applyAlignment="1">
      <alignment horizontal="center" vertical="center"/>
    </xf>
    <xf numFmtId="49" fontId="8" fillId="0" borderId="67" xfId="0" applyNumberFormat="1" applyFont="1" applyFill="1" applyBorder="1" applyAlignment="1">
      <alignment horizontal="center" vertical="center"/>
    </xf>
    <xf numFmtId="49" fontId="8" fillId="0" borderId="68" xfId="0" applyNumberFormat="1" applyFont="1" applyFill="1" applyBorder="1" applyAlignment="1">
      <alignment horizontal="center" vertical="center"/>
    </xf>
    <xf numFmtId="49" fontId="8" fillId="0" borderId="31" xfId="0" applyNumberFormat="1" applyFont="1" applyFill="1" applyBorder="1" applyAlignment="1">
      <alignment horizontal="center" vertical="center"/>
    </xf>
    <xf numFmtId="0" fontId="5" fillId="0" borderId="0" xfId="0" applyFont="1" applyBorder="1" applyAlignment="1">
      <alignment horizontal="center" vertical="center"/>
    </xf>
    <xf numFmtId="0" fontId="5" fillId="0" borderId="19" xfId="0" applyFont="1" applyFill="1" applyBorder="1" applyAlignment="1">
      <alignment horizontal="center" vertical="center"/>
    </xf>
    <xf numFmtId="0" fontId="5" fillId="0" borderId="27" xfId="0" applyFont="1" applyFill="1" applyBorder="1" applyAlignment="1">
      <alignment horizontal="center" vertical="center"/>
    </xf>
    <xf numFmtId="0" fontId="5" fillId="33" borderId="17" xfId="0" applyFont="1" applyFill="1" applyBorder="1" applyAlignment="1">
      <alignment horizontal="center"/>
    </xf>
    <xf numFmtId="0" fontId="5" fillId="33" borderId="26" xfId="0" applyFont="1" applyFill="1" applyBorder="1" applyAlignment="1">
      <alignment horizontal="center"/>
    </xf>
    <xf numFmtId="0" fontId="11" fillId="33" borderId="27" xfId="0" applyFont="1" applyFill="1" applyBorder="1" applyAlignment="1">
      <alignment horizontal="center"/>
    </xf>
    <xf numFmtId="0" fontId="6" fillId="33" borderId="27" xfId="0" applyFont="1" applyFill="1" applyBorder="1" applyAlignment="1">
      <alignment horizontal="center" vertical="top"/>
    </xf>
    <xf numFmtId="3" fontId="4" fillId="35" borderId="0" xfId="0" applyNumberFormat="1" applyFont="1" applyFill="1" applyBorder="1" applyAlignment="1">
      <alignment horizontal="center" vertical="center"/>
    </xf>
    <xf numFmtId="0" fontId="0" fillId="0" borderId="14" xfId="0" applyBorder="1" applyAlignment="1">
      <alignment horizontal="center" vertical="center"/>
    </xf>
    <xf numFmtId="164" fontId="4" fillId="35" borderId="0" xfId="0" applyNumberFormat="1" applyFont="1" applyFill="1" applyBorder="1" applyAlignment="1">
      <alignment horizontal="center" vertical="center"/>
    </xf>
    <xf numFmtId="0" fontId="8" fillId="0" borderId="41" xfId="0" applyFont="1" applyFill="1" applyBorder="1" applyAlignment="1">
      <alignment horizontal="center" vertical="top"/>
    </xf>
    <xf numFmtId="0" fontId="8" fillId="0" borderId="46" xfId="0" applyFont="1" applyFill="1" applyBorder="1" applyAlignment="1">
      <alignment horizontal="center" vertical="top"/>
    </xf>
    <xf numFmtId="0" fontId="4" fillId="0" borderId="4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4"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36" xfId="0" applyFont="1" applyFill="1" applyBorder="1" applyAlignment="1">
      <alignment horizontal="center" vertical="center"/>
    </xf>
    <xf numFmtId="0" fontId="4" fillId="0" borderId="40" xfId="0" applyFont="1" applyBorder="1" applyAlignment="1">
      <alignment horizontal="center" vertical="center"/>
    </xf>
    <xf numFmtId="0" fontId="4" fillId="0" borderId="0" xfId="0" applyFont="1" applyBorder="1" applyAlignment="1">
      <alignment horizontal="center" vertical="center"/>
    </xf>
    <xf numFmtId="0" fontId="14" fillId="0" borderId="0" xfId="0" applyFont="1" applyFill="1" applyBorder="1" applyAlignment="1">
      <alignment horizontal="center" vertical="center"/>
    </xf>
    <xf numFmtId="0" fontId="14" fillId="0" borderId="36" xfId="0" applyFont="1" applyFill="1" applyBorder="1" applyAlignment="1">
      <alignment horizontal="center" vertical="center"/>
    </xf>
    <xf numFmtId="0" fontId="11" fillId="33" borderId="19" xfId="0" applyFont="1" applyFill="1" applyBorder="1" applyAlignment="1">
      <alignment horizontal="center"/>
    </xf>
    <xf numFmtId="0" fontId="11" fillId="33" borderId="27" xfId="0" applyFont="1" applyFill="1" applyBorder="1" applyAlignment="1">
      <alignment horizontal="center"/>
    </xf>
    <xf numFmtId="0" fontId="6" fillId="33" borderId="19" xfId="0" applyFont="1" applyFill="1" applyBorder="1" applyAlignment="1">
      <alignment horizontal="center"/>
    </xf>
    <xf numFmtId="0" fontId="6" fillId="33" borderId="27" xfId="0" applyFont="1" applyFill="1" applyBorder="1" applyAlignment="1">
      <alignment horizontal="center"/>
    </xf>
    <xf numFmtId="0" fontId="6" fillId="33" borderId="30" xfId="0" applyFont="1" applyFill="1" applyBorder="1" applyAlignment="1">
      <alignment horizontal="center" vertical="top"/>
    </xf>
    <xf numFmtId="0" fontId="6" fillId="33" borderId="31" xfId="0" applyFont="1" applyFill="1" applyBorder="1" applyAlignment="1">
      <alignment horizontal="center" vertical="top"/>
    </xf>
    <xf numFmtId="0" fontId="5" fillId="0" borderId="36" xfId="0" applyFont="1" applyFill="1" applyBorder="1" applyAlignment="1">
      <alignment horizontal="center" vertical="center"/>
    </xf>
    <xf numFmtId="0" fontId="6" fillId="33" borderId="20" xfId="0" applyFont="1" applyFill="1" applyBorder="1" applyAlignment="1">
      <alignment horizontal="center" vertical="top"/>
    </xf>
    <xf numFmtId="0" fontId="4" fillId="0" borderId="19" xfId="0" applyFont="1" applyBorder="1" applyAlignment="1">
      <alignment horizontal="center"/>
    </xf>
    <xf numFmtId="0" fontId="4" fillId="0" borderId="36" xfId="0" applyFont="1" applyFill="1" applyBorder="1" applyAlignment="1">
      <alignment horizontal="center" vertical="center"/>
    </xf>
    <xf numFmtId="0" fontId="5" fillId="34" borderId="19" xfId="0" applyFont="1" applyFill="1" applyBorder="1" applyAlignment="1">
      <alignment horizontal="center"/>
    </xf>
    <xf numFmtId="0" fontId="5" fillId="34" borderId="0" xfId="0" applyFont="1" applyFill="1" applyBorder="1" applyAlignment="1">
      <alignment horizontal="center"/>
    </xf>
    <xf numFmtId="0" fontId="5" fillId="34" borderId="36" xfId="0" applyFont="1" applyFill="1" applyBorder="1" applyAlignment="1">
      <alignment horizontal="center"/>
    </xf>
    <xf numFmtId="0" fontId="5" fillId="34" borderId="19"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36" xfId="0" applyFont="1" applyFill="1" applyBorder="1" applyAlignment="1">
      <alignment horizontal="center" vertical="center"/>
    </xf>
    <xf numFmtId="0" fontId="8" fillId="34" borderId="20" xfId="0" applyFont="1" applyFill="1" applyBorder="1" applyAlignment="1">
      <alignment horizontal="center" vertical="top"/>
    </xf>
    <xf numFmtId="0" fontId="8" fillId="34" borderId="30" xfId="0" applyFont="1" applyFill="1" applyBorder="1" applyAlignment="1">
      <alignment horizontal="center" vertical="top"/>
    </xf>
    <xf numFmtId="0" fontId="8" fillId="34" borderId="46" xfId="0" applyFont="1" applyFill="1" applyBorder="1" applyAlignment="1">
      <alignment horizontal="center" vertical="top"/>
    </xf>
    <xf numFmtId="0" fontId="39" fillId="33" borderId="10" xfId="0" applyFont="1" applyFill="1" applyBorder="1" applyAlignment="1">
      <alignment horizontal="center"/>
    </xf>
    <xf numFmtId="0" fontId="39" fillId="33" borderId="11" xfId="0" applyFont="1" applyFill="1" applyBorder="1" applyAlignment="1">
      <alignment horizontal="center"/>
    </xf>
    <xf numFmtId="0" fontId="39" fillId="33" borderId="12" xfId="0" applyFont="1" applyFill="1" applyBorder="1" applyAlignment="1">
      <alignment horizontal="center"/>
    </xf>
    <xf numFmtId="0" fontId="11" fillId="33" borderId="13" xfId="0" applyFont="1" applyFill="1" applyBorder="1" applyAlignment="1">
      <alignment horizontal="center"/>
    </xf>
    <xf numFmtId="0" fontId="11" fillId="33" borderId="14" xfId="0" applyFont="1" applyFill="1" applyBorder="1" applyAlignment="1">
      <alignment horizontal="center"/>
    </xf>
    <xf numFmtId="0" fontId="6" fillId="33" borderId="13" xfId="0" applyFont="1" applyFill="1" applyBorder="1" applyAlignment="1">
      <alignment horizontal="center" vertical="center"/>
    </xf>
    <xf numFmtId="0" fontId="6" fillId="33" borderId="14" xfId="0" applyFont="1" applyFill="1" applyBorder="1" applyAlignment="1">
      <alignment horizontal="center" vertical="center"/>
    </xf>
    <xf numFmtId="0" fontId="5" fillId="34" borderId="17" xfId="0" applyFont="1" applyFill="1" applyBorder="1" applyAlignment="1">
      <alignment horizontal="center"/>
    </xf>
    <xf numFmtId="0" fontId="0" fillId="34" borderId="39" xfId="0" applyFill="1" applyBorder="1" applyAlignment="1">
      <alignment horizontal="center"/>
    </xf>
    <xf numFmtId="0" fontId="0" fillId="34" borderId="17" xfId="0" applyFill="1" applyBorder="1" applyAlignment="1">
      <alignment horizontal="center"/>
    </xf>
    <xf numFmtId="0" fontId="0" fillId="34" borderId="18" xfId="0" applyFill="1" applyBorder="1" applyAlignment="1">
      <alignment horizontal="center"/>
    </xf>
    <xf numFmtId="0" fontId="5" fillId="34" borderId="40" xfId="0" applyFont="1" applyFill="1" applyBorder="1" applyAlignment="1">
      <alignment horizontal="center"/>
    </xf>
    <xf numFmtId="0" fontId="5" fillId="34" borderId="14" xfId="0" applyFont="1" applyFill="1" applyBorder="1" applyAlignment="1">
      <alignment horizontal="center"/>
    </xf>
    <xf numFmtId="3" fontId="5" fillId="34" borderId="40" xfId="0" applyNumberFormat="1" applyFont="1" applyFill="1" applyBorder="1" applyAlignment="1">
      <alignment horizontal="center" vertical="center"/>
    </xf>
    <xf numFmtId="3" fontId="5" fillId="34" borderId="0" xfId="0" applyNumberFormat="1" applyFont="1" applyFill="1" applyBorder="1" applyAlignment="1">
      <alignment horizontal="center" vertical="center"/>
    </xf>
    <xf numFmtId="3" fontId="5" fillId="34" borderId="27" xfId="0" applyNumberFormat="1" applyFont="1" applyFill="1" applyBorder="1" applyAlignment="1">
      <alignment horizontal="center" vertical="center"/>
    </xf>
    <xf numFmtId="0" fontId="6" fillId="33" borderId="19" xfId="0" applyFont="1" applyFill="1" applyBorder="1" applyAlignment="1">
      <alignment horizontal="center"/>
    </xf>
    <xf numFmtId="0" fontId="6" fillId="33" borderId="0" xfId="0" applyFont="1" applyFill="1" applyBorder="1" applyAlignment="1">
      <alignment horizontal="center"/>
    </xf>
    <xf numFmtId="0" fontId="6" fillId="33" borderId="27" xfId="0" applyFont="1" applyFill="1" applyBorder="1" applyAlignment="1">
      <alignment horizont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30" xfId="0" applyFont="1" applyBorder="1" applyAlignment="1">
      <alignment horizontal="center" vertical="center"/>
    </xf>
    <xf numFmtId="0" fontId="5" fillId="0" borderId="36" xfId="0" applyFont="1" applyBorder="1" applyAlignment="1">
      <alignment horizontal="center" vertical="center"/>
    </xf>
    <xf numFmtId="0" fontId="8" fillId="0" borderId="30" xfId="0" applyFont="1" applyFill="1" applyBorder="1" applyAlignment="1">
      <alignment horizontal="center" vertical="top"/>
    </xf>
    <xf numFmtId="0" fontId="4" fillId="0" borderId="13" xfId="0" applyFont="1" applyBorder="1" applyAlignment="1">
      <alignment horizontal="center" vertical="center"/>
    </xf>
    <xf numFmtId="0" fontId="4" fillId="0" borderId="27" xfId="0" applyFont="1" applyBorder="1" applyAlignment="1">
      <alignment horizontal="center" vertical="center"/>
    </xf>
    <xf numFmtId="0" fontId="6" fillId="33" borderId="10" xfId="0" applyFont="1" applyFill="1" applyBorder="1" applyAlignment="1">
      <alignment horizontal="center"/>
    </xf>
    <xf numFmtId="0" fontId="6" fillId="33" borderId="11" xfId="0" applyFont="1" applyFill="1" applyBorder="1" applyAlignment="1">
      <alignment horizontal="center"/>
    </xf>
    <xf numFmtId="0" fontId="6" fillId="33" borderId="12" xfId="0" applyFont="1" applyFill="1" applyBorder="1" applyAlignment="1">
      <alignment horizontal="center"/>
    </xf>
    <xf numFmtId="0" fontId="6" fillId="33" borderId="13" xfId="0" applyFont="1" applyFill="1" applyBorder="1" applyAlignment="1">
      <alignment horizontal="center"/>
    </xf>
    <xf numFmtId="0" fontId="6" fillId="33" borderId="14" xfId="0" applyFont="1" applyFill="1" applyBorder="1" applyAlignment="1">
      <alignment horizontal="center"/>
    </xf>
    <xf numFmtId="0" fontId="8" fillId="33" borderId="13" xfId="0" applyFont="1" applyFill="1" applyBorder="1" applyAlignment="1">
      <alignment horizontal="center"/>
    </xf>
    <xf numFmtId="0" fontId="8" fillId="33" borderId="0" xfId="0" applyFont="1" applyFill="1" applyBorder="1" applyAlignment="1">
      <alignment horizontal="center"/>
    </xf>
    <xf numFmtId="0" fontId="8" fillId="33" borderId="14" xfId="0" applyFont="1" applyFill="1" applyBorder="1" applyAlignment="1">
      <alignment horizontal="center"/>
    </xf>
    <xf numFmtId="0" fontId="8" fillId="0" borderId="19" xfId="0" applyFont="1" applyFill="1" applyBorder="1" applyAlignment="1">
      <alignment horizontal="center" vertical="top"/>
    </xf>
    <xf numFmtId="0" fontId="8" fillId="0" borderId="0" xfId="0" applyFont="1" applyFill="1" applyBorder="1" applyAlignment="1">
      <alignment horizontal="center" vertical="top"/>
    </xf>
    <xf numFmtId="0" fontId="8" fillId="0" borderId="40" xfId="0" applyFont="1" applyFill="1" applyBorder="1" applyAlignment="1">
      <alignment horizontal="center" vertical="top"/>
    </xf>
    <xf numFmtId="0" fontId="8" fillId="0" borderId="27" xfId="0" applyFont="1" applyFill="1" applyBorder="1" applyAlignment="1">
      <alignment horizontal="center" vertical="top"/>
    </xf>
    <xf numFmtId="0" fontId="39" fillId="33" borderId="16" xfId="0" applyFont="1" applyFill="1" applyBorder="1" applyAlignment="1">
      <alignment horizontal="center"/>
    </xf>
    <xf numFmtId="0" fontId="39" fillId="33" borderId="17" xfId="0" applyFont="1" applyFill="1" applyBorder="1" applyAlignment="1">
      <alignment horizontal="center"/>
    </xf>
    <xf numFmtId="0" fontId="4" fillId="0" borderId="19" xfId="0" applyFont="1" applyFill="1" applyBorder="1" applyAlignment="1">
      <alignment horizontal="center" vertical="center"/>
    </xf>
    <xf numFmtId="0" fontId="4" fillId="0" borderId="27" xfId="0" applyFont="1" applyFill="1" applyBorder="1" applyAlignment="1">
      <alignment horizontal="center" vertical="center"/>
    </xf>
    <xf numFmtId="9" fontId="4" fillId="35" borderId="20" xfId="62" applyFont="1" applyFill="1" applyBorder="1" applyAlignment="1" quotePrefix="1">
      <alignment horizontal="center" vertical="center"/>
    </xf>
    <xf numFmtId="9" fontId="4" fillId="35" borderId="30" xfId="62" applyFont="1" applyFill="1" applyBorder="1" applyAlignment="1">
      <alignment horizontal="center" vertical="center"/>
    </xf>
    <xf numFmtId="210" fontId="4" fillId="35" borderId="41" xfId="0" applyNumberFormat="1" applyFont="1" applyFill="1" applyBorder="1" applyAlignment="1" quotePrefix="1">
      <alignment horizontal="center" vertical="center"/>
    </xf>
    <xf numFmtId="210" fontId="4" fillId="35" borderId="30" xfId="0" applyNumberFormat="1" applyFont="1" applyFill="1" applyBorder="1" applyAlignment="1">
      <alignment horizontal="center" vertical="center"/>
    </xf>
    <xf numFmtId="9" fontId="4" fillId="35" borderId="41" xfId="62" applyFont="1" applyFill="1" applyBorder="1" applyAlignment="1" quotePrefix="1">
      <alignment horizontal="center" vertical="center"/>
    </xf>
    <xf numFmtId="9" fontId="4" fillId="35" borderId="31" xfId="62" applyFont="1" applyFill="1" applyBorder="1" applyAlignment="1">
      <alignment horizontal="center" vertical="center"/>
    </xf>
    <xf numFmtId="0" fontId="5" fillId="35" borderId="13" xfId="0" applyFont="1" applyFill="1" applyBorder="1" applyAlignment="1">
      <alignment horizontal="left" vertical="center"/>
    </xf>
    <xf numFmtId="0" fontId="5" fillId="35" borderId="27" xfId="0" applyFont="1" applyFill="1" applyBorder="1" applyAlignment="1">
      <alignment horizontal="left" vertical="center"/>
    </xf>
    <xf numFmtId="0" fontId="5" fillId="0" borderId="13" xfId="0" applyFont="1" applyFill="1" applyBorder="1" applyAlignment="1">
      <alignment horizontal="center" vertical="center"/>
    </xf>
    <xf numFmtId="0" fontId="5" fillId="35" borderId="13" xfId="0" applyFont="1" applyFill="1" applyBorder="1" applyAlignment="1">
      <alignment horizontal="left" vertical="center"/>
    </xf>
    <xf numFmtId="0" fontId="5" fillId="35" borderId="27" xfId="0" applyFont="1" applyFill="1" applyBorder="1" applyAlignment="1">
      <alignment horizontal="left" vertical="center"/>
    </xf>
    <xf numFmtId="10" fontId="14" fillId="35" borderId="40" xfId="0" applyNumberFormat="1" applyFont="1" applyFill="1" applyBorder="1" applyAlignment="1">
      <alignment horizontal="center" vertical="center"/>
    </xf>
    <xf numFmtId="10" fontId="14" fillId="35" borderId="0" xfId="0" applyNumberFormat="1" applyFont="1" applyFill="1" applyBorder="1" applyAlignment="1">
      <alignment horizontal="center" vertical="center"/>
    </xf>
    <xf numFmtId="10" fontId="14" fillId="35" borderId="14" xfId="0" applyNumberFormat="1" applyFont="1" applyFill="1" applyBorder="1" applyAlignment="1">
      <alignment horizontal="center" vertical="center"/>
    </xf>
    <xf numFmtId="10" fontId="14" fillId="35" borderId="44" xfId="0" applyNumberFormat="1" applyFont="1" applyFill="1" applyBorder="1" applyAlignment="1">
      <alignment horizontal="center" vertical="center"/>
    </xf>
    <xf numFmtId="10" fontId="14" fillId="35" borderId="24" xfId="0" applyNumberFormat="1" applyFont="1" applyFill="1" applyBorder="1" applyAlignment="1">
      <alignment horizontal="center" vertical="center"/>
    </xf>
    <xf numFmtId="10" fontId="14" fillId="35" borderId="25" xfId="0" applyNumberFormat="1" applyFont="1" applyFill="1" applyBorder="1" applyAlignment="1">
      <alignment horizontal="center" vertical="center"/>
    </xf>
    <xf numFmtId="0" fontId="14" fillId="0" borderId="4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5" fillId="0" borderId="4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14" xfId="0" applyFont="1" applyBorder="1" applyAlignment="1">
      <alignment horizontal="center" vertical="center"/>
    </xf>
    <xf numFmtId="0" fontId="6" fillId="33" borderId="10" xfId="0" applyFont="1" applyFill="1" applyBorder="1" applyAlignment="1">
      <alignment horizontal="center"/>
    </xf>
    <xf numFmtId="0" fontId="6" fillId="33" borderId="11" xfId="0" applyFont="1" applyFill="1" applyBorder="1" applyAlignment="1">
      <alignment horizontal="center"/>
    </xf>
    <xf numFmtId="0" fontId="6" fillId="33" borderId="12" xfId="0" applyFont="1" applyFill="1" applyBorder="1" applyAlignment="1">
      <alignment horizontal="center"/>
    </xf>
    <xf numFmtId="0" fontId="21" fillId="0" borderId="13"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4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36" xfId="0" applyFont="1" applyFill="1" applyBorder="1" applyAlignment="1">
      <alignment horizontal="center" vertical="center"/>
    </xf>
    <xf numFmtId="0" fontId="5" fillId="0" borderId="13" xfId="0" applyFont="1" applyFill="1" applyBorder="1" applyAlignment="1">
      <alignment horizontal="center" vertical="center"/>
    </xf>
    <xf numFmtId="0" fontId="23" fillId="0" borderId="40" xfId="0" applyFont="1" applyFill="1" applyBorder="1" applyAlignment="1">
      <alignment horizontal="center"/>
    </xf>
    <xf numFmtId="0" fontId="23" fillId="0" borderId="0" xfId="0" applyFont="1" applyFill="1" applyBorder="1" applyAlignment="1">
      <alignment horizontal="center"/>
    </xf>
    <xf numFmtId="0" fontId="23" fillId="0" borderId="36" xfId="0" applyFont="1" applyFill="1" applyBorder="1" applyAlignment="1">
      <alignment horizontal="center"/>
    </xf>
    <xf numFmtId="0" fontId="34" fillId="0" borderId="19" xfId="0" applyFont="1" applyFill="1" applyBorder="1" applyAlignment="1">
      <alignment horizontal="center"/>
    </xf>
    <xf numFmtId="0" fontId="34" fillId="0" borderId="0" xfId="0" applyFont="1" applyFill="1" applyBorder="1" applyAlignment="1">
      <alignment horizontal="center"/>
    </xf>
    <xf numFmtId="0" fontId="34" fillId="0" borderId="27" xfId="0" applyFont="1" applyFill="1" applyBorder="1" applyAlignment="1">
      <alignment horizontal="center"/>
    </xf>
    <xf numFmtId="0" fontId="0" fillId="0" borderId="0" xfId="0" applyAlignment="1">
      <alignment/>
    </xf>
    <xf numFmtId="0" fontId="0" fillId="0" borderId="27" xfId="0" applyBorder="1" applyAlignment="1">
      <alignment/>
    </xf>
    <xf numFmtId="0" fontId="5" fillId="34" borderId="27" xfId="0" applyFont="1" applyFill="1" applyBorder="1" applyAlignment="1">
      <alignment horizontal="center"/>
    </xf>
    <xf numFmtId="0" fontId="16" fillId="34" borderId="40" xfId="0" applyFont="1" applyFill="1" applyBorder="1" applyAlignment="1">
      <alignment horizontal="center"/>
    </xf>
    <xf numFmtId="0" fontId="16" fillId="34" borderId="0" xfId="0" applyFont="1" applyFill="1" applyBorder="1" applyAlignment="1">
      <alignment horizontal="center"/>
    </xf>
    <xf numFmtId="0" fontId="16" fillId="34" borderId="27" xfId="0" applyFont="1" applyFill="1" applyBorder="1" applyAlignment="1">
      <alignment horizontal="center"/>
    </xf>
    <xf numFmtId="0" fontId="34" fillId="34" borderId="0" xfId="0" applyFont="1" applyFill="1" applyBorder="1" applyAlignment="1">
      <alignment horizontal="center" vertical="center"/>
    </xf>
    <xf numFmtId="0" fontId="34" fillId="34" borderId="40" xfId="0" applyFont="1" applyFill="1" applyBorder="1" applyAlignment="1">
      <alignment horizontal="center" vertical="center"/>
    </xf>
    <xf numFmtId="0" fontId="34" fillId="34" borderId="27" xfId="0" applyFont="1" applyFill="1" applyBorder="1" applyAlignment="1">
      <alignment horizontal="center" vertical="center"/>
    </xf>
    <xf numFmtId="0" fontId="14" fillId="34" borderId="40" xfId="0" applyFont="1" applyFill="1" applyBorder="1" applyAlignment="1">
      <alignment horizontal="center" vertical="center"/>
    </xf>
    <xf numFmtId="0" fontId="14" fillId="34" borderId="0" xfId="0" applyFont="1" applyFill="1" applyBorder="1" applyAlignment="1">
      <alignment horizontal="center" vertical="center"/>
    </xf>
    <xf numFmtId="0" fontId="14" fillId="34" borderId="14" xfId="0" applyFont="1" applyFill="1" applyBorder="1" applyAlignment="1">
      <alignment horizontal="center" vertical="center"/>
    </xf>
    <xf numFmtId="0" fontId="14" fillId="34" borderId="13" xfId="0" applyFont="1" applyFill="1" applyBorder="1" applyAlignment="1">
      <alignment horizontal="center" vertical="center"/>
    </xf>
    <xf numFmtId="0" fontId="14" fillId="34" borderId="27" xfId="0" applyFont="1" applyFill="1" applyBorder="1" applyAlignment="1">
      <alignment horizontal="center" vertical="center"/>
    </xf>
    <xf numFmtId="0" fontId="14" fillId="34" borderId="36" xfId="0" applyFont="1" applyFill="1" applyBorder="1" applyAlignment="1">
      <alignment horizontal="center" vertical="center"/>
    </xf>
    <xf numFmtId="0" fontId="15" fillId="34" borderId="0" xfId="0" applyFont="1" applyFill="1" applyBorder="1" applyAlignment="1">
      <alignment horizontal="center" vertical="center"/>
    </xf>
    <xf numFmtId="0" fontId="15" fillId="34" borderId="36" xfId="0" applyFont="1" applyFill="1" applyBorder="1" applyAlignment="1">
      <alignment horizontal="center" vertical="center"/>
    </xf>
    <xf numFmtId="0" fontId="14" fillId="0" borderId="36" xfId="0" applyFont="1" applyFill="1" applyBorder="1" applyAlignment="1">
      <alignment horizontal="center" vertical="center"/>
    </xf>
    <xf numFmtId="0" fontId="4" fillId="34" borderId="19" xfId="0" applyFont="1" applyFill="1" applyBorder="1" applyAlignment="1">
      <alignment horizontal="center" vertical="center"/>
    </xf>
    <xf numFmtId="0" fontId="4" fillId="34" borderId="0"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19" xfId="0" applyFont="1" applyBorder="1" applyAlignment="1">
      <alignment horizontal="center" vertical="center"/>
    </xf>
    <xf numFmtId="0" fontId="16" fillId="0" borderId="19" xfId="0" applyFont="1" applyBorder="1" applyAlignment="1">
      <alignment horizontal="center" vertical="center"/>
    </xf>
    <xf numFmtId="0" fontId="16" fillId="0" borderId="0" xfId="0" applyFont="1" applyBorder="1" applyAlignment="1">
      <alignment horizontal="center" vertical="center"/>
    </xf>
    <xf numFmtId="0" fontId="19" fillId="33" borderId="19" xfId="0" applyFont="1" applyFill="1" applyBorder="1" applyAlignment="1">
      <alignment horizontal="center"/>
    </xf>
    <xf numFmtId="0" fontId="19" fillId="33" borderId="27" xfId="0" applyFont="1" applyFill="1" applyBorder="1" applyAlignment="1">
      <alignment horizontal="center"/>
    </xf>
    <xf numFmtId="0" fontId="19" fillId="33" borderId="20" xfId="0" applyFont="1" applyFill="1" applyBorder="1" applyAlignment="1">
      <alignment horizontal="center" vertical="top"/>
    </xf>
    <xf numFmtId="0" fontId="19" fillId="33" borderId="30" xfId="0" applyFont="1" applyFill="1" applyBorder="1" applyAlignment="1">
      <alignment horizontal="center" vertical="top"/>
    </xf>
    <xf numFmtId="0" fontId="19" fillId="33" borderId="31" xfId="0" applyFont="1" applyFill="1" applyBorder="1" applyAlignment="1">
      <alignment horizontal="center" vertical="top"/>
    </xf>
    <xf numFmtId="0" fontId="11" fillId="33" borderId="13" xfId="0" applyFont="1" applyFill="1" applyBorder="1" applyAlignment="1">
      <alignment horizontal="center" vertical="center"/>
    </xf>
    <xf numFmtId="0" fontId="11" fillId="33" borderId="14" xfId="0" applyFont="1" applyFill="1" applyBorder="1" applyAlignment="1">
      <alignment horizontal="center" vertical="center"/>
    </xf>
    <xf numFmtId="0" fontId="6" fillId="33" borderId="37" xfId="0" applyFont="1" applyFill="1" applyBorder="1" applyAlignment="1">
      <alignment horizontal="center" vertical="top"/>
    </xf>
    <xf numFmtId="0" fontId="6" fillId="33" borderId="38" xfId="0" applyFont="1" applyFill="1" applyBorder="1" applyAlignment="1">
      <alignment horizontal="center" vertical="top"/>
    </xf>
    <xf numFmtId="0" fontId="5" fillId="35" borderId="13" xfId="0" applyNumberFormat="1" applyFont="1" applyFill="1" applyBorder="1" applyAlignment="1">
      <alignment horizontal="center" vertical="center"/>
    </xf>
    <xf numFmtId="0" fontId="5" fillId="35" borderId="0" xfId="0" applyNumberFormat="1" applyFont="1" applyFill="1" applyBorder="1" applyAlignment="1">
      <alignment horizontal="center" vertical="center"/>
    </xf>
    <xf numFmtId="0" fontId="5" fillId="35" borderId="27" xfId="0" applyNumberFormat="1" applyFont="1" applyFill="1" applyBorder="1" applyAlignment="1">
      <alignment horizontal="center" vertical="center"/>
    </xf>
    <xf numFmtId="0" fontId="5" fillId="34" borderId="40" xfId="0" applyFont="1" applyFill="1" applyBorder="1" applyAlignment="1" applyProtection="1">
      <alignment horizontal="center" vertical="top"/>
      <protection/>
    </xf>
    <xf numFmtId="0" fontId="5" fillId="34" borderId="0" xfId="0" applyFont="1" applyFill="1" applyBorder="1" applyAlignment="1" applyProtection="1">
      <alignment horizontal="center" vertical="top"/>
      <protection/>
    </xf>
    <xf numFmtId="0" fontId="5" fillId="34" borderId="14" xfId="0" applyFont="1" applyFill="1" applyBorder="1" applyAlignment="1" applyProtection="1">
      <alignment horizontal="center" vertical="top"/>
      <protection/>
    </xf>
    <xf numFmtId="0" fontId="5" fillId="34" borderId="19" xfId="0" applyFont="1" applyFill="1" applyBorder="1" applyAlignment="1" applyProtection="1">
      <alignment horizontal="right"/>
      <protection/>
    </xf>
    <xf numFmtId="0" fontId="5" fillId="34" borderId="36" xfId="0" applyFont="1" applyFill="1" applyBorder="1" applyAlignment="1" applyProtection="1">
      <alignment horizontal="right"/>
      <protection/>
    </xf>
    <xf numFmtId="0" fontId="5" fillId="34" borderId="40" xfId="0" applyFont="1" applyFill="1" applyBorder="1" applyAlignment="1">
      <alignment horizontal="center" vertical="center"/>
    </xf>
    <xf numFmtId="0" fontId="8" fillId="0" borderId="40" xfId="0" applyFont="1" applyFill="1" applyBorder="1" applyAlignment="1">
      <alignment horizontal="center"/>
    </xf>
    <xf numFmtId="0" fontId="8" fillId="0" borderId="0" xfId="0" applyFont="1" applyFill="1" applyBorder="1" applyAlignment="1">
      <alignment horizontal="center"/>
    </xf>
    <xf numFmtId="0" fontId="5" fillId="35" borderId="13" xfId="0" applyFont="1" applyFill="1" applyBorder="1" applyAlignment="1">
      <alignment horizontal="center" vertical="center"/>
    </xf>
    <xf numFmtId="0" fontId="5" fillId="35" borderId="0" xfId="0" applyFont="1" applyFill="1" applyBorder="1" applyAlignment="1">
      <alignment horizontal="center" vertical="center"/>
    </xf>
    <xf numFmtId="0" fontId="5" fillId="35" borderId="27" xfId="0" applyFont="1" applyFill="1" applyBorder="1" applyAlignment="1">
      <alignment horizontal="center" vertical="center"/>
    </xf>
    <xf numFmtId="0" fontId="5" fillId="35" borderId="42" xfId="0" applyFont="1" applyFill="1" applyBorder="1" applyAlignment="1">
      <alignment horizontal="center" vertical="center"/>
    </xf>
    <xf numFmtId="0" fontId="5" fillId="35" borderId="43" xfId="0" applyFont="1" applyFill="1" applyBorder="1" applyAlignment="1">
      <alignment horizontal="center" vertical="center"/>
    </xf>
    <xf numFmtId="0" fontId="14" fillId="34" borderId="39" xfId="0" applyFont="1" applyFill="1" applyBorder="1" applyAlignment="1">
      <alignment horizontal="center"/>
    </xf>
    <xf numFmtId="0" fontId="14" fillId="34" borderId="17" xfId="0" applyFont="1" applyFill="1" applyBorder="1" applyAlignment="1">
      <alignment horizontal="center"/>
    </xf>
    <xf numFmtId="0" fontId="14" fillId="34" borderId="18" xfId="0" applyFont="1" applyFill="1" applyBorder="1" applyAlignment="1">
      <alignment horizontal="center"/>
    </xf>
    <xf numFmtId="0" fontId="14" fillId="34" borderId="19" xfId="0" applyFont="1" applyFill="1" applyBorder="1" applyAlignment="1">
      <alignment horizontal="center"/>
    </xf>
    <xf numFmtId="0" fontId="14" fillId="34" borderId="0" xfId="0" applyFont="1" applyFill="1" applyBorder="1" applyAlignment="1">
      <alignment horizontal="center"/>
    </xf>
    <xf numFmtId="0" fontId="14" fillId="34" borderId="36" xfId="0" applyFont="1" applyFill="1" applyBorder="1" applyAlignment="1">
      <alignment horizontal="center"/>
    </xf>
    <xf numFmtId="0" fontId="14" fillId="34" borderId="40" xfId="0" applyFont="1" applyFill="1" applyBorder="1" applyAlignment="1">
      <alignment horizontal="center"/>
    </xf>
    <xf numFmtId="0" fontId="14" fillId="34" borderId="16" xfId="0" applyFont="1" applyFill="1" applyBorder="1" applyAlignment="1">
      <alignment horizontal="center"/>
    </xf>
    <xf numFmtId="0" fontId="14" fillId="34" borderId="19" xfId="0" applyFont="1" applyFill="1" applyBorder="1" applyAlignment="1">
      <alignment horizontal="center" vertical="center"/>
    </xf>
    <xf numFmtId="0" fontId="8" fillId="34" borderId="41" xfId="0" applyFont="1" applyFill="1" applyBorder="1" applyAlignment="1">
      <alignment horizontal="center" vertical="top"/>
    </xf>
    <xf numFmtId="0" fontId="8" fillId="34" borderId="38" xfId="0" applyFont="1" applyFill="1" applyBorder="1" applyAlignment="1">
      <alignment horizontal="center" vertical="top"/>
    </xf>
    <xf numFmtId="0" fontId="14" fillId="0" borderId="19" xfId="0" applyFont="1" applyBorder="1" applyAlignment="1">
      <alignment horizontal="right"/>
    </xf>
    <xf numFmtId="0" fontId="14" fillId="0" borderId="0" xfId="0" applyFont="1" applyAlignment="1">
      <alignment horizontal="right"/>
    </xf>
    <xf numFmtId="0" fontId="14" fillId="0" borderId="40" xfId="0" applyFont="1" applyBorder="1" applyAlignment="1">
      <alignment horizontal="right"/>
    </xf>
    <xf numFmtId="0" fontId="14" fillId="0" borderId="0" xfId="0" applyFont="1" applyBorder="1" applyAlignment="1">
      <alignment horizontal="right"/>
    </xf>
    <xf numFmtId="0" fontId="14" fillId="34" borderId="20" xfId="0" applyFont="1" applyFill="1" applyBorder="1" applyAlignment="1">
      <alignment horizontal="center" vertical="top"/>
    </xf>
    <xf numFmtId="0" fontId="14" fillId="34" borderId="30" xfId="0" applyFont="1" applyFill="1" applyBorder="1" applyAlignment="1">
      <alignment horizontal="center" vertical="top"/>
    </xf>
    <xf numFmtId="0" fontId="14" fillId="34" borderId="41" xfId="0" applyFont="1" applyFill="1" applyBorder="1" applyAlignment="1">
      <alignment horizontal="center" vertical="top"/>
    </xf>
    <xf numFmtId="0" fontId="4" fillId="35" borderId="16" xfId="0" applyFont="1" applyFill="1" applyBorder="1" applyAlignment="1">
      <alignment horizontal="center"/>
    </xf>
    <xf numFmtId="0" fontId="4" fillId="35" borderId="17" xfId="0" applyFont="1" applyFill="1" applyBorder="1" applyAlignment="1">
      <alignment horizontal="center"/>
    </xf>
    <xf numFmtId="0" fontId="6" fillId="33" borderId="19" xfId="0" applyFont="1" applyFill="1" applyBorder="1" applyAlignment="1">
      <alignment horizontal="center" vertical="top"/>
    </xf>
    <xf numFmtId="0" fontId="6" fillId="33" borderId="0" xfId="0" applyFont="1" applyFill="1" applyBorder="1" applyAlignment="1">
      <alignment horizontal="center" vertical="top"/>
    </xf>
    <xf numFmtId="0" fontId="6" fillId="33" borderId="27" xfId="0" applyFont="1" applyFill="1" applyBorder="1" applyAlignment="1">
      <alignment horizontal="center" vertical="top"/>
    </xf>
    <xf numFmtId="0" fontId="5" fillId="34" borderId="16" xfId="0" applyFont="1" applyFill="1" applyBorder="1" applyAlignment="1">
      <alignment horizontal="center"/>
    </xf>
    <xf numFmtId="0" fontId="5" fillId="34" borderId="26" xfId="0" applyFont="1" applyFill="1" applyBorder="1" applyAlignment="1">
      <alignment horizontal="center"/>
    </xf>
    <xf numFmtId="0" fontId="5" fillId="34" borderId="16" xfId="0" applyNumberFormat="1" applyFont="1" applyFill="1" applyBorder="1" applyAlignment="1">
      <alignment horizontal="center"/>
    </xf>
    <xf numFmtId="0" fontId="5" fillId="34" borderId="17" xfId="0" applyNumberFormat="1" applyFont="1" applyFill="1" applyBorder="1" applyAlignment="1">
      <alignment horizontal="center"/>
    </xf>
    <xf numFmtId="0" fontId="5" fillId="34" borderId="39" xfId="0" applyNumberFormat="1" applyFont="1" applyFill="1" applyBorder="1" applyAlignment="1">
      <alignment horizontal="center"/>
    </xf>
    <xf numFmtId="0" fontId="5" fillId="34" borderId="26" xfId="0" applyNumberFormat="1" applyFont="1" applyFill="1" applyBorder="1" applyAlignment="1">
      <alignment horizontal="center"/>
    </xf>
    <xf numFmtId="0" fontId="21" fillId="34" borderId="19" xfId="0" applyFont="1" applyFill="1" applyBorder="1" applyAlignment="1">
      <alignment horizontal="center" vertical="center"/>
    </xf>
    <xf numFmtId="0" fontId="21" fillId="34" borderId="36" xfId="0" applyFont="1" applyFill="1" applyBorder="1" applyAlignment="1">
      <alignment horizontal="center" vertical="center"/>
    </xf>
    <xf numFmtId="0" fontId="5" fillId="34" borderId="16" xfId="0" applyNumberFormat="1" applyFont="1" applyFill="1" applyBorder="1" applyAlignment="1">
      <alignment horizontal="center"/>
    </xf>
    <xf numFmtId="0" fontId="5" fillId="34" borderId="45" xfId="0" applyNumberFormat="1" applyFont="1" applyFill="1" applyBorder="1" applyAlignment="1">
      <alignment horizontal="center"/>
    </xf>
    <xf numFmtId="0" fontId="5" fillId="34" borderId="39" xfId="0" applyNumberFormat="1" applyFont="1" applyFill="1" applyBorder="1" applyAlignment="1">
      <alignment horizontal="center"/>
    </xf>
    <xf numFmtId="0" fontId="5" fillId="34" borderId="17" xfId="0" applyNumberFormat="1" applyFont="1" applyFill="1" applyBorder="1" applyAlignment="1">
      <alignment horizontal="center"/>
    </xf>
    <xf numFmtId="0" fontId="8" fillId="34" borderId="40" xfId="0" applyNumberFormat="1" applyFont="1" applyFill="1" applyBorder="1" applyAlignment="1">
      <alignment horizontal="center"/>
    </xf>
    <xf numFmtId="0" fontId="8" fillId="34" borderId="0" xfId="0" applyNumberFormat="1" applyFont="1" applyFill="1" applyBorder="1" applyAlignment="1">
      <alignment horizontal="center"/>
    </xf>
    <xf numFmtId="0" fontId="8" fillId="34" borderId="36" xfId="0" applyNumberFormat="1" applyFont="1" applyFill="1" applyBorder="1" applyAlignment="1">
      <alignment horizontal="center"/>
    </xf>
    <xf numFmtId="0" fontId="8" fillId="34" borderId="27" xfId="0" applyNumberFormat="1" applyFont="1" applyFill="1" applyBorder="1" applyAlignment="1">
      <alignment horizontal="center"/>
    </xf>
    <xf numFmtId="0" fontId="5" fillId="34" borderId="19" xfId="0" applyFont="1" applyFill="1" applyBorder="1" applyAlignment="1">
      <alignment horizontal="center"/>
    </xf>
    <xf numFmtId="0" fontId="5" fillId="34" borderId="0" xfId="0" applyFont="1" applyFill="1" applyBorder="1" applyAlignment="1">
      <alignment horizontal="center"/>
    </xf>
    <xf numFmtId="0" fontId="5" fillId="34" borderId="27" xfId="0" applyFont="1" applyFill="1" applyBorder="1" applyAlignment="1">
      <alignment horizontal="center"/>
    </xf>
    <xf numFmtId="0" fontId="5" fillId="34" borderId="19" xfId="0" applyNumberFormat="1" applyFont="1" applyFill="1" applyBorder="1" applyAlignment="1">
      <alignment horizontal="center"/>
    </xf>
    <xf numFmtId="0" fontId="5" fillId="34" borderId="36" xfId="0" applyNumberFormat="1" applyFont="1" applyFill="1" applyBorder="1" applyAlignment="1">
      <alignment horizontal="center"/>
    </xf>
    <xf numFmtId="0" fontId="5" fillId="34" borderId="40" xfId="0" applyNumberFormat="1" applyFont="1" applyFill="1" applyBorder="1" applyAlignment="1">
      <alignment horizontal="center"/>
    </xf>
    <xf numFmtId="0" fontId="5" fillId="34" borderId="0" xfId="0" applyNumberFormat="1" applyFont="1" applyFill="1" applyBorder="1" applyAlignment="1">
      <alignment horizontal="center"/>
    </xf>
    <xf numFmtId="0" fontId="5" fillId="34" borderId="27" xfId="0" applyNumberFormat="1" applyFont="1" applyFill="1" applyBorder="1" applyAlignment="1">
      <alignment horizontal="center"/>
    </xf>
    <xf numFmtId="0" fontId="5" fillId="34" borderId="13" xfId="0" applyFont="1" applyFill="1" applyBorder="1" applyAlignment="1">
      <alignment horizontal="center" vertical="center"/>
    </xf>
    <xf numFmtId="0" fontId="5" fillId="34" borderId="27" xfId="0" applyFont="1" applyFill="1" applyBorder="1" applyAlignment="1">
      <alignment horizontal="center" vertical="center"/>
    </xf>
    <xf numFmtId="0" fontId="14" fillId="34" borderId="40" xfId="0" applyFont="1" applyFill="1" applyBorder="1" applyAlignment="1">
      <alignment horizontal="center" vertical="center"/>
    </xf>
    <xf numFmtId="0" fontId="14" fillId="34" borderId="36" xfId="0" applyFont="1" applyFill="1" applyBorder="1" applyAlignment="1">
      <alignment horizontal="center" vertical="center"/>
    </xf>
    <xf numFmtId="0" fontId="16" fillId="34" borderId="40" xfId="0" applyFont="1" applyFill="1" applyBorder="1" applyAlignment="1">
      <alignment horizontal="center" vertical="center"/>
    </xf>
    <xf numFmtId="0" fontId="16" fillId="34" borderId="36" xfId="0" applyFont="1" applyFill="1" applyBorder="1" applyAlignment="1">
      <alignment horizontal="center" vertical="center"/>
    </xf>
    <xf numFmtId="0" fontId="5" fillId="34" borderId="19" xfId="0" applyFont="1" applyFill="1" applyBorder="1" applyAlignment="1" quotePrefix="1">
      <alignment horizontal="center" vertical="center"/>
    </xf>
    <xf numFmtId="0" fontId="5" fillId="34" borderId="36" xfId="0" applyFont="1" applyFill="1" applyBorder="1" applyAlignment="1" quotePrefix="1">
      <alignment horizontal="center" vertical="center"/>
    </xf>
    <xf numFmtId="0" fontId="63" fillId="34" borderId="41" xfId="0" applyFont="1" applyFill="1" applyBorder="1" applyAlignment="1">
      <alignment horizontal="center" vertical="center"/>
    </xf>
    <xf numFmtId="0" fontId="63" fillId="34" borderId="46" xfId="0" applyFont="1" applyFill="1" applyBorder="1" applyAlignment="1">
      <alignment horizontal="center" vertical="center"/>
    </xf>
    <xf numFmtId="0" fontId="63" fillId="34" borderId="38" xfId="0" applyFont="1" applyFill="1" applyBorder="1" applyAlignment="1">
      <alignment horizontal="center" vertical="center"/>
    </xf>
    <xf numFmtId="0" fontId="5" fillId="35" borderId="19" xfId="0" applyFont="1" applyFill="1" applyBorder="1" applyAlignment="1">
      <alignment horizontal="center" vertical="center"/>
    </xf>
    <xf numFmtId="0" fontId="5" fillId="35" borderId="36" xfId="0" applyFont="1" applyFill="1" applyBorder="1" applyAlignment="1">
      <alignment horizontal="center" vertical="center"/>
    </xf>
    <xf numFmtId="0" fontId="5" fillId="35" borderId="19" xfId="0" applyFont="1" applyFill="1" applyBorder="1" applyAlignment="1" quotePrefix="1">
      <alignment horizontal="center" vertical="center"/>
    </xf>
    <xf numFmtId="0" fontId="5" fillId="35" borderId="36" xfId="0" applyFont="1" applyFill="1" applyBorder="1" applyAlignment="1" quotePrefix="1">
      <alignment horizontal="center" vertical="center"/>
    </xf>
    <xf numFmtId="0" fontId="16" fillId="34" borderId="13" xfId="0" applyFont="1" applyFill="1" applyBorder="1" applyAlignment="1">
      <alignment horizontal="center" vertical="center"/>
    </xf>
    <xf numFmtId="0" fontId="16" fillId="34" borderId="27" xfId="0" applyFont="1" applyFill="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4" xfId="58"/>
    <cellStyle name="Normal 4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styles" Target="styles.xml" /><Relationship Id="rId73" Type="http://schemas.openxmlformats.org/officeDocument/2006/relationships/sharedStrings" Target="sharedStrings.xml" /><Relationship Id="rId7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sheet1.xml><?xml version="1.0" encoding="utf-8"?>
<worksheet xmlns="http://schemas.openxmlformats.org/spreadsheetml/2006/main" xmlns:r="http://schemas.openxmlformats.org/officeDocument/2006/relationships">
  <dimension ref="A1:C73"/>
  <sheetViews>
    <sheetView tabSelected="1" zoomScalePageLayoutView="0" workbookViewId="0" topLeftCell="A1">
      <selection activeCell="A1" sqref="A1"/>
    </sheetView>
  </sheetViews>
  <sheetFormatPr defaultColWidth="9.140625" defaultRowHeight="12.75"/>
  <cols>
    <col min="1" max="1" width="9.140625" style="7" customWidth="1"/>
    <col min="2" max="2" width="65.00390625" style="0" bestFit="1" customWidth="1"/>
  </cols>
  <sheetData>
    <row r="1" spans="1:2" ht="12.75">
      <c r="A1" s="2444" t="s">
        <v>1007</v>
      </c>
      <c r="B1" s="2445" t="s">
        <v>130</v>
      </c>
    </row>
    <row r="2" spans="1:2" ht="12.75">
      <c r="A2" s="2443"/>
      <c r="B2" s="2446" t="s">
        <v>1006</v>
      </c>
    </row>
    <row r="3" spans="1:2" ht="12.75">
      <c r="A3" s="4"/>
      <c r="B3" s="5" t="s">
        <v>0</v>
      </c>
    </row>
    <row r="4" spans="1:2" ht="12.75">
      <c r="A4" s="2448" t="s">
        <v>1</v>
      </c>
      <c r="B4" s="2447" t="s">
        <v>2</v>
      </c>
    </row>
    <row r="5" spans="1:2" ht="12.75">
      <c r="A5" s="2448" t="s">
        <v>3</v>
      </c>
      <c r="B5" s="2447" t="s">
        <v>4</v>
      </c>
    </row>
    <row r="6" spans="1:2" ht="12.75">
      <c r="A6" s="2448" t="s">
        <v>6</v>
      </c>
      <c r="B6" s="2447" t="s">
        <v>7</v>
      </c>
    </row>
    <row r="7" spans="1:2" ht="12.75">
      <c r="A7" s="2448" t="s">
        <v>8</v>
      </c>
      <c r="B7" s="2447" t="s">
        <v>9</v>
      </c>
    </row>
    <row r="8" spans="1:3" ht="12.75">
      <c r="A8" s="2448" t="s">
        <v>10</v>
      </c>
      <c r="B8" s="2447" t="s">
        <v>11</v>
      </c>
      <c r="C8" s="241"/>
    </row>
    <row r="9" spans="1:2" ht="12.75">
      <c r="A9" s="2448" t="s">
        <v>12</v>
      </c>
      <c r="B9" s="2447" t="s">
        <v>13</v>
      </c>
    </row>
    <row r="10" spans="1:2" ht="12.75">
      <c r="A10" s="2448" t="s">
        <v>14</v>
      </c>
      <c r="B10" s="2447" t="s">
        <v>15</v>
      </c>
    </row>
    <row r="11" spans="1:2" ht="12.75">
      <c r="A11" s="2448" t="s">
        <v>16</v>
      </c>
      <c r="B11" s="2447" t="s">
        <v>17</v>
      </c>
    </row>
    <row r="12" spans="1:2" ht="12.75">
      <c r="A12" s="2448" t="s">
        <v>18</v>
      </c>
      <c r="B12" s="2447" t="s">
        <v>19</v>
      </c>
    </row>
    <row r="13" spans="1:2" ht="12.75">
      <c r="A13" s="2448" t="s">
        <v>20</v>
      </c>
      <c r="B13" s="2447" t="s">
        <v>21</v>
      </c>
    </row>
    <row r="14" spans="1:2" ht="12.75">
      <c r="A14" s="2448" t="s">
        <v>22</v>
      </c>
      <c r="B14" s="2447" t="s">
        <v>23</v>
      </c>
    </row>
    <row r="15" spans="1:2" ht="12.75">
      <c r="A15" s="2448" t="s">
        <v>24</v>
      </c>
      <c r="B15" s="2447" t="s">
        <v>25</v>
      </c>
    </row>
    <row r="16" spans="1:2" ht="12.75">
      <c r="A16" s="2448" t="s">
        <v>26</v>
      </c>
      <c r="B16" s="2447" t="s">
        <v>27</v>
      </c>
    </row>
    <row r="17" spans="1:2" ht="12.75">
      <c r="A17" s="2448" t="s">
        <v>28</v>
      </c>
      <c r="B17" s="2447" t="s">
        <v>29</v>
      </c>
    </row>
    <row r="18" spans="1:2" ht="12.75">
      <c r="A18" s="2448" t="s">
        <v>30</v>
      </c>
      <c r="B18" s="2447" t="s">
        <v>31</v>
      </c>
    </row>
    <row r="19" spans="1:2" ht="12.75">
      <c r="A19" s="2448" t="s">
        <v>32</v>
      </c>
      <c r="B19" s="2447" t="s">
        <v>33</v>
      </c>
    </row>
    <row r="20" spans="1:2" ht="12.75">
      <c r="A20" s="2448" t="s">
        <v>34</v>
      </c>
      <c r="B20" s="2447" t="s">
        <v>35</v>
      </c>
    </row>
    <row r="21" spans="1:2" ht="12.75">
      <c r="A21" s="2448" t="s">
        <v>36</v>
      </c>
      <c r="B21" s="2447" t="s">
        <v>37</v>
      </c>
    </row>
    <row r="22" spans="1:2" ht="12.75">
      <c r="A22" s="2448" t="s">
        <v>38</v>
      </c>
      <c r="B22" s="2447" t="s">
        <v>39</v>
      </c>
    </row>
    <row r="23" spans="1:2" ht="12.75">
      <c r="A23" s="2448" t="s">
        <v>41</v>
      </c>
      <c r="B23" s="2447" t="s">
        <v>42</v>
      </c>
    </row>
    <row r="24" spans="1:2" ht="12.75">
      <c r="A24" s="2448" t="s">
        <v>43</v>
      </c>
      <c r="B24" s="2447" t="s">
        <v>44</v>
      </c>
    </row>
    <row r="25" spans="1:2" ht="12.75">
      <c r="A25" s="2448" t="s">
        <v>45</v>
      </c>
      <c r="B25" s="2447" t="s">
        <v>46</v>
      </c>
    </row>
    <row r="26" spans="1:2" ht="25.5">
      <c r="A26" s="2448" t="s">
        <v>47</v>
      </c>
      <c r="B26" s="2449" t="s">
        <v>120</v>
      </c>
    </row>
    <row r="27" spans="1:2" ht="25.5">
      <c r="A27" s="2448" t="s">
        <v>48</v>
      </c>
      <c r="B27" s="2449" t="s">
        <v>121</v>
      </c>
    </row>
    <row r="28" spans="1:2" ht="25.5">
      <c r="A28" s="2450" t="s">
        <v>49</v>
      </c>
      <c r="B28" s="2449" t="s">
        <v>122</v>
      </c>
    </row>
    <row r="29" spans="1:2" ht="25.5">
      <c r="A29" s="2448" t="s">
        <v>50</v>
      </c>
      <c r="B29" s="2449" t="s">
        <v>123</v>
      </c>
    </row>
    <row r="30" spans="1:2" ht="25.5">
      <c r="A30" s="2448" t="s">
        <v>51</v>
      </c>
      <c r="B30" s="2449" t="s">
        <v>124</v>
      </c>
    </row>
    <row r="31" spans="1:2" ht="25.5">
      <c r="A31" s="2450" t="s">
        <v>52</v>
      </c>
      <c r="B31" s="2449" t="s">
        <v>125</v>
      </c>
    </row>
    <row r="32" spans="1:2" ht="12.75">
      <c r="A32" s="2448" t="s">
        <v>53</v>
      </c>
      <c r="B32" s="2447" t="s">
        <v>54</v>
      </c>
    </row>
    <row r="33" spans="1:2" ht="12.75">
      <c r="A33" s="2448" t="s">
        <v>55</v>
      </c>
      <c r="B33" s="2447" t="s">
        <v>56</v>
      </c>
    </row>
    <row r="34" spans="1:2" ht="12.75">
      <c r="A34" s="2448" t="s">
        <v>57</v>
      </c>
      <c r="B34" s="2447" t="s">
        <v>58</v>
      </c>
    </row>
    <row r="35" spans="1:2" ht="12.75">
      <c r="A35" s="2448" t="s">
        <v>59</v>
      </c>
      <c r="B35" s="2447" t="s">
        <v>60</v>
      </c>
    </row>
    <row r="36" spans="1:2" ht="25.5">
      <c r="A36" s="2450" t="s">
        <v>61</v>
      </c>
      <c r="B36" s="2449" t="s">
        <v>126</v>
      </c>
    </row>
    <row r="37" spans="1:2" ht="12.75">
      <c r="A37" s="2448" t="s">
        <v>62</v>
      </c>
      <c r="B37" s="2447" t="s">
        <v>63</v>
      </c>
    </row>
    <row r="38" spans="1:2" ht="12.75">
      <c r="A38" s="2448" t="s">
        <v>64</v>
      </c>
      <c r="B38" s="2447" t="s">
        <v>65</v>
      </c>
    </row>
    <row r="39" spans="1:2" ht="12.75">
      <c r="A39" s="2448" t="s">
        <v>66</v>
      </c>
      <c r="B39" s="2451" t="s">
        <v>67</v>
      </c>
    </row>
    <row r="40" spans="1:2" ht="12.75">
      <c r="A40" s="2448" t="s">
        <v>68</v>
      </c>
      <c r="B40" s="2451" t="s">
        <v>69</v>
      </c>
    </row>
    <row r="41" spans="1:2" ht="12.75">
      <c r="A41" s="2448" t="s">
        <v>70</v>
      </c>
      <c r="B41" s="2447" t="s">
        <v>71</v>
      </c>
    </row>
    <row r="42" spans="1:2" ht="12.75">
      <c r="A42" s="2448" t="s">
        <v>72</v>
      </c>
      <c r="B42" s="2447" t="s">
        <v>73</v>
      </c>
    </row>
    <row r="43" spans="1:2" ht="12.75">
      <c r="A43" s="2448" t="s">
        <v>74</v>
      </c>
      <c r="B43" s="2447" t="s">
        <v>515</v>
      </c>
    </row>
    <row r="44" spans="1:2" ht="12.75">
      <c r="A44" s="2448" t="s">
        <v>75</v>
      </c>
      <c r="B44" s="2447" t="s">
        <v>76</v>
      </c>
    </row>
    <row r="45" spans="1:2" ht="12.75">
      <c r="A45" s="2448" t="s">
        <v>77</v>
      </c>
      <c r="B45" s="2447" t="s">
        <v>78</v>
      </c>
    </row>
    <row r="46" spans="1:2" ht="25.5">
      <c r="A46" s="2448" t="s">
        <v>79</v>
      </c>
      <c r="B46" s="2449" t="s">
        <v>127</v>
      </c>
    </row>
    <row r="47" spans="1:2" ht="12.75">
      <c r="A47" s="2448" t="s">
        <v>80</v>
      </c>
      <c r="B47" s="2447" t="s">
        <v>112</v>
      </c>
    </row>
    <row r="48" spans="1:2" ht="12.75">
      <c r="A48" s="2448" t="s">
        <v>81</v>
      </c>
      <c r="B48" s="2447" t="s">
        <v>82</v>
      </c>
    </row>
    <row r="49" spans="1:2" ht="12.75">
      <c r="A49" s="2448" t="s">
        <v>83</v>
      </c>
      <c r="B49" s="2447" t="s">
        <v>84</v>
      </c>
    </row>
    <row r="50" spans="1:2" ht="12.75">
      <c r="A50" s="2448" t="s">
        <v>85</v>
      </c>
      <c r="B50" s="2447" t="s">
        <v>86</v>
      </c>
    </row>
    <row r="51" spans="1:2" ht="25.5">
      <c r="A51" s="2448" t="s">
        <v>87</v>
      </c>
      <c r="B51" s="2449" t="s">
        <v>128</v>
      </c>
    </row>
    <row r="52" spans="1:2" ht="12.75">
      <c r="A52" s="2448" t="s">
        <v>88</v>
      </c>
      <c r="B52" s="2447" t="s">
        <v>89</v>
      </c>
    </row>
    <row r="53" spans="1:2" ht="12.75">
      <c r="A53" s="2448" t="s">
        <v>90</v>
      </c>
      <c r="B53" s="2447" t="s">
        <v>91</v>
      </c>
    </row>
    <row r="54" spans="1:2" ht="12.75">
      <c r="A54" s="2448" t="s">
        <v>92</v>
      </c>
      <c r="B54" s="2447" t="s">
        <v>93</v>
      </c>
    </row>
    <row r="55" spans="1:2" ht="12.75">
      <c r="A55" s="2448" t="s">
        <v>94</v>
      </c>
      <c r="B55" s="2447" t="s">
        <v>95</v>
      </c>
    </row>
    <row r="56" spans="1:2" ht="12.75">
      <c r="A56" s="2448" t="s">
        <v>96</v>
      </c>
      <c r="B56" s="2447" t="s">
        <v>97</v>
      </c>
    </row>
    <row r="57" spans="1:2" ht="12.75">
      <c r="A57" s="4"/>
      <c r="B57" s="5" t="s">
        <v>98</v>
      </c>
    </row>
    <row r="58" spans="1:2" ht="12.75">
      <c r="A58" s="2448" t="s">
        <v>99</v>
      </c>
      <c r="B58" s="2447" t="s">
        <v>100</v>
      </c>
    </row>
    <row r="59" spans="1:2" ht="12.75">
      <c r="A59" s="2448" t="s">
        <v>101</v>
      </c>
      <c r="B59" s="2447" t="s">
        <v>4</v>
      </c>
    </row>
    <row r="60" spans="1:2" ht="12.75">
      <c r="A60" s="2448" t="s">
        <v>102</v>
      </c>
      <c r="B60" s="2447" t="s">
        <v>103</v>
      </c>
    </row>
    <row r="61" spans="1:2" ht="12.75">
      <c r="A61" s="2448" t="s">
        <v>104</v>
      </c>
      <c r="B61" s="2447" t="s">
        <v>105</v>
      </c>
    </row>
    <row r="62" spans="1:2" ht="12.75">
      <c r="A62" s="2448" t="s">
        <v>106</v>
      </c>
      <c r="B62" s="2447" t="s">
        <v>56</v>
      </c>
    </row>
    <row r="63" spans="1:2" ht="12.75">
      <c r="A63" s="2448" t="s">
        <v>107</v>
      </c>
      <c r="B63" s="2447" t="s">
        <v>58</v>
      </c>
    </row>
    <row r="64" spans="1:2" ht="12.75">
      <c r="A64" s="2448" t="s">
        <v>108</v>
      </c>
      <c r="B64" s="2447" t="s">
        <v>60</v>
      </c>
    </row>
    <row r="65" spans="1:2" ht="12.75">
      <c r="A65" s="2448" t="s">
        <v>109</v>
      </c>
      <c r="B65" s="2447" t="s">
        <v>110</v>
      </c>
    </row>
    <row r="66" spans="1:2" ht="12.75">
      <c r="A66" s="2448" t="s">
        <v>111</v>
      </c>
      <c r="B66" s="2447" t="s">
        <v>112</v>
      </c>
    </row>
    <row r="67" spans="1:2" ht="12.75">
      <c r="A67" s="2448" t="s">
        <v>113</v>
      </c>
      <c r="B67" s="2447" t="s">
        <v>82</v>
      </c>
    </row>
    <row r="68" spans="1:2" ht="12.75">
      <c r="A68" s="2448" t="s">
        <v>114</v>
      </c>
      <c r="B68" s="2447" t="s">
        <v>84</v>
      </c>
    </row>
    <row r="69" spans="1:2" ht="12.75">
      <c r="A69" s="2448" t="s">
        <v>115</v>
      </c>
      <c r="B69" s="2447" t="s">
        <v>86</v>
      </c>
    </row>
    <row r="70" spans="1:2" ht="25.5">
      <c r="A70" s="2448" t="s">
        <v>116</v>
      </c>
      <c r="B70" s="2449" t="s">
        <v>129</v>
      </c>
    </row>
    <row r="71" spans="1:2" ht="12.75">
      <c r="A71" s="2448" t="s">
        <v>117</v>
      </c>
      <c r="B71" s="2447" t="s">
        <v>91</v>
      </c>
    </row>
    <row r="72" spans="1:2" ht="12.75">
      <c r="A72" s="2448" t="s">
        <v>118</v>
      </c>
      <c r="B72" s="2447" t="s">
        <v>873</v>
      </c>
    </row>
    <row r="73" spans="1:2" ht="12.75">
      <c r="A73" s="2448" t="s">
        <v>119</v>
      </c>
      <c r="B73" s="2447" t="s">
        <v>73</v>
      </c>
    </row>
  </sheetData>
  <sheetProtection/>
  <hyperlinks>
    <hyperlink ref="B2" location="GLANCE!A1" display="PBGC 2010 Pension Data at a Glance"/>
    <hyperlink ref="B4" location="'S-1'!A1" display="Net Financial Position of PBGC's Single-Employer Program (1980-2010)"/>
    <hyperlink ref="A5:B5" location="'S-2'!A1" display="S-2"/>
    <hyperlink ref="A6:B6" location="'S-3'!A1" display="S-3"/>
    <hyperlink ref="A7:B7" location="'S-4'!A1" display="S-4"/>
    <hyperlink ref="A8:B8" location="'S-5'!A1" display="S-5"/>
    <hyperlink ref="A9:B9" location="'S-6'!A1" display="S-6"/>
    <hyperlink ref="A10:B10" location="'S-7'!A1" display="S-7 "/>
    <hyperlink ref="A11:B11" location="'S-8'!A1" display="S-8"/>
    <hyperlink ref="A12:B12" location="'S-9'!A1" display="S-9"/>
    <hyperlink ref="A13:B13" location="'S-10'!A1" display="S-10 "/>
    <hyperlink ref="A14:B14" location="'S-11'!A1" display="S-11"/>
    <hyperlink ref="A15:B15" location="'S-12'!A1" display="S-12"/>
    <hyperlink ref="A16:B16" location="'S-13'!A1" display="S-13"/>
    <hyperlink ref="A17:B17" location="'S-14'!A1" display="S-14"/>
    <hyperlink ref="A18:B18" location="'S-15'!A1" display="S-15"/>
    <hyperlink ref="A19:B19" location="'S-16'!A1" display="S-16"/>
    <hyperlink ref="A20:B20" location="'S-17'!A1" display="S-17 "/>
    <hyperlink ref="A21:B21" location="'S-18'!A1" display="S-18"/>
    <hyperlink ref="A22:B22" location="'S-19'!A1" display="S-19"/>
    <hyperlink ref="A23:B23" location="'S-20'!A1" display="S-20"/>
    <hyperlink ref="A24:B24" location="'S-21'!A1" display="S-21"/>
    <hyperlink ref="A25:B25" location="'S-22'!A1" display="S-22"/>
    <hyperlink ref="A26:B26" location="'S-23'!A1" display="S-23"/>
    <hyperlink ref="A27:B27" location="'S-24'!A1" display="S-24"/>
    <hyperlink ref="A28:B28" location="'S-25'!A1" display="S-25"/>
    <hyperlink ref="A29:B29" location="'S-26'!A1" display="S-26"/>
    <hyperlink ref="A30:B30" location="'S-27'!A1" display="S-27"/>
    <hyperlink ref="A31:B31" location="'S-28'!A1" display="S-28"/>
    <hyperlink ref="A32:B32" location="'S-29'!A1" display="S-29"/>
    <hyperlink ref="A33:B33" location="'S-30'!A1" display="S-30"/>
    <hyperlink ref="A34:B34" location="'S-31'!A1" display="S-31"/>
    <hyperlink ref="A35:B35" location="'S-32'!A1" display="S-32"/>
    <hyperlink ref="A36:B36" location="'S-33'!A1" display="S-33"/>
    <hyperlink ref="A37:B37" location="'S-34'!A1" display="S-34"/>
    <hyperlink ref="A38:B38" location="'S-35'!A1" display="S-35"/>
    <hyperlink ref="A39:B39" location="'S-36'!A1" display="S-36"/>
    <hyperlink ref="A40:B40" location="'S-37'!A1" display="S-37"/>
    <hyperlink ref="A41:B41" location="'S-38'!A1" display="S-38"/>
    <hyperlink ref="A42:B42" location="'S-39'!A1" display="S-39"/>
    <hyperlink ref="A43:B43" location="'S-40'!A1" display="S-40"/>
    <hyperlink ref="A44:B44" location="'S-41'!A1" display="S-41"/>
    <hyperlink ref="A45:B45" location="'S-42'!A1" display="S-42"/>
    <hyperlink ref="A46:B46" location="'S-43'!A1" display="S-43"/>
    <hyperlink ref="A47:B47" location="'S-44'!A1" display="S-44"/>
    <hyperlink ref="A48:B48" location="'S-45'!A1" display="S-45"/>
    <hyperlink ref="A49:B49" location="'S-46'!A1" display="S-46"/>
    <hyperlink ref="A50:B50" location="'S-47'!A1" display="S-47"/>
    <hyperlink ref="A51:B51" location="'S-48'!A1" display="S-48"/>
    <hyperlink ref="A52:B52" location="'S-49'!A1" display="S-49"/>
    <hyperlink ref="A53:B53" location="'S-50'!A1" display="S-50"/>
    <hyperlink ref="A54:B54" location="'S-51'!A1" display="S-51"/>
    <hyperlink ref="A55:B55" location="'S-52'!A1" display="S-52"/>
    <hyperlink ref="A56:B56" location="'S-53'!A1" display="S-53"/>
    <hyperlink ref="A58:B58" location="'M-1'!A1" display="M-1"/>
    <hyperlink ref="A59:B59" location="'M-2'!A1" display="M-2"/>
    <hyperlink ref="A60:B60" location="'M-3'!A1" display="M-3"/>
    <hyperlink ref="A61:B61" location="'M-4'!A1" display="M-4"/>
    <hyperlink ref="A62:B62" location="'M-5'!A1" display="M-5"/>
    <hyperlink ref="A63:B63" location="'M-6'!A1" display="M-6"/>
    <hyperlink ref="A64:B64" location="'M-7'!A1" display="M-7"/>
    <hyperlink ref="A65:B65" location="'M-8'!A1" display="M-8"/>
    <hyperlink ref="A66:B66" location="'M-9'!A1" display="M-9"/>
    <hyperlink ref="A67:B67" location="'M-10'!A1" display="M-10"/>
    <hyperlink ref="A68:B68" location="'M-11'!A1" display="M-11"/>
    <hyperlink ref="A69:B69" location="'M-12'!A1" display="M-12"/>
    <hyperlink ref="A70:B70" location="'M-13'!A1" display="M-13"/>
    <hyperlink ref="A71:B71" location="'M-14'!A1" display="M-14"/>
    <hyperlink ref="A72:B72" location="'M-15'!A1" display="M-15 "/>
    <hyperlink ref="A73:B73" location="'M-16'!A1" display="M-16"/>
    <hyperlink ref="A4" location="'S-1'!A1" display="S-1"/>
  </hyperlink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O39"/>
  <sheetViews>
    <sheetView zoomScalePageLayoutView="0" workbookViewId="0" topLeftCell="A1">
      <selection activeCell="C8" sqref="C8:D8"/>
    </sheetView>
  </sheetViews>
  <sheetFormatPr defaultColWidth="9.140625" defaultRowHeight="12.75"/>
  <cols>
    <col min="1" max="1" width="2.28125" style="365" customWidth="1"/>
    <col min="2" max="2" width="17.00390625" style="365" customWidth="1"/>
    <col min="3" max="3" width="10.7109375" style="365" customWidth="1"/>
    <col min="4" max="4" width="6.7109375" style="365" customWidth="1"/>
    <col min="5" max="5" width="10.7109375" style="365" customWidth="1"/>
    <col min="6" max="6" width="6.7109375" style="365" customWidth="1"/>
    <col min="7" max="7" width="10.7109375" style="365" customWidth="1"/>
    <col min="8" max="8" width="6.7109375" style="365" customWidth="1"/>
    <col min="9" max="9" width="10.7109375" style="365" customWidth="1"/>
    <col min="10" max="10" width="6.7109375" style="365" customWidth="1"/>
    <col min="11" max="11" width="13.7109375" style="0" customWidth="1"/>
    <col min="12" max="12" width="5.28125" style="0" customWidth="1"/>
    <col min="13" max="13" width="1.7109375" style="0" customWidth="1"/>
  </cols>
  <sheetData>
    <row r="1" spans="1:13" s="365" customFormat="1" ht="4.5" customHeight="1">
      <c r="A1" s="314"/>
      <c r="B1" s="315"/>
      <c r="C1" s="315"/>
      <c r="D1" s="315"/>
      <c r="E1" s="315"/>
      <c r="F1" s="315"/>
      <c r="G1" s="315"/>
      <c r="H1" s="315"/>
      <c r="I1" s="315"/>
      <c r="J1" s="315"/>
      <c r="K1" s="2530"/>
      <c r="L1" s="2530"/>
      <c r="M1" s="2531"/>
    </row>
    <row r="2" spans="1:13" s="72" customFormat="1" ht="23.25">
      <c r="A2" s="2532" t="s">
        <v>253</v>
      </c>
      <c r="B2" s="2533"/>
      <c r="C2" s="2533"/>
      <c r="D2" s="2533"/>
      <c r="E2" s="2533"/>
      <c r="F2" s="2533"/>
      <c r="G2" s="2533"/>
      <c r="H2" s="2533"/>
      <c r="I2" s="2533"/>
      <c r="J2" s="2533"/>
      <c r="K2" s="2533"/>
      <c r="L2" s="2533"/>
      <c r="M2" s="2534"/>
    </row>
    <row r="3" spans="1:13" s="87" customFormat="1" ht="20.25">
      <c r="A3" s="2494" t="s">
        <v>17</v>
      </c>
      <c r="B3" s="2495"/>
      <c r="C3" s="2495"/>
      <c r="D3" s="2495"/>
      <c r="E3" s="2495"/>
      <c r="F3" s="2495"/>
      <c r="G3" s="2495"/>
      <c r="H3" s="2495"/>
      <c r="I3" s="2495"/>
      <c r="J3" s="2495"/>
      <c r="K3" s="2495"/>
      <c r="L3" s="2495"/>
      <c r="M3" s="2535"/>
    </row>
    <row r="4" spans="1:13" s="87" customFormat="1" ht="20.25">
      <c r="A4" s="2494" t="s">
        <v>144</v>
      </c>
      <c r="B4" s="2495"/>
      <c r="C4" s="2495"/>
      <c r="D4" s="2495"/>
      <c r="E4" s="2495"/>
      <c r="F4" s="2495"/>
      <c r="G4" s="2495"/>
      <c r="H4" s="2495"/>
      <c r="I4" s="2495"/>
      <c r="J4" s="2495"/>
      <c r="K4" s="2495"/>
      <c r="L4" s="2495"/>
      <c r="M4" s="2535"/>
    </row>
    <row r="5" spans="1:13" s="68" customFormat="1" ht="6" customHeight="1">
      <c r="A5" s="317"/>
      <c r="B5" s="318"/>
      <c r="C5" s="318"/>
      <c r="D5" s="318"/>
      <c r="E5" s="318"/>
      <c r="F5" s="318"/>
      <c r="G5" s="318"/>
      <c r="H5" s="318"/>
      <c r="I5" s="318"/>
      <c r="J5" s="318"/>
      <c r="K5" s="2538"/>
      <c r="L5" s="2538"/>
      <c r="M5" s="2539"/>
    </row>
    <row r="6" spans="1:13" s="68" customFormat="1" ht="12.75" customHeight="1">
      <c r="A6" s="321"/>
      <c r="B6" s="322"/>
      <c r="C6" s="2526" t="s">
        <v>254</v>
      </c>
      <c r="D6" s="2527"/>
      <c r="E6" s="2527"/>
      <c r="F6" s="2527"/>
      <c r="G6" s="2527"/>
      <c r="H6" s="2527"/>
      <c r="I6" s="2527"/>
      <c r="J6" s="2527"/>
      <c r="K6" s="323"/>
      <c r="L6" s="324"/>
      <c r="M6" s="325"/>
    </row>
    <row r="7" spans="1:13" s="68" customFormat="1" ht="12.75" customHeight="1">
      <c r="A7" s="2522"/>
      <c r="B7" s="2523"/>
      <c r="C7" s="2528"/>
      <c r="D7" s="2529"/>
      <c r="E7" s="2529"/>
      <c r="F7" s="2529"/>
      <c r="G7" s="2529"/>
      <c r="H7" s="2529"/>
      <c r="I7" s="2529"/>
      <c r="J7" s="2529"/>
      <c r="K7" s="328"/>
      <c r="L7" s="329"/>
      <c r="M7" s="330"/>
    </row>
    <row r="8" spans="1:13" s="68" customFormat="1" ht="12.75">
      <c r="A8" s="2522" t="s">
        <v>132</v>
      </c>
      <c r="B8" s="2523"/>
      <c r="C8" s="2524" t="s">
        <v>301</v>
      </c>
      <c r="D8" s="2525"/>
      <c r="E8" s="2525" t="s">
        <v>255</v>
      </c>
      <c r="F8" s="2525"/>
      <c r="G8" s="2525" t="s">
        <v>256</v>
      </c>
      <c r="H8" s="2525"/>
      <c r="I8" s="2525" t="s">
        <v>257</v>
      </c>
      <c r="J8" s="2525"/>
      <c r="K8" s="2519" t="s">
        <v>145</v>
      </c>
      <c r="L8" s="2520"/>
      <c r="M8" s="2521"/>
    </row>
    <row r="9" spans="1:13" s="68" customFormat="1" ht="9.75" customHeight="1">
      <c r="A9" s="332"/>
      <c r="B9" s="94"/>
      <c r="C9" s="333"/>
      <c r="D9" s="94"/>
      <c r="E9" s="94"/>
      <c r="F9" s="94"/>
      <c r="G9" s="94"/>
      <c r="H9" s="94"/>
      <c r="I9" s="94"/>
      <c r="J9" s="94"/>
      <c r="K9" s="334"/>
      <c r="L9" s="335"/>
      <c r="M9" s="336"/>
    </row>
    <row r="10" spans="1:13" s="68" customFormat="1" ht="9.75" customHeight="1">
      <c r="A10" s="366"/>
      <c r="B10" s="367"/>
      <c r="C10" s="368"/>
      <c r="D10" s="369"/>
      <c r="E10" s="369"/>
      <c r="F10" s="369"/>
      <c r="G10" s="369"/>
      <c r="H10" s="369"/>
      <c r="I10" s="369"/>
      <c r="J10" s="369"/>
      <c r="K10" s="370"/>
      <c r="L10" s="369"/>
      <c r="M10" s="371"/>
    </row>
    <row r="11" spans="1:15" s="87" customFormat="1" ht="24.75" customHeight="1">
      <c r="A11" s="372"/>
      <c r="B11" s="373" t="s">
        <v>171</v>
      </c>
      <c r="C11" s="403">
        <v>163</v>
      </c>
      <c r="D11" s="377"/>
      <c r="E11" s="404">
        <v>149</v>
      </c>
      <c r="F11" s="377"/>
      <c r="G11" s="404">
        <v>127</v>
      </c>
      <c r="H11" s="377"/>
      <c r="I11" s="404">
        <v>147</v>
      </c>
      <c r="J11" s="377"/>
      <c r="K11" s="405">
        <f>SUM(C11:I11)</f>
        <v>586</v>
      </c>
      <c r="L11" s="377"/>
      <c r="M11" s="406"/>
      <c r="N11" s="407"/>
      <c r="O11" s="382"/>
    </row>
    <row r="12" spans="1:15" s="87" customFormat="1" ht="24.75" customHeight="1">
      <c r="A12" s="372"/>
      <c r="B12" s="373" t="s">
        <v>172</v>
      </c>
      <c r="C12" s="403">
        <v>221</v>
      </c>
      <c r="D12" s="377"/>
      <c r="E12" s="404">
        <v>134</v>
      </c>
      <c r="F12" s="377"/>
      <c r="G12" s="404">
        <v>134</v>
      </c>
      <c r="H12" s="377"/>
      <c r="I12" s="404">
        <v>133</v>
      </c>
      <c r="J12" s="377"/>
      <c r="K12" s="405">
        <f aca="true" t="shared" si="0" ref="K12:K18">SUM(C12:I12)</f>
        <v>622</v>
      </c>
      <c r="L12" s="380"/>
      <c r="M12" s="381"/>
      <c r="N12" s="407"/>
      <c r="O12" s="382"/>
    </row>
    <row r="13" spans="1:15" s="87" customFormat="1" ht="24.75" customHeight="1">
      <c r="A13" s="372"/>
      <c r="B13" s="373" t="s">
        <v>173</v>
      </c>
      <c r="C13" s="403">
        <v>169</v>
      </c>
      <c r="D13" s="377"/>
      <c r="E13" s="404">
        <v>112</v>
      </c>
      <c r="F13" s="377"/>
      <c r="G13" s="404">
        <v>129</v>
      </c>
      <c r="H13" s="377"/>
      <c r="I13" s="404">
        <v>127</v>
      </c>
      <c r="J13" s="377"/>
      <c r="K13" s="405">
        <f t="shared" si="0"/>
        <v>537</v>
      </c>
      <c r="L13" s="380"/>
      <c r="M13" s="381"/>
      <c r="N13" s="407"/>
      <c r="O13" s="382"/>
    </row>
    <row r="14" spans="1:15" s="87" customFormat="1" ht="24.75" customHeight="1">
      <c r="A14" s="372"/>
      <c r="B14" s="373" t="s">
        <v>174</v>
      </c>
      <c r="C14" s="403">
        <v>190</v>
      </c>
      <c r="D14" s="377"/>
      <c r="E14" s="404">
        <v>153</v>
      </c>
      <c r="F14" s="377"/>
      <c r="G14" s="404">
        <v>181</v>
      </c>
      <c r="H14" s="377"/>
      <c r="I14" s="404">
        <v>170</v>
      </c>
      <c r="J14" s="377"/>
      <c r="K14" s="405">
        <f t="shared" si="0"/>
        <v>694</v>
      </c>
      <c r="L14" s="380"/>
      <c r="M14" s="381"/>
      <c r="N14" s="407"/>
      <c r="O14" s="382"/>
    </row>
    <row r="15" spans="1:15" s="87" customFormat="1" ht="24.75" customHeight="1">
      <c r="A15" s="372"/>
      <c r="B15" s="373" t="s">
        <v>175</v>
      </c>
      <c r="C15" s="403">
        <v>118</v>
      </c>
      <c r="D15" s="377"/>
      <c r="E15" s="404">
        <v>101</v>
      </c>
      <c r="F15" s="377"/>
      <c r="G15" s="404">
        <v>139</v>
      </c>
      <c r="H15" s="377"/>
      <c r="I15" s="404">
        <v>85</v>
      </c>
      <c r="J15" s="377"/>
      <c r="K15" s="405">
        <f t="shared" si="0"/>
        <v>443</v>
      </c>
      <c r="L15" s="380"/>
      <c r="M15" s="381"/>
      <c r="N15" s="407"/>
      <c r="O15" s="382"/>
    </row>
    <row r="16" spans="1:15" s="87" customFormat="1" ht="24.75" customHeight="1">
      <c r="A16" s="372"/>
      <c r="B16" s="373" t="s">
        <v>247</v>
      </c>
      <c r="C16" s="403">
        <v>118</v>
      </c>
      <c r="D16" s="377"/>
      <c r="E16" s="404">
        <v>197</v>
      </c>
      <c r="F16" s="377"/>
      <c r="G16" s="404">
        <v>247</v>
      </c>
      <c r="H16" s="377"/>
      <c r="I16" s="404">
        <v>144</v>
      </c>
      <c r="J16" s="377"/>
      <c r="K16" s="405">
        <f t="shared" si="0"/>
        <v>706</v>
      </c>
      <c r="L16" s="380"/>
      <c r="M16" s="381"/>
      <c r="N16" s="407"/>
      <c r="O16" s="382"/>
    </row>
    <row r="17" spans="1:15" s="87" customFormat="1" ht="24.75" customHeight="1">
      <c r="A17" s="372"/>
      <c r="B17" s="373" t="s">
        <v>248</v>
      </c>
      <c r="C17" s="403">
        <v>96</v>
      </c>
      <c r="D17" s="377"/>
      <c r="E17" s="404">
        <v>156</v>
      </c>
      <c r="F17" s="377"/>
      <c r="G17" s="404">
        <v>193</v>
      </c>
      <c r="H17" s="377"/>
      <c r="I17" s="404">
        <v>62</v>
      </c>
      <c r="J17" s="377"/>
      <c r="K17" s="405">
        <f t="shared" si="0"/>
        <v>507</v>
      </c>
      <c r="L17" s="380"/>
      <c r="M17" s="381"/>
      <c r="N17" s="407"/>
      <c r="O17" s="382"/>
    </row>
    <row r="18" spans="1:15" s="87" customFormat="1" ht="24.75" customHeight="1">
      <c r="A18" s="372"/>
      <c r="B18" s="373">
        <v>2010</v>
      </c>
      <c r="C18" s="403">
        <v>8</v>
      </c>
      <c r="D18" s="377"/>
      <c r="E18" s="404">
        <v>17</v>
      </c>
      <c r="F18" s="377"/>
      <c r="G18" s="404">
        <v>17</v>
      </c>
      <c r="H18" s="377"/>
      <c r="I18" s="404">
        <v>3</v>
      </c>
      <c r="J18" s="377"/>
      <c r="K18" s="405">
        <f t="shared" si="0"/>
        <v>45</v>
      </c>
      <c r="L18" s="380"/>
      <c r="M18" s="381"/>
      <c r="N18" s="407"/>
      <c r="O18" s="382"/>
    </row>
    <row r="19" spans="1:15" s="87" customFormat="1" ht="24.75" customHeight="1">
      <c r="A19" s="372"/>
      <c r="B19" s="373" t="s">
        <v>176</v>
      </c>
      <c r="C19" s="403">
        <f>SUM(C11:C18)</f>
        <v>1083</v>
      </c>
      <c r="D19" s="377"/>
      <c r="E19" s="404">
        <f>SUM(E11:E18)</f>
        <v>1019</v>
      </c>
      <c r="F19" s="404"/>
      <c r="G19" s="404">
        <f>SUM(G11:G18)</f>
        <v>1167</v>
      </c>
      <c r="H19" s="404"/>
      <c r="I19" s="404">
        <f>SUM(I11:I18)</f>
        <v>871</v>
      </c>
      <c r="J19" s="377"/>
      <c r="K19" s="405">
        <f>SUM(K11:K18)</f>
        <v>4140</v>
      </c>
      <c r="L19" s="380"/>
      <c r="M19" s="381"/>
      <c r="N19" s="407"/>
      <c r="O19" s="382"/>
    </row>
    <row r="20" spans="1:15" s="87" customFormat="1" ht="24.75" customHeight="1">
      <c r="A20" s="372"/>
      <c r="B20" s="373" t="s">
        <v>249</v>
      </c>
      <c r="C20" s="408">
        <f>+C19/$K$19</f>
        <v>0.26159420289855073</v>
      </c>
      <c r="D20" s="409"/>
      <c r="E20" s="409">
        <f>+E19/$K$19</f>
        <v>0.24613526570048308</v>
      </c>
      <c r="F20" s="409"/>
      <c r="G20" s="409">
        <f>+G19/$K$19</f>
        <v>0.2818840579710145</v>
      </c>
      <c r="H20" s="409"/>
      <c r="I20" s="409">
        <f>+I19/$K$19</f>
        <v>0.2103864734299517</v>
      </c>
      <c r="J20" s="409"/>
      <c r="K20" s="410">
        <v>1</v>
      </c>
      <c r="L20" s="380"/>
      <c r="M20" s="381"/>
      <c r="N20" s="407"/>
      <c r="O20" s="382"/>
    </row>
    <row r="21" spans="1:13" s="365" customFormat="1" ht="4.5" customHeight="1">
      <c r="A21" s="352"/>
      <c r="B21" s="355"/>
      <c r="C21" s="354"/>
      <c r="D21" s="355"/>
      <c r="E21" s="355"/>
      <c r="F21" s="355"/>
      <c r="G21" s="355"/>
      <c r="H21" s="355"/>
      <c r="I21" s="355"/>
      <c r="J21" s="355"/>
      <c r="K21" s="356"/>
      <c r="L21" s="357"/>
      <c r="M21" s="358"/>
    </row>
    <row r="22" spans="1:10" ht="12.75">
      <c r="A22" s="359"/>
      <c r="B22" s="359"/>
      <c r="C22" s="359"/>
      <c r="D22" s="359"/>
      <c r="E22" s="359"/>
      <c r="F22" s="359"/>
      <c r="G22" s="359"/>
      <c r="H22" s="359"/>
      <c r="I22" s="359"/>
      <c r="J22" s="359"/>
    </row>
    <row r="23" spans="1:10" ht="12.75">
      <c r="A23" s="362" t="s">
        <v>177</v>
      </c>
      <c r="B23" s="362"/>
      <c r="C23" s="362"/>
      <c r="D23" s="362"/>
      <c r="E23" s="362"/>
      <c r="F23" s="362"/>
      <c r="G23" s="362"/>
      <c r="H23" s="362"/>
      <c r="I23" s="362"/>
      <c r="J23" s="362"/>
    </row>
    <row r="24" spans="1:10" ht="12.75">
      <c r="A24" s="363" t="s">
        <v>250</v>
      </c>
      <c r="B24" s="362"/>
      <c r="C24" s="362"/>
      <c r="D24" s="362"/>
      <c r="E24" s="362"/>
      <c r="F24" s="362"/>
      <c r="G24" s="362"/>
      <c r="H24" s="362"/>
      <c r="I24" s="362"/>
      <c r="J24" s="362"/>
    </row>
    <row r="25" spans="1:10" ht="12.75">
      <c r="A25" s="362" t="s">
        <v>251</v>
      </c>
      <c r="B25" s="359"/>
      <c r="C25" s="359"/>
      <c r="D25" s="359"/>
      <c r="E25" s="359"/>
      <c r="F25" s="359"/>
      <c r="G25" s="359"/>
      <c r="H25" s="359"/>
      <c r="I25" s="359"/>
      <c r="J25" s="359"/>
    </row>
    <row r="26" spans="1:10" ht="12.75">
      <c r="A26" s="364"/>
      <c r="B26" s="359"/>
      <c r="C26" s="359"/>
      <c r="D26" s="359"/>
      <c r="E26" s="359"/>
      <c r="F26" s="359"/>
      <c r="G26" s="359"/>
      <c r="H26" s="359"/>
      <c r="I26" s="359"/>
      <c r="J26" s="359"/>
    </row>
    <row r="27" spans="3:12" ht="12.75">
      <c r="C27" s="411"/>
      <c r="D27" s="411"/>
      <c r="E27" s="411"/>
      <c r="F27" s="411"/>
      <c r="G27" s="411"/>
      <c r="H27" s="411"/>
      <c r="I27" s="411"/>
      <c r="J27" s="411"/>
      <c r="K27" s="411"/>
      <c r="L27" s="411"/>
    </row>
    <row r="30" spans="2:10" ht="12.75">
      <c r="B30" s="402"/>
      <c r="C30"/>
      <c r="D30"/>
      <c r="E30"/>
      <c r="F30"/>
      <c r="G30"/>
      <c r="H30"/>
      <c r="I30"/>
      <c r="J30"/>
    </row>
    <row r="31" spans="2:10" ht="12.75">
      <c r="B31"/>
      <c r="C31"/>
      <c r="D31"/>
      <c r="E31"/>
      <c r="F31"/>
      <c r="G31"/>
      <c r="H31"/>
      <c r="I31"/>
      <c r="J31"/>
    </row>
    <row r="32" spans="2:9" ht="12.75">
      <c r="B32"/>
      <c r="C32"/>
      <c r="E32"/>
      <c r="G32"/>
      <c r="I32"/>
    </row>
    <row r="33" spans="2:13" ht="12.75">
      <c r="B33" s="412"/>
      <c r="C33"/>
      <c r="E33"/>
      <c r="G33"/>
      <c r="I33"/>
      <c r="M33" s="413"/>
    </row>
    <row r="34" spans="2:13" ht="12.75">
      <c r="B34" s="412"/>
      <c r="C34"/>
      <c r="E34"/>
      <c r="G34"/>
      <c r="I34"/>
      <c r="M34" s="413"/>
    </row>
    <row r="35" spans="2:13" ht="12.75">
      <c r="B35" s="412"/>
      <c r="C35"/>
      <c r="E35"/>
      <c r="G35"/>
      <c r="I35"/>
      <c r="M35" s="413"/>
    </row>
    <row r="36" spans="2:13" ht="12.75">
      <c r="B36" s="412"/>
      <c r="C36"/>
      <c r="E36"/>
      <c r="G36"/>
      <c r="I36"/>
      <c r="M36" s="413"/>
    </row>
    <row r="37" spans="2:13" ht="12.75">
      <c r="B37" s="412"/>
      <c r="C37"/>
      <c r="E37"/>
      <c r="G37"/>
      <c r="I37"/>
      <c r="L37" s="414"/>
      <c r="M37" s="413"/>
    </row>
    <row r="38" ht="12.75">
      <c r="K38" s="365"/>
    </row>
    <row r="39" ht="12.75">
      <c r="K39" s="365"/>
    </row>
  </sheetData>
  <sheetProtection/>
  <mergeCells count="13">
    <mergeCell ref="K8:M8"/>
    <mergeCell ref="K1:M1"/>
    <mergeCell ref="A2:M2"/>
    <mergeCell ref="A3:M3"/>
    <mergeCell ref="A4:M4"/>
    <mergeCell ref="K5:M5"/>
    <mergeCell ref="C6:J7"/>
    <mergeCell ref="A7:B7"/>
    <mergeCell ref="A8:B8"/>
    <mergeCell ref="C8:D8"/>
    <mergeCell ref="E8:F8"/>
    <mergeCell ref="G8:H8"/>
    <mergeCell ref="I8:J8"/>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P37"/>
  <sheetViews>
    <sheetView zoomScalePageLayoutView="0" workbookViewId="0" topLeftCell="A1">
      <selection activeCell="C8" sqref="C8:D8"/>
    </sheetView>
  </sheetViews>
  <sheetFormatPr defaultColWidth="9.140625" defaultRowHeight="12.75"/>
  <cols>
    <col min="1" max="1" width="2.28125" style="365" customWidth="1"/>
    <col min="2" max="2" width="17.00390625" style="365" customWidth="1"/>
    <col min="3" max="3" width="15.7109375" style="365" customWidth="1"/>
    <col min="4" max="4" width="1.7109375" style="365" customWidth="1"/>
    <col min="5" max="5" width="15.8515625" style="365" customWidth="1"/>
    <col min="6" max="6" width="1.7109375" style="365" customWidth="1"/>
    <col min="7" max="7" width="15.8515625" style="365" customWidth="1"/>
    <col min="8" max="8" width="1.7109375" style="365" customWidth="1"/>
    <col min="9" max="9" width="15.7109375" style="365" customWidth="1"/>
    <col min="10" max="10" width="1.7109375" style="365" customWidth="1"/>
    <col min="11" max="11" width="16.8515625" style="0" bestFit="1" customWidth="1"/>
    <col min="13" max="13" width="2.140625" style="0" customWidth="1"/>
    <col min="15" max="15" width="14.8515625" style="0" bestFit="1" customWidth="1"/>
  </cols>
  <sheetData>
    <row r="1" spans="1:13" s="365" customFormat="1" ht="4.5" customHeight="1">
      <c r="A1" s="314"/>
      <c r="B1" s="315"/>
      <c r="C1" s="315"/>
      <c r="D1" s="315"/>
      <c r="E1" s="315"/>
      <c r="F1" s="315"/>
      <c r="G1" s="315"/>
      <c r="H1" s="315"/>
      <c r="I1" s="315"/>
      <c r="J1" s="315"/>
      <c r="K1" s="2530"/>
      <c r="L1" s="2530"/>
      <c r="M1" s="2531"/>
    </row>
    <row r="2" spans="1:13" s="72" customFormat="1" ht="23.25">
      <c r="A2" s="2532" t="s">
        <v>258</v>
      </c>
      <c r="B2" s="2533"/>
      <c r="C2" s="2533"/>
      <c r="D2" s="2533"/>
      <c r="E2" s="2533"/>
      <c r="F2" s="2533"/>
      <c r="G2" s="2533"/>
      <c r="H2" s="2533"/>
      <c r="I2" s="2533"/>
      <c r="J2" s="2533"/>
      <c r="K2" s="2533"/>
      <c r="L2" s="2533"/>
      <c r="M2" s="2534"/>
    </row>
    <row r="3" spans="1:13" s="87" customFormat="1" ht="20.25">
      <c r="A3" s="2494" t="s">
        <v>19</v>
      </c>
      <c r="B3" s="2495"/>
      <c r="C3" s="2495"/>
      <c r="D3" s="2495"/>
      <c r="E3" s="2495"/>
      <c r="F3" s="2495"/>
      <c r="G3" s="2495"/>
      <c r="H3" s="2495"/>
      <c r="I3" s="2495"/>
      <c r="J3" s="2495"/>
      <c r="K3" s="2495"/>
      <c r="L3" s="2495"/>
      <c r="M3" s="2535"/>
    </row>
    <row r="4" spans="1:13" s="87" customFormat="1" ht="20.25">
      <c r="A4" s="2494" t="s">
        <v>144</v>
      </c>
      <c r="B4" s="2495"/>
      <c r="C4" s="2495"/>
      <c r="D4" s="2495"/>
      <c r="E4" s="2495"/>
      <c r="F4" s="2495"/>
      <c r="G4" s="2495"/>
      <c r="H4" s="2495"/>
      <c r="I4" s="2495"/>
      <c r="J4" s="2495"/>
      <c r="K4" s="2495"/>
      <c r="L4" s="2495"/>
      <c r="M4" s="2535"/>
    </row>
    <row r="5" spans="1:13" s="68" customFormat="1" ht="6" customHeight="1">
      <c r="A5" s="317"/>
      <c r="B5" s="318"/>
      <c r="C5" s="319"/>
      <c r="D5" s="319"/>
      <c r="E5" s="319"/>
      <c r="F5" s="319"/>
      <c r="G5" s="319"/>
      <c r="H5" s="319"/>
      <c r="I5" s="319"/>
      <c r="J5" s="319"/>
      <c r="K5" s="2536"/>
      <c r="L5" s="2536"/>
      <c r="M5" s="2537"/>
    </row>
    <row r="6" spans="1:16" s="68" customFormat="1" ht="12.75">
      <c r="A6" s="321"/>
      <c r="B6" s="322"/>
      <c r="C6" s="2526" t="s">
        <v>254</v>
      </c>
      <c r="D6" s="2527"/>
      <c r="E6" s="2527"/>
      <c r="F6" s="2527"/>
      <c r="G6" s="2527"/>
      <c r="H6" s="2527"/>
      <c r="I6" s="2527"/>
      <c r="J6" s="2527"/>
      <c r="K6" s="323"/>
      <c r="L6" s="324"/>
      <c r="M6" s="325"/>
      <c r="N6" s="415"/>
      <c r="O6" s="415"/>
      <c r="P6" s="415"/>
    </row>
    <row r="7" spans="1:16" s="68" customFormat="1" ht="12.75">
      <c r="A7" s="2522" t="s">
        <v>148</v>
      </c>
      <c r="B7" s="2523"/>
      <c r="C7" s="2528"/>
      <c r="D7" s="2529"/>
      <c r="E7" s="2529"/>
      <c r="F7" s="2529"/>
      <c r="G7" s="2529"/>
      <c r="H7" s="2529"/>
      <c r="I7" s="2529"/>
      <c r="J7" s="2529"/>
      <c r="K7" s="328"/>
      <c r="L7" s="329"/>
      <c r="M7" s="330"/>
      <c r="N7" s="415"/>
      <c r="O7" s="415"/>
      <c r="P7" s="415"/>
    </row>
    <row r="8" spans="1:16" s="68" customFormat="1" ht="12.75">
      <c r="A8" s="2522" t="s">
        <v>153</v>
      </c>
      <c r="B8" s="2523"/>
      <c r="C8" s="2524" t="s">
        <v>301</v>
      </c>
      <c r="D8" s="2525"/>
      <c r="E8" s="2525" t="s">
        <v>255</v>
      </c>
      <c r="F8" s="2525"/>
      <c r="G8" s="2525" t="s">
        <v>256</v>
      </c>
      <c r="H8" s="2525"/>
      <c r="I8" s="2525" t="s">
        <v>257</v>
      </c>
      <c r="J8" s="2525"/>
      <c r="K8" s="2519" t="s">
        <v>145</v>
      </c>
      <c r="L8" s="2520"/>
      <c r="M8" s="2521"/>
      <c r="N8" s="415"/>
      <c r="O8" s="415"/>
      <c r="P8" s="415"/>
    </row>
    <row r="9" spans="1:16" s="68" customFormat="1" ht="9.75" customHeight="1">
      <c r="A9" s="332"/>
      <c r="B9" s="94"/>
      <c r="C9" s="333"/>
      <c r="D9" s="94"/>
      <c r="E9" s="94"/>
      <c r="F9" s="94"/>
      <c r="G9" s="94"/>
      <c r="H9" s="94"/>
      <c r="I9" s="94"/>
      <c r="J9" s="94"/>
      <c r="K9" s="334"/>
      <c r="L9" s="335"/>
      <c r="M9" s="336"/>
      <c r="N9" s="415"/>
      <c r="O9" s="415"/>
      <c r="P9" s="415"/>
    </row>
    <row r="10" spans="1:16" s="68" customFormat="1" ht="9.75" customHeight="1">
      <c r="A10" s="366"/>
      <c r="B10" s="367"/>
      <c r="C10" s="416"/>
      <c r="D10" s="417"/>
      <c r="E10" s="417"/>
      <c r="F10" s="417"/>
      <c r="G10" s="417"/>
      <c r="H10" s="417"/>
      <c r="I10" s="417"/>
      <c r="J10" s="417"/>
      <c r="K10" s="418"/>
      <c r="L10" s="417"/>
      <c r="M10" s="419"/>
      <c r="N10" s="415"/>
      <c r="O10" s="415"/>
      <c r="P10" s="415"/>
    </row>
    <row r="11" spans="1:16" s="87" customFormat="1" ht="24.75" customHeight="1">
      <c r="A11" s="372"/>
      <c r="B11" s="373" t="s">
        <v>171</v>
      </c>
      <c r="C11" s="420">
        <v>170657348.59</v>
      </c>
      <c r="D11" s="421"/>
      <c r="E11" s="422">
        <v>54478597.59</v>
      </c>
      <c r="F11" s="421"/>
      <c r="G11" s="422">
        <v>21092607.07</v>
      </c>
      <c r="H11" s="421"/>
      <c r="I11" s="422">
        <v>5977596.24</v>
      </c>
      <c r="J11" s="421"/>
      <c r="K11" s="423">
        <f>SUM(C11:I11)</f>
        <v>252206149.49</v>
      </c>
      <c r="L11" s="344"/>
      <c r="M11" s="345"/>
      <c r="N11" s="424"/>
      <c r="O11" s="425"/>
      <c r="P11" s="72"/>
    </row>
    <row r="12" spans="1:16" s="87" customFormat="1" ht="24.75" customHeight="1">
      <c r="A12" s="372"/>
      <c r="B12" s="373" t="s">
        <v>172</v>
      </c>
      <c r="C12" s="426">
        <v>304624812.41</v>
      </c>
      <c r="D12" s="427"/>
      <c r="E12" s="428">
        <v>308867603.32</v>
      </c>
      <c r="F12" s="427"/>
      <c r="G12" s="428">
        <v>119301160.6</v>
      </c>
      <c r="H12" s="427"/>
      <c r="I12" s="428">
        <v>10862314.07</v>
      </c>
      <c r="J12" s="427"/>
      <c r="K12" s="1688">
        <f aca="true" t="shared" si="0" ref="K12:K18">SUM(C12:I12)</f>
        <v>743655890.4000001</v>
      </c>
      <c r="L12" s="344"/>
      <c r="M12" s="345"/>
      <c r="N12" s="424"/>
      <c r="O12" s="425"/>
      <c r="P12" s="72"/>
    </row>
    <row r="13" spans="1:16" s="87" customFormat="1" ht="24.75" customHeight="1">
      <c r="A13" s="372"/>
      <c r="B13" s="373" t="s">
        <v>173</v>
      </c>
      <c r="C13" s="426">
        <v>876068116.31</v>
      </c>
      <c r="D13" s="427"/>
      <c r="E13" s="428">
        <v>676479120.22</v>
      </c>
      <c r="F13" s="427"/>
      <c r="G13" s="428">
        <v>142113170.25</v>
      </c>
      <c r="H13" s="427"/>
      <c r="I13" s="428">
        <v>7058596.38</v>
      </c>
      <c r="J13" s="427"/>
      <c r="K13" s="1688">
        <f t="shared" si="0"/>
        <v>1701719003.16</v>
      </c>
      <c r="L13" s="344"/>
      <c r="M13" s="345"/>
      <c r="N13" s="424"/>
      <c r="O13" s="425"/>
      <c r="P13" s="72"/>
    </row>
    <row r="14" spans="1:16" s="87" customFormat="1" ht="24.75" customHeight="1">
      <c r="A14" s="372"/>
      <c r="B14" s="373" t="s">
        <v>174</v>
      </c>
      <c r="C14" s="426">
        <v>1664086088.6</v>
      </c>
      <c r="D14" s="427"/>
      <c r="E14" s="428">
        <v>326486170.78</v>
      </c>
      <c r="F14" s="427"/>
      <c r="G14" s="428">
        <v>767438473.25</v>
      </c>
      <c r="H14" s="427"/>
      <c r="I14" s="428">
        <v>83959234.66</v>
      </c>
      <c r="J14" s="427"/>
      <c r="K14" s="1688">
        <f t="shared" si="0"/>
        <v>2841969967.29</v>
      </c>
      <c r="L14" s="344"/>
      <c r="M14" s="345"/>
      <c r="N14" s="424"/>
      <c r="O14" s="425"/>
      <c r="P14" s="72"/>
    </row>
    <row r="15" spans="1:16" s="87" customFormat="1" ht="24.75" customHeight="1">
      <c r="A15" s="372"/>
      <c r="B15" s="373" t="s">
        <v>175</v>
      </c>
      <c r="C15" s="429">
        <v>103144593.39</v>
      </c>
      <c r="D15" s="146"/>
      <c r="E15" s="427">
        <v>184382059.78</v>
      </c>
      <c r="F15" s="427"/>
      <c r="G15" s="427">
        <v>339689575.82</v>
      </c>
      <c r="H15" s="427"/>
      <c r="I15" s="427">
        <v>155401106.19</v>
      </c>
      <c r="J15" s="427"/>
      <c r="K15" s="1688">
        <f t="shared" si="0"/>
        <v>782617335.1800001</v>
      </c>
      <c r="L15" s="344"/>
      <c r="M15" s="345"/>
      <c r="N15" s="424"/>
      <c r="O15" s="425"/>
      <c r="P15" s="72"/>
    </row>
    <row r="16" spans="1:16" s="87" customFormat="1" ht="24.75" customHeight="1">
      <c r="A16" s="372"/>
      <c r="B16" s="373" t="s">
        <v>247</v>
      </c>
      <c r="C16" s="429">
        <v>714098774.18</v>
      </c>
      <c r="D16" s="146"/>
      <c r="E16" s="427">
        <v>7632573834.5</v>
      </c>
      <c r="F16" s="427"/>
      <c r="G16" s="427">
        <v>6227295811.7</v>
      </c>
      <c r="H16" s="427"/>
      <c r="I16" s="427">
        <v>185501646.65</v>
      </c>
      <c r="J16" s="427"/>
      <c r="K16" s="1688">
        <f t="shared" si="0"/>
        <v>14759470067.03</v>
      </c>
      <c r="L16" s="344"/>
      <c r="M16" s="345"/>
      <c r="N16" s="424"/>
      <c r="O16" s="425"/>
      <c r="P16" s="72"/>
    </row>
    <row r="17" spans="1:16" s="87" customFormat="1" ht="24.75" customHeight="1">
      <c r="A17" s="372"/>
      <c r="B17" s="373" t="s">
        <v>248</v>
      </c>
      <c r="C17" s="429">
        <v>258017684.49</v>
      </c>
      <c r="D17" s="146"/>
      <c r="E17" s="427">
        <v>16171463213</v>
      </c>
      <c r="F17" s="427"/>
      <c r="G17" s="427">
        <v>6061947616.3</v>
      </c>
      <c r="H17" s="427"/>
      <c r="I17" s="427">
        <v>245691807.38</v>
      </c>
      <c r="J17" s="427"/>
      <c r="K17" s="1688">
        <f t="shared" si="0"/>
        <v>22737120321.170002</v>
      </c>
      <c r="L17" s="344"/>
      <c r="M17" s="345"/>
      <c r="N17" s="424"/>
      <c r="O17" s="425"/>
      <c r="P17" s="72"/>
    </row>
    <row r="18" spans="1:16" s="87" customFormat="1" ht="24.75" customHeight="1">
      <c r="A18" s="372"/>
      <c r="B18" s="373">
        <v>2010</v>
      </c>
      <c r="C18" s="429">
        <v>14404265.88</v>
      </c>
      <c r="D18" s="146"/>
      <c r="E18" s="427">
        <v>297541205.4</v>
      </c>
      <c r="F18" s="427"/>
      <c r="G18" s="427">
        <v>508220606</v>
      </c>
      <c r="H18" s="427"/>
      <c r="I18" s="427">
        <v>1106312</v>
      </c>
      <c r="J18" s="427"/>
      <c r="K18" s="1688">
        <f t="shared" si="0"/>
        <v>821272389.28</v>
      </c>
      <c r="L18" s="344"/>
      <c r="M18" s="345"/>
      <c r="N18" s="424"/>
      <c r="O18" s="425"/>
      <c r="P18" s="72"/>
    </row>
    <row r="19" spans="1:16" s="87" customFormat="1" ht="24.75" customHeight="1">
      <c r="A19" s="372"/>
      <c r="B19" s="373" t="s">
        <v>176</v>
      </c>
      <c r="C19" s="430">
        <f>SUM(C11:C18)</f>
        <v>4105101683.8499994</v>
      </c>
      <c r="D19" s="421"/>
      <c r="E19" s="421">
        <f>SUM(E11:E18)</f>
        <v>25652271804.590004</v>
      </c>
      <c r="F19" s="421"/>
      <c r="G19" s="421">
        <f>SUM(G11:G18)</f>
        <v>14187099020.99</v>
      </c>
      <c r="H19" s="421"/>
      <c r="I19" s="421">
        <f>SUM(I11:I18)</f>
        <v>695558613.5699999</v>
      </c>
      <c r="J19" s="421"/>
      <c r="K19" s="423">
        <f>SUM(K11:K18)-1</f>
        <v>44640031122</v>
      </c>
      <c r="L19" s="344"/>
      <c r="M19" s="345"/>
      <c r="N19" s="424"/>
      <c r="O19" s="425"/>
      <c r="P19" s="72"/>
    </row>
    <row r="20" spans="1:16" s="87" customFormat="1" ht="24.75" customHeight="1">
      <c r="A20" s="372"/>
      <c r="B20" s="373" t="s">
        <v>249</v>
      </c>
      <c r="C20" s="431">
        <f>+C19/$K$19</f>
        <v>0.09196009905617825</v>
      </c>
      <c r="D20" s="350"/>
      <c r="E20" s="351">
        <f>+E19/$K$19</f>
        <v>0.5746472652423346</v>
      </c>
      <c r="F20" s="350"/>
      <c r="G20" s="351">
        <f>+G19/$K$19</f>
        <v>0.31781113642633985</v>
      </c>
      <c r="H20" s="350"/>
      <c r="I20" s="351">
        <f>+I19/$K$19</f>
        <v>0.015581499297548809</v>
      </c>
      <c r="J20" s="350"/>
      <c r="K20" s="432">
        <v>1</v>
      </c>
      <c r="L20" s="344"/>
      <c r="M20" s="345"/>
      <c r="N20" s="424"/>
      <c r="O20" s="425"/>
      <c r="P20" s="72"/>
    </row>
    <row r="21" spans="1:16" s="365" customFormat="1" ht="4.5" customHeight="1">
      <c r="A21" s="352"/>
      <c r="B21" s="355"/>
      <c r="C21" s="433"/>
      <c r="D21" s="434"/>
      <c r="E21" s="434"/>
      <c r="F21" s="434"/>
      <c r="G21" s="434"/>
      <c r="H21" s="434"/>
      <c r="I21" s="434"/>
      <c r="J21" s="434"/>
      <c r="K21" s="435"/>
      <c r="L21" s="436"/>
      <c r="M21" s="437"/>
      <c r="N21" s="438"/>
      <c r="O21" s="438"/>
      <c r="P21" s="438"/>
    </row>
    <row r="22" spans="1:16" ht="12.75">
      <c r="A22" s="359"/>
      <c r="B22" s="359"/>
      <c r="C22" s="439"/>
      <c r="D22" s="439"/>
      <c r="E22" s="439"/>
      <c r="F22" s="439"/>
      <c r="G22" s="439"/>
      <c r="H22" s="439"/>
      <c r="I22" s="439"/>
      <c r="J22" s="439"/>
      <c r="K22" s="360"/>
      <c r="L22" s="361"/>
      <c r="M22" s="361"/>
      <c r="N22" s="3"/>
      <c r="O22" s="3"/>
      <c r="P22" s="1"/>
    </row>
    <row r="23" spans="1:16" ht="12.75">
      <c r="A23" s="362" t="s">
        <v>177</v>
      </c>
      <c r="B23" s="362"/>
      <c r="C23" s="440"/>
      <c r="D23" s="440"/>
      <c r="E23" s="440"/>
      <c r="F23" s="440"/>
      <c r="G23" s="440"/>
      <c r="H23" s="440"/>
      <c r="I23" s="440"/>
      <c r="J23" s="440"/>
      <c r="K23" s="1"/>
      <c r="L23" s="1"/>
      <c r="M23" s="1"/>
      <c r="N23" s="1"/>
      <c r="O23" s="1"/>
      <c r="P23" s="1"/>
    </row>
    <row r="24" spans="1:10" ht="12.75">
      <c r="A24" s="363" t="s">
        <v>250</v>
      </c>
      <c r="B24" s="362"/>
      <c r="C24" s="362"/>
      <c r="D24" s="362"/>
      <c r="E24" s="362"/>
      <c r="F24" s="362"/>
      <c r="G24" s="362"/>
      <c r="H24" s="362"/>
      <c r="I24" s="362"/>
      <c r="J24" s="362"/>
    </row>
    <row r="25" spans="1:10" ht="12.75">
      <c r="A25" s="362" t="s">
        <v>191</v>
      </c>
      <c r="B25" s="359"/>
      <c r="C25" s="359"/>
      <c r="D25" s="359"/>
      <c r="E25" s="359"/>
      <c r="F25" s="359"/>
      <c r="G25" s="359"/>
      <c r="H25" s="359"/>
      <c r="I25" s="359"/>
      <c r="J25" s="359"/>
    </row>
    <row r="26" spans="1:12" ht="12.75">
      <c r="A26" s="364"/>
      <c r="B26" s="359"/>
      <c r="C26" s="441"/>
      <c r="D26" s="359"/>
      <c r="E26" s="441"/>
      <c r="F26" s="441"/>
      <c r="G26" s="441"/>
      <c r="H26" s="441"/>
      <c r="I26" s="441"/>
      <c r="J26" s="441"/>
      <c r="K26" s="441"/>
      <c r="L26" s="441"/>
    </row>
    <row r="28" spans="2:11" ht="12.75">
      <c r="B28" s="402"/>
      <c r="C28" s="442"/>
      <c r="D28"/>
      <c r="E28" s="442"/>
      <c r="F28" s="442"/>
      <c r="G28" s="442"/>
      <c r="H28" s="442"/>
      <c r="I28" s="442"/>
      <c r="J28" s="442"/>
      <c r="K28" s="442"/>
    </row>
    <row r="29" spans="2:10" ht="12.75">
      <c r="B29"/>
      <c r="C29"/>
      <c r="D29"/>
      <c r="E29"/>
      <c r="F29"/>
      <c r="G29"/>
      <c r="H29"/>
      <c r="I29"/>
      <c r="J29"/>
    </row>
    <row r="30" spans="2:10" ht="12.75">
      <c r="B30"/>
      <c r="C30"/>
      <c r="D30"/>
      <c r="E30"/>
      <c r="F30"/>
      <c r="G30"/>
      <c r="H30"/>
      <c r="I30"/>
      <c r="J30"/>
    </row>
    <row r="31" spans="2:9" ht="12.75">
      <c r="B31"/>
      <c r="C31"/>
      <c r="E31"/>
      <c r="G31"/>
      <c r="I31"/>
    </row>
    <row r="32" spans="2:13" ht="12.75">
      <c r="B32" s="412"/>
      <c r="C32" s="443"/>
      <c r="E32" s="170"/>
      <c r="G32" s="170"/>
      <c r="I32" s="170"/>
      <c r="L32" s="443"/>
      <c r="M32" s="170"/>
    </row>
    <row r="33" spans="2:13" ht="12.75">
      <c r="B33" s="412"/>
      <c r="C33" s="443"/>
      <c r="E33" s="170"/>
      <c r="G33" s="170"/>
      <c r="I33" s="170"/>
      <c r="L33" s="443"/>
      <c r="M33" s="170"/>
    </row>
    <row r="34" spans="2:13" ht="12.75">
      <c r="B34" s="412"/>
      <c r="C34" s="443"/>
      <c r="E34" s="170"/>
      <c r="G34" s="170"/>
      <c r="I34" s="170"/>
      <c r="L34" s="443"/>
      <c r="M34" s="170"/>
    </row>
    <row r="35" spans="2:13" ht="12.75">
      <c r="B35" s="412"/>
      <c r="C35" s="443"/>
      <c r="E35" s="170"/>
      <c r="G35" s="170"/>
      <c r="I35" s="170"/>
      <c r="L35" s="443"/>
      <c r="M35" s="170"/>
    </row>
    <row r="36" spans="2:13" ht="12.75">
      <c r="B36" s="412"/>
      <c r="C36" s="443"/>
      <c r="E36" s="170"/>
      <c r="G36" s="170"/>
      <c r="I36" s="170"/>
      <c r="L36" s="443"/>
      <c r="M36" s="170"/>
    </row>
    <row r="37" ht="12.75">
      <c r="K37" s="365"/>
    </row>
  </sheetData>
  <sheetProtection/>
  <mergeCells count="13">
    <mergeCell ref="K8:M8"/>
    <mergeCell ref="K1:M1"/>
    <mergeCell ref="A2:M2"/>
    <mergeCell ref="A3:M3"/>
    <mergeCell ref="A4:M4"/>
    <mergeCell ref="K5:M5"/>
    <mergeCell ref="C6:J7"/>
    <mergeCell ref="A7:B7"/>
    <mergeCell ref="A8:B8"/>
    <mergeCell ref="C8:D8"/>
    <mergeCell ref="E8:F8"/>
    <mergeCell ref="G8:H8"/>
    <mergeCell ref="I8:J8"/>
  </mergeCells>
  <printOptions/>
  <pageMargins left="0.7" right="0.7" top="0.75" bottom="0.75" header="0.3" footer="0.3"/>
  <pageSetup horizontalDpi="600" verticalDpi="600" orientation="portrait" r:id="rId1"/>
  <ignoredErrors>
    <ignoredError sqref="K18" formulaRange="1"/>
  </ignoredErrors>
</worksheet>
</file>

<file path=xl/worksheets/sheet12.xml><?xml version="1.0" encoding="utf-8"?>
<worksheet xmlns="http://schemas.openxmlformats.org/spreadsheetml/2006/main" xmlns:r="http://schemas.openxmlformats.org/officeDocument/2006/relationships">
  <dimension ref="A1:P24"/>
  <sheetViews>
    <sheetView zoomScalePageLayoutView="0" workbookViewId="0" topLeftCell="A1">
      <selection activeCell="C8" sqref="C8:D8"/>
    </sheetView>
  </sheetViews>
  <sheetFormatPr defaultColWidth="9.140625" defaultRowHeight="12.75"/>
  <cols>
    <col min="1" max="1" width="2.28125" style="365" customWidth="1"/>
    <col min="2" max="2" width="17.00390625" style="365" customWidth="1"/>
    <col min="3" max="3" width="10.7109375" style="365" customWidth="1"/>
    <col min="4" max="4" width="6.7109375" style="365" customWidth="1"/>
    <col min="5" max="5" width="10.7109375" style="365" customWidth="1"/>
    <col min="6" max="6" width="6.7109375" style="365" customWidth="1"/>
    <col min="7" max="7" width="10.7109375" style="365" customWidth="1"/>
    <col min="8" max="8" width="6.7109375" style="365" customWidth="1"/>
    <col min="9" max="9" width="10.7109375" style="365" customWidth="1"/>
    <col min="10" max="10" width="6.7109375" style="365" customWidth="1"/>
    <col min="11" max="11" width="10.7109375" style="365" customWidth="1"/>
    <col min="12" max="12" width="6.7109375" style="365" customWidth="1"/>
    <col min="13" max="13" width="10.7109375" style="0" customWidth="1"/>
    <col min="14" max="14" width="4.7109375" style="0" customWidth="1"/>
  </cols>
  <sheetData>
    <row r="1" spans="1:14" s="365" customFormat="1" ht="4.5" customHeight="1">
      <c r="A1" s="314"/>
      <c r="B1" s="315"/>
      <c r="C1" s="315"/>
      <c r="D1" s="315"/>
      <c r="E1" s="315"/>
      <c r="F1" s="315"/>
      <c r="G1" s="315"/>
      <c r="H1" s="315"/>
      <c r="I1" s="315"/>
      <c r="J1" s="315"/>
      <c r="K1" s="315"/>
      <c r="L1" s="315"/>
      <c r="M1" s="66"/>
      <c r="N1" s="67"/>
    </row>
    <row r="2" spans="1:14" s="72" customFormat="1" ht="23.25">
      <c r="A2" s="2532" t="s">
        <v>259</v>
      </c>
      <c r="B2" s="2533"/>
      <c r="C2" s="2533"/>
      <c r="D2" s="2533"/>
      <c r="E2" s="2533"/>
      <c r="F2" s="2533"/>
      <c r="G2" s="2533"/>
      <c r="H2" s="2533"/>
      <c r="I2" s="2533"/>
      <c r="J2" s="2533"/>
      <c r="K2" s="2533"/>
      <c r="L2" s="2533"/>
      <c r="M2" s="2533"/>
      <c r="N2" s="2534"/>
    </row>
    <row r="3" spans="1:14" s="87" customFormat="1" ht="20.25">
      <c r="A3" s="2494" t="s">
        <v>21</v>
      </c>
      <c r="B3" s="2495"/>
      <c r="C3" s="2495"/>
      <c r="D3" s="2495"/>
      <c r="E3" s="2495"/>
      <c r="F3" s="2495"/>
      <c r="G3" s="2495"/>
      <c r="H3" s="2495"/>
      <c r="I3" s="2495"/>
      <c r="J3" s="2495"/>
      <c r="K3" s="2495"/>
      <c r="L3" s="2495"/>
      <c r="M3" s="2495"/>
      <c r="N3" s="2535"/>
    </row>
    <row r="4" spans="1:14" s="87" customFormat="1" ht="20.25">
      <c r="A4" s="2494" t="s">
        <v>144</v>
      </c>
      <c r="B4" s="2495"/>
      <c r="C4" s="2495"/>
      <c r="D4" s="2495"/>
      <c r="E4" s="2495"/>
      <c r="F4" s="2495"/>
      <c r="G4" s="2495"/>
      <c r="H4" s="2495"/>
      <c r="I4" s="2495"/>
      <c r="J4" s="2495"/>
      <c r="K4" s="2495"/>
      <c r="L4" s="2495"/>
      <c r="M4" s="2495"/>
      <c r="N4" s="2535"/>
    </row>
    <row r="5" spans="1:14" s="68" customFormat="1" ht="6" customHeight="1">
      <c r="A5" s="317"/>
      <c r="B5" s="318"/>
      <c r="C5" s="319"/>
      <c r="D5" s="319"/>
      <c r="E5" s="319"/>
      <c r="F5" s="319"/>
      <c r="G5" s="319"/>
      <c r="H5" s="319"/>
      <c r="I5" s="319"/>
      <c r="J5" s="319"/>
      <c r="K5" s="319"/>
      <c r="L5" s="319"/>
      <c r="M5" s="319"/>
      <c r="N5" s="444"/>
    </row>
    <row r="6" spans="1:14" s="68" customFormat="1" ht="12.75">
      <c r="A6" s="321"/>
      <c r="B6" s="322"/>
      <c r="C6" s="2543" t="s">
        <v>242</v>
      </c>
      <c r="D6" s="2544"/>
      <c r="E6" s="2544"/>
      <c r="F6" s="2544"/>
      <c r="G6" s="2544"/>
      <c r="H6" s="2544"/>
      <c r="I6" s="2544"/>
      <c r="J6" s="2544"/>
      <c r="K6" s="2544"/>
      <c r="L6" s="2544"/>
      <c r="M6" s="445"/>
      <c r="N6" s="446"/>
    </row>
    <row r="7" spans="1:14" s="68" customFormat="1" ht="15.75" customHeight="1">
      <c r="A7" s="321"/>
      <c r="B7" s="322"/>
      <c r="C7" s="2545"/>
      <c r="D7" s="2546"/>
      <c r="E7" s="2546"/>
      <c r="F7" s="2546"/>
      <c r="G7" s="2546"/>
      <c r="H7" s="2546"/>
      <c r="I7" s="2546"/>
      <c r="J7" s="2546"/>
      <c r="K7" s="2546"/>
      <c r="L7" s="2546"/>
      <c r="M7" s="447"/>
      <c r="N7" s="448"/>
    </row>
    <row r="8" spans="1:14" s="68" customFormat="1" ht="15.75" customHeight="1">
      <c r="A8" s="449"/>
      <c r="B8" s="448"/>
      <c r="C8" s="2524" t="s">
        <v>260</v>
      </c>
      <c r="D8" s="2525"/>
      <c r="E8" s="2525"/>
      <c r="F8" s="2525"/>
      <c r="G8" s="2525"/>
      <c r="H8" s="2525"/>
      <c r="I8" s="2525"/>
      <c r="J8" s="2525"/>
      <c r="K8" s="2525" t="s">
        <v>261</v>
      </c>
      <c r="L8" s="2525"/>
      <c r="M8" s="447"/>
      <c r="N8" s="448"/>
    </row>
    <row r="9" spans="1:14" s="68" customFormat="1" ht="15.75" customHeight="1">
      <c r="A9" s="2542" t="s">
        <v>262</v>
      </c>
      <c r="B9" s="2541"/>
      <c r="C9" s="2524" t="s">
        <v>263</v>
      </c>
      <c r="D9" s="2525"/>
      <c r="E9" s="2525" t="s">
        <v>243</v>
      </c>
      <c r="F9" s="2525"/>
      <c r="G9" s="2525" t="s">
        <v>244</v>
      </c>
      <c r="H9" s="2525"/>
      <c r="I9" s="2525" t="s">
        <v>245</v>
      </c>
      <c r="J9" s="2525"/>
      <c r="K9" s="2525" t="s">
        <v>264</v>
      </c>
      <c r="L9" s="2525"/>
      <c r="M9" s="2540" t="s">
        <v>145</v>
      </c>
      <c r="N9" s="2541"/>
    </row>
    <row r="10" spans="1:14" s="68" customFormat="1" ht="9.75" customHeight="1">
      <c r="A10" s="332"/>
      <c r="B10" s="94"/>
      <c r="C10" s="333"/>
      <c r="D10" s="94"/>
      <c r="E10" s="94"/>
      <c r="F10" s="94"/>
      <c r="G10" s="94"/>
      <c r="H10" s="94"/>
      <c r="I10" s="94"/>
      <c r="J10" s="94"/>
      <c r="K10" s="94"/>
      <c r="L10" s="94"/>
      <c r="M10" s="451"/>
      <c r="N10" s="452"/>
    </row>
    <row r="11" spans="1:14" s="68" customFormat="1" ht="9.75" customHeight="1">
      <c r="A11" s="366"/>
      <c r="B11" s="367"/>
      <c r="C11" s="368"/>
      <c r="D11" s="369"/>
      <c r="E11" s="369"/>
      <c r="F11" s="369"/>
      <c r="G11" s="369"/>
      <c r="H11" s="369"/>
      <c r="I11" s="369"/>
      <c r="J11" s="369"/>
      <c r="K11" s="369"/>
      <c r="L11" s="369"/>
      <c r="M11" s="370"/>
      <c r="N11" s="371"/>
    </row>
    <row r="12" spans="1:16" s="87" customFormat="1" ht="24.75" customHeight="1">
      <c r="A12" s="372"/>
      <c r="B12" s="453" t="s">
        <v>301</v>
      </c>
      <c r="C12" s="403">
        <v>830</v>
      </c>
      <c r="D12" s="377"/>
      <c r="E12" s="404">
        <v>206</v>
      </c>
      <c r="F12" s="377"/>
      <c r="G12" s="404">
        <v>38</v>
      </c>
      <c r="H12" s="377"/>
      <c r="I12" s="404">
        <v>9</v>
      </c>
      <c r="J12" s="377"/>
      <c r="K12" s="454" t="s">
        <v>265</v>
      </c>
      <c r="L12" s="377"/>
      <c r="M12" s="405">
        <f>SUM(C12:L12)</f>
        <v>1083</v>
      </c>
      <c r="N12" s="455"/>
      <c r="P12" s="407"/>
    </row>
    <row r="13" spans="1:16" s="87" customFormat="1" ht="24.75" customHeight="1">
      <c r="A13" s="372"/>
      <c r="B13" s="453" t="s">
        <v>266</v>
      </c>
      <c r="C13" s="403">
        <v>603</v>
      </c>
      <c r="D13" s="377"/>
      <c r="E13" s="404">
        <v>299</v>
      </c>
      <c r="F13" s="377"/>
      <c r="G13" s="404">
        <v>93</v>
      </c>
      <c r="H13" s="377"/>
      <c r="I13" s="404">
        <v>18</v>
      </c>
      <c r="J13" s="377"/>
      <c r="K13" s="404">
        <v>6</v>
      </c>
      <c r="L13" s="377"/>
      <c r="M13" s="405">
        <f>SUM(C13:L13)</f>
        <v>1019</v>
      </c>
      <c r="N13" s="455"/>
      <c r="P13" s="407"/>
    </row>
    <row r="14" spans="1:16" s="87" customFormat="1" ht="24.75" customHeight="1">
      <c r="A14" s="372"/>
      <c r="B14" s="453" t="s">
        <v>267</v>
      </c>
      <c r="C14" s="403">
        <v>711</v>
      </c>
      <c r="D14" s="377"/>
      <c r="E14" s="377">
        <v>339</v>
      </c>
      <c r="F14" s="377"/>
      <c r="G14" s="377">
        <v>95</v>
      </c>
      <c r="H14" s="377"/>
      <c r="I14" s="377">
        <v>19</v>
      </c>
      <c r="J14" s="377"/>
      <c r="K14" s="404">
        <v>3</v>
      </c>
      <c r="L14" s="377"/>
      <c r="M14" s="405">
        <f>SUM(C14:L14)</f>
        <v>1167</v>
      </c>
      <c r="N14" s="455"/>
      <c r="P14" s="407"/>
    </row>
    <row r="15" spans="1:16" s="87" customFormat="1" ht="24.75" customHeight="1">
      <c r="A15" s="372"/>
      <c r="B15" s="453" t="s">
        <v>268</v>
      </c>
      <c r="C15" s="403">
        <v>783</v>
      </c>
      <c r="D15" s="377"/>
      <c r="E15" s="377">
        <v>75</v>
      </c>
      <c r="F15" s="377"/>
      <c r="G15" s="377">
        <v>13</v>
      </c>
      <c r="H15" s="377"/>
      <c r="I15" s="454" t="s">
        <v>189</v>
      </c>
      <c r="J15" s="377"/>
      <c r="K15" s="454" t="s">
        <v>265</v>
      </c>
      <c r="L15" s="377"/>
      <c r="M15" s="405">
        <f>SUM(C15:L15)</f>
        <v>871</v>
      </c>
      <c r="N15" s="455"/>
      <c r="P15" s="407"/>
    </row>
    <row r="16" spans="1:16" s="87" customFormat="1" ht="24.75" customHeight="1">
      <c r="A16" s="372"/>
      <c r="B16" s="453" t="s">
        <v>269</v>
      </c>
      <c r="C16" s="456">
        <f>SUM(C12:C15)</f>
        <v>2927</v>
      </c>
      <c r="D16" s="377"/>
      <c r="E16" s="377">
        <f>SUM(E12:E15)</f>
        <v>919</v>
      </c>
      <c r="F16" s="377"/>
      <c r="G16" s="377">
        <f>SUM(G12:G15)</f>
        <v>239</v>
      </c>
      <c r="H16" s="377"/>
      <c r="I16" s="377">
        <f>SUM(I12:I15)</f>
        <v>46</v>
      </c>
      <c r="J16" s="377"/>
      <c r="K16" s="404">
        <f>SUM(K13:K15)</f>
        <v>9</v>
      </c>
      <c r="L16" s="377"/>
      <c r="M16" s="405">
        <f>SUM(M12:M15)</f>
        <v>4140</v>
      </c>
      <c r="N16" s="455"/>
      <c r="P16" s="407"/>
    </row>
    <row r="17" spans="1:14" s="365" customFormat="1" ht="4.5" customHeight="1">
      <c r="A17" s="352"/>
      <c r="B17" s="355"/>
      <c r="C17" s="354"/>
      <c r="D17" s="355"/>
      <c r="E17" s="355"/>
      <c r="F17" s="355"/>
      <c r="G17" s="355"/>
      <c r="H17" s="355"/>
      <c r="I17" s="355"/>
      <c r="J17" s="355"/>
      <c r="K17" s="355"/>
      <c r="L17" s="355"/>
      <c r="M17" s="457"/>
      <c r="N17" s="458"/>
    </row>
    <row r="18" spans="1:14" ht="12.75">
      <c r="A18" s="359"/>
      <c r="B18" s="359"/>
      <c r="C18" s="359"/>
      <c r="D18" s="359"/>
      <c r="E18" s="359"/>
      <c r="F18" s="359"/>
      <c r="G18" s="359"/>
      <c r="H18" s="359"/>
      <c r="I18" s="359"/>
      <c r="J18" s="359"/>
      <c r="K18" s="359"/>
      <c r="L18" s="359"/>
      <c r="M18" s="359"/>
      <c r="N18" s="359"/>
    </row>
    <row r="19" spans="1:13" ht="12.75">
      <c r="A19" s="362" t="s">
        <v>177</v>
      </c>
      <c r="B19" s="362"/>
      <c r="C19" s="362"/>
      <c r="D19" s="362"/>
      <c r="E19" s="362"/>
      <c r="F19" s="362"/>
      <c r="G19" s="362"/>
      <c r="H19" s="362"/>
      <c r="I19" s="362"/>
      <c r="J19" s="362"/>
      <c r="K19" s="362"/>
      <c r="L19" s="362"/>
      <c r="M19" s="459"/>
    </row>
    <row r="20" spans="1:12" ht="12.75">
      <c r="A20" s="363" t="s">
        <v>270</v>
      </c>
      <c r="B20" s="362"/>
      <c r="C20" s="362"/>
      <c r="D20" s="362"/>
      <c r="E20" s="362"/>
      <c r="F20" s="362"/>
      <c r="G20" s="362"/>
      <c r="H20" s="362"/>
      <c r="I20" s="362"/>
      <c r="J20" s="362"/>
      <c r="K20" s="362"/>
      <c r="L20" s="362"/>
    </row>
    <row r="21" spans="1:12" ht="12.75">
      <c r="A21" s="364"/>
      <c r="B21" s="359"/>
      <c r="C21" s="359"/>
      <c r="D21" s="359"/>
      <c r="E21" s="359"/>
      <c r="F21" s="359"/>
      <c r="G21" s="359"/>
      <c r="H21" s="359"/>
      <c r="I21" s="359"/>
      <c r="J21" s="359"/>
      <c r="K21" s="359"/>
      <c r="L21" s="359"/>
    </row>
    <row r="22" spans="1:12" ht="12.75">
      <c r="A22" s="364"/>
      <c r="B22" s="359"/>
      <c r="C22" s="359"/>
      <c r="D22" s="359"/>
      <c r="E22" s="359"/>
      <c r="F22" s="359"/>
      <c r="G22" s="359"/>
      <c r="H22" s="359"/>
      <c r="I22" s="359"/>
      <c r="J22" s="359"/>
      <c r="K22" s="359"/>
      <c r="L22" s="359"/>
    </row>
    <row r="23" spans="3:13" ht="12.75">
      <c r="C23" s="411"/>
      <c r="E23" s="411"/>
      <c r="G23" s="411"/>
      <c r="I23" s="411"/>
      <c r="K23" s="411"/>
      <c r="M23" s="411"/>
    </row>
    <row r="24" spans="3:13" ht="12.75">
      <c r="C24" s="411"/>
      <c r="E24" s="411"/>
      <c r="G24" s="411"/>
      <c r="I24" s="411"/>
      <c r="K24" s="411"/>
      <c r="M24" s="411"/>
    </row>
  </sheetData>
  <sheetProtection/>
  <mergeCells count="16">
    <mergeCell ref="A2:N2"/>
    <mergeCell ref="A3:N3"/>
    <mergeCell ref="A4:N4"/>
    <mergeCell ref="C6:L7"/>
    <mergeCell ref="C8:D8"/>
    <mergeCell ref="E8:F8"/>
    <mergeCell ref="G8:H8"/>
    <mergeCell ref="I8:J8"/>
    <mergeCell ref="K8:L8"/>
    <mergeCell ref="M9:N9"/>
    <mergeCell ref="A9:B9"/>
    <mergeCell ref="C9:D9"/>
    <mergeCell ref="E9:F9"/>
    <mergeCell ref="G9:H9"/>
    <mergeCell ref="I9:J9"/>
    <mergeCell ref="K9:L9"/>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Q24"/>
  <sheetViews>
    <sheetView zoomScalePageLayoutView="0" workbookViewId="0" topLeftCell="A1">
      <selection activeCell="P4" sqref="P4"/>
    </sheetView>
  </sheetViews>
  <sheetFormatPr defaultColWidth="9.140625" defaultRowHeight="12.75"/>
  <cols>
    <col min="1" max="1" width="2.28125" style="365" customWidth="1"/>
    <col min="2" max="2" width="17.00390625" style="365" customWidth="1"/>
    <col min="3" max="3" width="15.7109375" style="365" customWidth="1"/>
    <col min="4" max="4" width="6.7109375" style="365" customWidth="1"/>
    <col min="5" max="5" width="15.8515625" style="365" customWidth="1"/>
    <col min="6" max="6" width="6.7109375" style="365" customWidth="1"/>
    <col min="7" max="7" width="15.8515625" style="365" customWidth="1"/>
    <col min="8" max="8" width="6.7109375" style="365" customWidth="1"/>
    <col min="9" max="9" width="15.7109375" style="365" customWidth="1"/>
    <col min="10" max="10" width="6.7109375" style="365" customWidth="1"/>
    <col min="11" max="11" width="15.7109375" style="365" customWidth="1"/>
    <col min="12" max="12" width="6.7109375" style="365" customWidth="1"/>
    <col min="13" max="13" width="15.7109375" style="0" customWidth="1"/>
    <col min="14" max="14" width="8.421875" style="0" customWidth="1"/>
    <col min="15" max="15" width="1.7109375" style="0" customWidth="1"/>
    <col min="17" max="17" width="18.28125" style="0" bestFit="1" customWidth="1"/>
  </cols>
  <sheetData>
    <row r="1" spans="1:15" s="365" customFormat="1" ht="4.5" customHeight="1">
      <c r="A1" s="314"/>
      <c r="B1" s="315"/>
      <c r="C1" s="315"/>
      <c r="D1" s="315"/>
      <c r="E1" s="315"/>
      <c r="F1" s="315"/>
      <c r="G1" s="315"/>
      <c r="H1" s="315"/>
      <c r="I1" s="315"/>
      <c r="J1" s="315"/>
      <c r="K1" s="315"/>
      <c r="L1" s="315"/>
      <c r="M1" s="66"/>
      <c r="N1" s="66"/>
      <c r="O1" s="67"/>
    </row>
    <row r="2" spans="1:15" s="72" customFormat="1" ht="23.25">
      <c r="A2" s="2532" t="s">
        <v>271</v>
      </c>
      <c r="B2" s="2533"/>
      <c r="C2" s="2533"/>
      <c r="D2" s="2533"/>
      <c r="E2" s="2533"/>
      <c r="F2" s="2533"/>
      <c r="G2" s="2533"/>
      <c r="H2" s="2533"/>
      <c r="I2" s="2533"/>
      <c r="J2" s="2533"/>
      <c r="K2" s="2533"/>
      <c r="L2" s="2533"/>
      <c r="M2" s="2533"/>
      <c r="N2" s="2533"/>
      <c r="O2" s="2534"/>
    </row>
    <row r="3" spans="1:15" s="87" customFormat="1" ht="20.25">
      <c r="A3" s="2494" t="s">
        <v>23</v>
      </c>
      <c r="B3" s="2495"/>
      <c r="C3" s="2495"/>
      <c r="D3" s="2495"/>
      <c r="E3" s="2495"/>
      <c r="F3" s="2495"/>
      <c r="G3" s="2495"/>
      <c r="H3" s="2495"/>
      <c r="I3" s="2495"/>
      <c r="J3" s="2495"/>
      <c r="K3" s="2495"/>
      <c r="L3" s="2495"/>
      <c r="M3" s="2495"/>
      <c r="N3" s="2495"/>
      <c r="O3" s="2535"/>
    </row>
    <row r="4" spans="1:15" s="87" customFormat="1" ht="20.25">
      <c r="A4" s="2494" t="s">
        <v>144</v>
      </c>
      <c r="B4" s="2495"/>
      <c r="C4" s="2495"/>
      <c r="D4" s="2495"/>
      <c r="E4" s="2495"/>
      <c r="F4" s="2495"/>
      <c r="G4" s="2495"/>
      <c r="H4" s="2495"/>
      <c r="I4" s="2495"/>
      <c r="J4" s="2495"/>
      <c r="K4" s="2495"/>
      <c r="L4" s="2495"/>
      <c r="M4" s="2495"/>
      <c r="N4" s="2495"/>
      <c r="O4" s="2535"/>
    </row>
    <row r="5" spans="1:15" s="68" customFormat="1" ht="6" customHeight="1">
      <c r="A5" s="317"/>
      <c r="B5" s="318"/>
      <c r="C5" s="319"/>
      <c r="D5" s="319"/>
      <c r="E5" s="319"/>
      <c r="F5" s="319"/>
      <c r="G5" s="319"/>
      <c r="H5" s="319"/>
      <c r="I5" s="319"/>
      <c r="J5" s="319"/>
      <c r="K5" s="319"/>
      <c r="L5" s="319"/>
      <c r="M5" s="319"/>
      <c r="N5" s="319"/>
      <c r="O5" s="444"/>
    </row>
    <row r="6" spans="1:17" s="68" customFormat="1" ht="12.75">
      <c r="A6" s="321"/>
      <c r="B6" s="322"/>
      <c r="C6" s="2543" t="s">
        <v>242</v>
      </c>
      <c r="D6" s="2544"/>
      <c r="E6" s="2544"/>
      <c r="F6" s="2544"/>
      <c r="G6" s="2544"/>
      <c r="H6" s="2544"/>
      <c r="I6" s="2544"/>
      <c r="J6" s="2544"/>
      <c r="K6" s="2544"/>
      <c r="L6" s="2544"/>
      <c r="M6" s="445"/>
      <c r="N6" s="460"/>
      <c r="O6" s="446"/>
      <c r="P6" s="415"/>
      <c r="Q6" s="415"/>
    </row>
    <row r="7" spans="1:17" s="68" customFormat="1" ht="12.75">
      <c r="A7" s="321"/>
      <c r="B7" s="322"/>
      <c r="C7" s="2545"/>
      <c r="D7" s="2546"/>
      <c r="E7" s="2546"/>
      <c r="F7" s="2546"/>
      <c r="G7" s="2546"/>
      <c r="H7" s="2546"/>
      <c r="I7" s="2546"/>
      <c r="J7" s="2546"/>
      <c r="K7" s="2546"/>
      <c r="L7" s="2546"/>
      <c r="M7" s="447"/>
      <c r="N7" s="322"/>
      <c r="O7" s="448"/>
      <c r="P7" s="415"/>
      <c r="Q7" s="415"/>
    </row>
    <row r="8" spans="1:17" s="68" customFormat="1" ht="12.75">
      <c r="A8" s="449"/>
      <c r="B8" s="448"/>
      <c r="C8" s="2524" t="s">
        <v>260</v>
      </c>
      <c r="D8" s="2525"/>
      <c r="E8" s="2525"/>
      <c r="F8" s="2525"/>
      <c r="G8" s="2525"/>
      <c r="H8" s="2525"/>
      <c r="I8" s="2525"/>
      <c r="J8" s="2525"/>
      <c r="K8" s="2525" t="s">
        <v>261</v>
      </c>
      <c r="L8" s="2525"/>
      <c r="M8" s="447"/>
      <c r="N8" s="322"/>
      <c r="O8" s="448"/>
      <c r="P8" s="415"/>
      <c r="Q8" s="415"/>
    </row>
    <row r="9" spans="1:17" s="68" customFormat="1" ht="12.75">
      <c r="A9" s="2542" t="s">
        <v>262</v>
      </c>
      <c r="B9" s="2541"/>
      <c r="C9" s="2524" t="s">
        <v>263</v>
      </c>
      <c r="D9" s="2525"/>
      <c r="E9" s="2525" t="s">
        <v>272</v>
      </c>
      <c r="F9" s="2525"/>
      <c r="G9" s="2525" t="s">
        <v>273</v>
      </c>
      <c r="H9" s="2525"/>
      <c r="I9" s="2525" t="s">
        <v>274</v>
      </c>
      <c r="J9" s="2525"/>
      <c r="K9" s="2525" t="s">
        <v>264</v>
      </c>
      <c r="L9" s="2525"/>
      <c r="M9" s="2540" t="s">
        <v>145</v>
      </c>
      <c r="N9" s="2547"/>
      <c r="O9" s="2541"/>
      <c r="P9" s="415"/>
      <c r="Q9" s="415"/>
    </row>
    <row r="10" spans="1:17" s="68" customFormat="1" ht="9.75" customHeight="1">
      <c r="A10" s="332"/>
      <c r="B10" s="94"/>
      <c r="C10" s="333"/>
      <c r="D10" s="94"/>
      <c r="E10" s="94"/>
      <c r="F10" s="94"/>
      <c r="G10" s="94"/>
      <c r="H10" s="94"/>
      <c r="I10" s="94"/>
      <c r="J10" s="94"/>
      <c r="K10" s="94"/>
      <c r="L10" s="94"/>
      <c r="M10" s="451"/>
      <c r="N10" s="461"/>
      <c r="O10" s="452"/>
      <c r="P10" s="415"/>
      <c r="Q10" s="415"/>
    </row>
    <row r="11" spans="1:17" s="68" customFormat="1" ht="9.75" customHeight="1">
      <c r="A11" s="366"/>
      <c r="B11" s="367"/>
      <c r="C11" s="368"/>
      <c r="D11" s="369"/>
      <c r="E11" s="369"/>
      <c r="F11" s="369"/>
      <c r="G11" s="369"/>
      <c r="H11" s="369"/>
      <c r="I11" s="369"/>
      <c r="J11" s="369"/>
      <c r="K11" s="369"/>
      <c r="L11" s="369"/>
      <c r="M11" s="370"/>
      <c r="N11" s="369"/>
      <c r="O11" s="371"/>
      <c r="P11" s="415"/>
      <c r="Q11" s="415"/>
    </row>
    <row r="12" spans="1:17" s="87" customFormat="1" ht="24.75" customHeight="1">
      <c r="A12" s="372"/>
      <c r="B12" s="453" t="s">
        <v>937</v>
      </c>
      <c r="C12" s="374">
        <v>212431503.47</v>
      </c>
      <c r="D12" s="375"/>
      <c r="E12" s="376">
        <v>578614180.2</v>
      </c>
      <c r="F12" s="375"/>
      <c r="G12" s="376">
        <v>1016677802.5</v>
      </c>
      <c r="H12" s="375"/>
      <c r="I12" s="376">
        <v>2297378197.6</v>
      </c>
      <c r="J12" s="375"/>
      <c r="K12" s="347" t="s">
        <v>187</v>
      </c>
      <c r="L12" s="375"/>
      <c r="M12" s="462">
        <f>SUM(C12:K12)</f>
        <v>4105101683.77</v>
      </c>
      <c r="N12" s="380">
        <f>+M12/M$16</f>
        <v>0.09196009905399473</v>
      </c>
      <c r="O12" s="455"/>
      <c r="P12" s="72"/>
      <c r="Q12" s="463"/>
    </row>
    <row r="13" spans="1:17" s="87" customFormat="1" ht="24.75" customHeight="1">
      <c r="A13" s="372"/>
      <c r="B13" s="453" t="s">
        <v>275</v>
      </c>
      <c r="C13" s="385">
        <v>166231051.66</v>
      </c>
      <c r="D13" s="386"/>
      <c r="E13" s="389">
        <v>1013697022.7</v>
      </c>
      <c r="F13" s="386"/>
      <c r="G13" s="389">
        <v>2951181079.9</v>
      </c>
      <c r="H13" s="386"/>
      <c r="I13" s="389">
        <v>5707197353.4</v>
      </c>
      <c r="J13" s="386"/>
      <c r="K13" s="376">
        <v>15813965297</v>
      </c>
      <c r="L13" s="386"/>
      <c r="M13" s="464">
        <f>SUM(C13:K13)</f>
        <v>25652271804.66</v>
      </c>
      <c r="N13" s="380">
        <f>+M13/M$16</f>
        <v>0.5746472652414567</v>
      </c>
      <c r="O13" s="455"/>
      <c r="P13" s="2323" t="s">
        <v>141</v>
      </c>
      <c r="Q13" s="463"/>
    </row>
    <row r="14" spans="1:17" s="87" customFormat="1" ht="24.75" customHeight="1">
      <c r="A14" s="372"/>
      <c r="B14" s="453" t="s">
        <v>276</v>
      </c>
      <c r="C14" s="385">
        <v>183183413.01</v>
      </c>
      <c r="D14" s="386"/>
      <c r="E14" s="386">
        <v>1080161254.7</v>
      </c>
      <c r="F14" s="386"/>
      <c r="G14" s="386">
        <v>2607455378</v>
      </c>
      <c r="H14" s="386"/>
      <c r="I14" s="386">
        <v>5346915556.5</v>
      </c>
      <c r="J14" s="386"/>
      <c r="K14" s="386">
        <v>4969383418</v>
      </c>
      <c r="L14" s="386"/>
      <c r="M14" s="464">
        <f>SUM(C14:K14)</f>
        <v>14187099020.21</v>
      </c>
      <c r="N14" s="380">
        <f>+M14/M$16</f>
        <v>0.317811136407514</v>
      </c>
      <c r="O14" s="455"/>
      <c r="P14" s="2323" t="s">
        <v>141</v>
      </c>
      <c r="Q14" s="463"/>
    </row>
    <row r="15" spans="1:17" s="87" customFormat="1" ht="24.75" customHeight="1">
      <c r="A15" s="372"/>
      <c r="B15" s="453" t="s">
        <v>277</v>
      </c>
      <c r="C15" s="385">
        <v>76564059.13</v>
      </c>
      <c r="D15" s="386"/>
      <c r="E15" s="386">
        <v>211949021.12</v>
      </c>
      <c r="F15" s="386"/>
      <c r="G15" s="386">
        <v>407045533.3</v>
      </c>
      <c r="H15" s="386"/>
      <c r="I15" s="347" t="s">
        <v>187</v>
      </c>
      <c r="J15" s="386"/>
      <c r="K15" s="347" t="s">
        <v>187</v>
      </c>
      <c r="L15" s="386"/>
      <c r="M15" s="464">
        <f>SUM(C15:K15)</f>
        <v>695558613.55</v>
      </c>
      <c r="N15" s="380">
        <f>+M15/M$16</f>
        <v>0.01558149929703446</v>
      </c>
      <c r="O15" s="455"/>
      <c r="P15" s="2323" t="s">
        <v>141</v>
      </c>
      <c r="Q15" s="463"/>
    </row>
    <row r="16" spans="1:17" s="87" customFormat="1" ht="24.75" customHeight="1">
      <c r="A16" s="372"/>
      <c r="B16" s="453" t="s">
        <v>269</v>
      </c>
      <c r="C16" s="374">
        <f>SUM(C12:C15)</f>
        <v>638410027.27</v>
      </c>
      <c r="D16" s="375"/>
      <c r="E16" s="376">
        <f>SUM(E12:E15)</f>
        <v>2884421478.7200003</v>
      </c>
      <c r="F16" s="375"/>
      <c r="G16" s="376">
        <v>6227258409</v>
      </c>
      <c r="H16" s="375"/>
      <c r="I16" s="376">
        <f>SUM(I12:I15)</f>
        <v>13351491107.5</v>
      </c>
      <c r="J16" s="375"/>
      <c r="K16" s="376">
        <f>SUM(K13:K15)</f>
        <v>20783348715</v>
      </c>
      <c r="L16" s="375"/>
      <c r="M16" s="462">
        <f>SUM(M12:M15)</f>
        <v>44640031122.19</v>
      </c>
      <c r="N16" s="380">
        <v>1</v>
      </c>
      <c r="O16" s="455"/>
      <c r="P16" s="72"/>
      <c r="Q16" s="463"/>
    </row>
    <row r="17" spans="1:17" s="365" customFormat="1" ht="4.5" customHeight="1">
      <c r="A17" s="352"/>
      <c r="B17" s="355"/>
      <c r="C17" s="354"/>
      <c r="D17" s="355"/>
      <c r="E17" s="355"/>
      <c r="F17" s="355"/>
      <c r="G17" s="355"/>
      <c r="H17" s="355"/>
      <c r="I17" s="355"/>
      <c r="J17" s="355"/>
      <c r="K17" s="355"/>
      <c r="L17" s="355"/>
      <c r="M17" s="457"/>
      <c r="N17" s="355"/>
      <c r="O17" s="458"/>
      <c r="P17" s="438"/>
      <c r="Q17" s="438"/>
    </row>
    <row r="18" spans="1:17" ht="12.75">
      <c r="A18" s="359"/>
      <c r="B18" s="359"/>
      <c r="C18" s="439"/>
      <c r="D18" s="439"/>
      <c r="E18" s="439"/>
      <c r="F18" s="439"/>
      <c r="G18" s="439"/>
      <c r="H18" s="439"/>
      <c r="I18" s="439"/>
      <c r="J18" s="439"/>
      <c r="K18" s="439"/>
      <c r="L18" s="439"/>
      <c r="M18" s="439"/>
      <c r="N18" s="439"/>
      <c r="O18" s="439"/>
      <c r="P18" s="1"/>
      <c r="Q18" s="1"/>
    </row>
    <row r="19" spans="1:14" ht="12.75">
      <c r="A19" s="362" t="s">
        <v>177</v>
      </c>
      <c r="B19" s="362"/>
      <c r="C19" s="362"/>
      <c r="D19" s="362"/>
      <c r="E19" s="362"/>
      <c r="F19" s="362"/>
      <c r="G19" s="362"/>
      <c r="H19" s="362"/>
      <c r="I19" s="362"/>
      <c r="J19" s="362"/>
      <c r="K19" s="362"/>
      <c r="L19" s="362"/>
      <c r="M19" s="459"/>
      <c r="N19" s="459"/>
    </row>
    <row r="20" spans="1:12" ht="12.75">
      <c r="A20" s="363" t="s">
        <v>270</v>
      </c>
      <c r="B20" s="362"/>
      <c r="C20" s="362"/>
      <c r="D20" s="362"/>
      <c r="E20" s="362"/>
      <c r="F20" s="362"/>
      <c r="G20" s="362"/>
      <c r="H20" s="362"/>
      <c r="I20" s="362"/>
      <c r="J20" s="362"/>
      <c r="K20" s="362"/>
      <c r="L20" s="362"/>
    </row>
    <row r="21" spans="1:12" ht="12.75">
      <c r="A21" s="362" t="s">
        <v>191</v>
      </c>
      <c r="B21" s="359"/>
      <c r="C21" s="359"/>
      <c r="D21" s="359"/>
      <c r="E21" s="359"/>
      <c r="F21" s="359"/>
      <c r="G21" s="359"/>
      <c r="H21" s="359"/>
      <c r="I21" s="359"/>
      <c r="J21" s="359"/>
      <c r="K21" s="359"/>
      <c r="L21" s="359"/>
    </row>
    <row r="22" spans="1:12" ht="12.75">
      <c r="A22" s="364"/>
      <c r="B22" s="359"/>
      <c r="C22" s="359"/>
      <c r="D22" s="359"/>
      <c r="E22" s="359"/>
      <c r="F22" s="359"/>
      <c r="G22" s="359"/>
      <c r="H22" s="359"/>
      <c r="I22" s="359"/>
      <c r="J22" s="359"/>
      <c r="K22" s="359"/>
      <c r="L22" s="359"/>
    </row>
    <row r="24" spans="2:14" ht="12.75">
      <c r="B24" s="465"/>
      <c r="C24" s="465"/>
      <c r="D24" s="465"/>
      <c r="E24" s="465"/>
      <c r="F24" s="465"/>
      <c r="G24" s="465"/>
      <c r="H24" s="465"/>
      <c r="I24" s="465"/>
      <c r="J24" s="465"/>
      <c r="K24" s="465"/>
      <c r="L24" s="465"/>
      <c r="M24" s="465"/>
      <c r="N24" s="465"/>
    </row>
  </sheetData>
  <sheetProtection/>
  <mergeCells count="16">
    <mergeCell ref="A2:O2"/>
    <mergeCell ref="A3:O3"/>
    <mergeCell ref="A4:O4"/>
    <mergeCell ref="C6:L7"/>
    <mergeCell ref="C8:D8"/>
    <mergeCell ref="E8:F8"/>
    <mergeCell ref="G8:H8"/>
    <mergeCell ref="I8:J8"/>
    <mergeCell ref="K8:L8"/>
    <mergeCell ref="M9:O9"/>
    <mergeCell ref="A9:B9"/>
    <mergeCell ref="C9:D9"/>
    <mergeCell ref="E9:F9"/>
    <mergeCell ref="G9:H9"/>
    <mergeCell ref="I9:J9"/>
    <mergeCell ref="K9:L9"/>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N26"/>
  <sheetViews>
    <sheetView zoomScalePageLayoutView="0" workbookViewId="0" topLeftCell="A1">
      <selection activeCell="O3" sqref="O3"/>
    </sheetView>
  </sheetViews>
  <sheetFormatPr defaultColWidth="9.140625" defaultRowHeight="12.75"/>
  <cols>
    <col min="1" max="1" width="2.28125" style="365" customWidth="1"/>
    <col min="2" max="2" width="17.00390625" style="365" customWidth="1"/>
    <col min="3" max="3" width="13.7109375" style="365" customWidth="1"/>
    <col min="4" max="4" width="10.7109375" style="365" customWidth="1"/>
    <col min="5" max="5" width="17.8515625" style="365" customWidth="1"/>
    <col min="6" max="6" width="8.7109375" style="365" customWidth="1"/>
    <col min="7" max="7" width="4.7109375" style="365" customWidth="1"/>
    <col min="8" max="8" width="10.7109375" style="438" customWidth="1"/>
    <col min="9" max="9" width="5.7109375" style="438" customWidth="1"/>
    <col min="10" max="10" width="19.00390625" style="365" customWidth="1"/>
    <col min="11" max="11" width="8.7109375" style="365" customWidth="1"/>
    <col min="12" max="12" width="4.7109375" style="365" customWidth="1"/>
    <col min="13" max="13" width="10.7109375" style="365" customWidth="1"/>
    <col min="14" max="14" width="5.7109375" style="365" customWidth="1"/>
  </cols>
  <sheetData>
    <row r="1" spans="1:14" ht="12.75">
      <c r="A1" s="314"/>
      <c r="B1" s="315"/>
      <c r="C1" s="315"/>
      <c r="D1" s="315"/>
      <c r="E1" s="315"/>
      <c r="F1" s="315"/>
      <c r="G1" s="315"/>
      <c r="H1" s="315"/>
      <c r="I1" s="315"/>
      <c r="J1" s="315"/>
      <c r="K1" s="315"/>
      <c r="L1" s="315"/>
      <c r="M1" s="315"/>
      <c r="N1" s="466"/>
    </row>
    <row r="2" spans="1:14" ht="23.25">
      <c r="A2" s="2532" t="s">
        <v>278</v>
      </c>
      <c r="B2" s="2533"/>
      <c r="C2" s="2533"/>
      <c r="D2" s="2533"/>
      <c r="E2" s="2533"/>
      <c r="F2" s="2533"/>
      <c r="G2" s="2533"/>
      <c r="H2" s="2533"/>
      <c r="I2" s="2533"/>
      <c r="J2" s="2533"/>
      <c r="K2" s="2533"/>
      <c r="L2" s="2533"/>
      <c r="M2" s="2533"/>
      <c r="N2" s="2534"/>
    </row>
    <row r="3" spans="1:14" ht="20.25">
      <c r="A3" s="2494" t="s">
        <v>25</v>
      </c>
      <c r="B3" s="2495"/>
      <c r="C3" s="2495"/>
      <c r="D3" s="2495"/>
      <c r="E3" s="2495"/>
      <c r="F3" s="2495"/>
      <c r="G3" s="2495"/>
      <c r="H3" s="2495"/>
      <c r="I3" s="2495"/>
      <c r="J3" s="2495"/>
      <c r="K3" s="2495"/>
      <c r="L3" s="2495"/>
      <c r="M3" s="2495"/>
      <c r="N3" s="2535"/>
    </row>
    <row r="4" spans="1:14" ht="20.25">
      <c r="A4" s="2494" t="s">
        <v>144</v>
      </c>
      <c r="B4" s="2495"/>
      <c r="C4" s="2495"/>
      <c r="D4" s="2495"/>
      <c r="E4" s="2495"/>
      <c r="F4" s="2495"/>
      <c r="G4" s="2495"/>
      <c r="H4" s="2495"/>
      <c r="I4" s="2495"/>
      <c r="J4" s="2495"/>
      <c r="K4" s="2495"/>
      <c r="L4" s="2495"/>
      <c r="M4" s="2495"/>
      <c r="N4" s="2535"/>
    </row>
    <row r="5" spans="1:14" ht="12.75">
      <c r="A5" s="317"/>
      <c r="B5" s="318"/>
      <c r="C5" s="318"/>
      <c r="D5" s="318"/>
      <c r="E5" s="318"/>
      <c r="F5" s="318"/>
      <c r="G5" s="318"/>
      <c r="H5" s="318"/>
      <c r="I5" s="318"/>
      <c r="J5" s="318"/>
      <c r="K5" s="318"/>
      <c r="L5" s="318"/>
      <c r="M5" s="318"/>
      <c r="N5" s="467"/>
    </row>
    <row r="6" spans="1:14" ht="12.75">
      <c r="A6" s="468"/>
      <c r="B6" s="460"/>
      <c r="C6" s="469"/>
      <c r="D6" s="460"/>
      <c r="E6" s="470"/>
      <c r="F6" s="471"/>
      <c r="G6" s="471"/>
      <c r="H6" s="472"/>
      <c r="I6" s="472"/>
      <c r="J6" s="445"/>
      <c r="K6" s="460"/>
      <c r="L6" s="460"/>
      <c r="M6" s="82"/>
      <c r="N6" s="83"/>
    </row>
    <row r="7" spans="1:14" ht="12.75">
      <c r="A7" s="473"/>
      <c r="B7" s="474"/>
      <c r="C7" s="473"/>
      <c r="D7" s="474"/>
      <c r="E7" s="475"/>
      <c r="F7" s="327"/>
      <c r="G7" s="327"/>
      <c r="H7" s="2549" t="s">
        <v>279</v>
      </c>
      <c r="I7" s="2550"/>
      <c r="J7" s="475"/>
      <c r="K7" s="327"/>
      <c r="L7" s="327"/>
      <c r="M7" s="477" t="s">
        <v>279</v>
      </c>
      <c r="N7" s="478"/>
    </row>
    <row r="8" spans="1:14" ht="12.75">
      <c r="A8" s="473" t="s">
        <v>280</v>
      </c>
      <c r="B8" s="474"/>
      <c r="C8" s="450" t="s">
        <v>281</v>
      </c>
      <c r="D8" s="85"/>
      <c r="E8" s="479"/>
      <c r="F8" s="474"/>
      <c r="G8" s="474"/>
      <c r="H8" s="2520" t="s">
        <v>282</v>
      </c>
      <c r="I8" s="2548"/>
      <c r="J8" s="475"/>
      <c r="K8" s="327"/>
      <c r="L8" s="327"/>
      <c r="M8" s="477" t="s">
        <v>282</v>
      </c>
      <c r="N8" s="478"/>
    </row>
    <row r="9" spans="1:14" ht="12.75">
      <c r="A9" s="473" t="s">
        <v>283</v>
      </c>
      <c r="B9" s="474"/>
      <c r="C9" s="331" t="s">
        <v>283</v>
      </c>
      <c r="D9" s="327" t="s">
        <v>206</v>
      </c>
      <c r="E9" s="480" t="s">
        <v>5</v>
      </c>
      <c r="F9" s="474"/>
      <c r="G9" s="474"/>
      <c r="H9" s="2520" t="s">
        <v>209</v>
      </c>
      <c r="I9" s="2548"/>
      <c r="J9" s="480" t="s">
        <v>5</v>
      </c>
      <c r="K9" s="474"/>
      <c r="L9" s="474"/>
      <c r="M9" s="477" t="s">
        <v>209</v>
      </c>
      <c r="N9" s="478"/>
    </row>
    <row r="10" spans="1:14" ht="12.75">
      <c r="A10" s="473"/>
      <c r="B10" s="474"/>
      <c r="C10" s="331"/>
      <c r="D10" s="327"/>
      <c r="E10" s="480"/>
      <c r="F10" s="474"/>
      <c r="G10" s="474"/>
      <c r="H10" s="477"/>
      <c r="I10" s="477"/>
      <c r="J10" s="481" t="s">
        <v>284</v>
      </c>
      <c r="K10" s="482"/>
      <c r="L10" s="482"/>
      <c r="M10" s="483" t="s">
        <v>284</v>
      </c>
      <c r="N10" s="484"/>
    </row>
    <row r="11" spans="1:14" ht="12.75">
      <c r="A11" s="332"/>
      <c r="B11" s="94"/>
      <c r="C11" s="333"/>
      <c r="D11" s="94"/>
      <c r="E11" s="485"/>
      <c r="F11" s="94"/>
      <c r="G11" s="94"/>
      <c r="H11" s="486"/>
      <c r="I11" s="486"/>
      <c r="J11" s="485"/>
      <c r="K11" s="94"/>
      <c r="L11" s="94"/>
      <c r="M11" s="486"/>
      <c r="N11" s="487"/>
    </row>
    <row r="12" spans="1:14" ht="12.75">
      <c r="A12" s="366"/>
      <c r="B12" s="488"/>
      <c r="C12" s="367"/>
      <c r="D12" s="367"/>
      <c r="E12" s="489"/>
      <c r="F12" s="367"/>
      <c r="G12" s="367"/>
      <c r="H12" s="97"/>
      <c r="I12" s="97"/>
      <c r="J12" s="489"/>
      <c r="K12" s="367"/>
      <c r="L12" s="367"/>
      <c r="M12" s="97"/>
      <c r="N12" s="98"/>
    </row>
    <row r="13" spans="1:14" ht="12.75">
      <c r="A13" s="372"/>
      <c r="B13" s="490" t="s">
        <v>938</v>
      </c>
      <c r="C13" s="491">
        <v>87692</v>
      </c>
      <c r="D13" s="492">
        <v>2561</v>
      </c>
      <c r="E13" s="493">
        <v>687744740.33</v>
      </c>
      <c r="F13" s="494">
        <f>+E13/E$18</f>
        <v>0.015406457456322381</v>
      </c>
      <c r="G13" s="494"/>
      <c r="H13" s="44">
        <f aca="true" t="shared" si="0" ref="H13:H18">+E13/C13</f>
        <v>7842.73069755508</v>
      </c>
      <c r="I13" s="44"/>
      <c r="J13" s="493">
        <v>1044376381</v>
      </c>
      <c r="K13" s="494">
        <f>+J13/J$18</f>
        <v>0.01919408345289168</v>
      </c>
      <c r="L13" s="494"/>
      <c r="M13" s="44">
        <f aca="true" t="shared" si="1" ref="M13:M18">+J13/C13</f>
        <v>11909.59700998951</v>
      </c>
      <c r="N13" s="495"/>
    </row>
    <row r="14" spans="1:14" ht="12.75">
      <c r="A14" s="372"/>
      <c r="B14" s="490" t="s">
        <v>285</v>
      </c>
      <c r="C14" s="491">
        <v>402664</v>
      </c>
      <c r="D14" s="492">
        <v>1309</v>
      </c>
      <c r="E14" s="496">
        <v>4034557706.4</v>
      </c>
      <c r="F14" s="494">
        <f>+E14/E$18</f>
        <v>0.09037981392471844</v>
      </c>
      <c r="G14" s="494"/>
      <c r="H14" s="497">
        <f t="shared" si="0"/>
        <v>10019.66330836628</v>
      </c>
      <c r="I14" s="497"/>
      <c r="J14" s="496">
        <v>5703777541.9</v>
      </c>
      <c r="K14" s="494">
        <f>+J14/J$18</f>
        <v>0.10482694182640459</v>
      </c>
      <c r="L14" s="494"/>
      <c r="M14" s="497">
        <f t="shared" si="1"/>
        <v>14165.104260375896</v>
      </c>
      <c r="N14" s="498"/>
    </row>
    <row r="15" spans="1:14" ht="12.75">
      <c r="A15" s="372"/>
      <c r="B15" s="490" t="s">
        <v>286</v>
      </c>
      <c r="C15" s="491">
        <v>398433</v>
      </c>
      <c r="D15" s="492">
        <v>204</v>
      </c>
      <c r="E15" s="496">
        <v>6592815503.5</v>
      </c>
      <c r="F15" s="494">
        <f>+E15/E$18</f>
        <v>0.147688416378609</v>
      </c>
      <c r="G15" s="494"/>
      <c r="H15" s="497">
        <f t="shared" si="0"/>
        <v>16546.86108705855</v>
      </c>
      <c r="I15" s="497"/>
      <c r="J15" s="496">
        <v>8918874737.4</v>
      </c>
      <c r="K15" s="494">
        <f>+J15/J$18</f>
        <v>0.1639156429903435</v>
      </c>
      <c r="L15" s="494"/>
      <c r="M15" s="497">
        <f t="shared" si="1"/>
        <v>22384.879609369706</v>
      </c>
      <c r="N15" s="498"/>
    </row>
    <row r="16" spans="1:14" ht="12.75">
      <c r="A16" s="372"/>
      <c r="B16" s="490" t="s">
        <v>287</v>
      </c>
      <c r="C16" s="491">
        <v>231993</v>
      </c>
      <c r="D16" s="492">
        <v>32</v>
      </c>
      <c r="E16" s="496">
        <v>5080341008.1</v>
      </c>
      <c r="F16" s="494">
        <f>+E16/E$18</f>
        <v>0.11380684288090134</v>
      </c>
      <c r="G16" s="494"/>
      <c r="H16" s="497">
        <f t="shared" si="0"/>
        <v>21898.682322742497</v>
      </c>
      <c r="I16" s="497"/>
      <c r="J16" s="496">
        <v>6494375011.7</v>
      </c>
      <c r="K16" s="494">
        <f>+J16/J$18</f>
        <v>0.11935694661113193</v>
      </c>
      <c r="L16" s="494"/>
      <c r="M16" s="497">
        <f t="shared" si="1"/>
        <v>27993.840381821865</v>
      </c>
      <c r="N16" s="498"/>
    </row>
    <row r="17" spans="1:14" ht="12.75">
      <c r="A17" s="372"/>
      <c r="B17" s="490" t="s">
        <v>288</v>
      </c>
      <c r="C17" s="491">
        <v>776471</v>
      </c>
      <c r="D17" s="492">
        <v>34</v>
      </c>
      <c r="E17" s="496">
        <v>28244572164</v>
      </c>
      <c r="F17" s="494">
        <f>+E17/E$18</f>
        <v>0.6327184693668413</v>
      </c>
      <c r="G17" s="494"/>
      <c r="H17" s="497">
        <f t="shared" si="0"/>
        <v>36375.56607265436</v>
      </c>
      <c r="I17" s="497"/>
      <c r="J17" s="496">
        <v>32249966559</v>
      </c>
      <c r="K17" s="494">
        <f>+J17/J$18</f>
        <v>0.5927063851192284</v>
      </c>
      <c r="L17" s="494"/>
      <c r="M17" s="497">
        <f t="shared" si="1"/>
        <v>41534.025815516616</v>
      </c>
      <c r="N17" s="498"/>
    </row>
    <row r="18" spans="1:14" ht="12.75">
      <c r="A18" s="372"/>
      <c r="B18" s="490" t="s">
        <v>176</v>
      </c>
      <c r="C18" s="491">
        <f>SUM(C13:C17)</f>
        <v>1897253</v>
      </c>
      <c r="D18" s="492">
        <f>SUM(D13:D17)</f>
        <v>4140</v>
      </c>
      <c r="E18" s="493">
        <v>44640031122</v>
      </c>
      <c r="F18" s="494">
        <v>1</v>
      </c>
      <c r="G18" s="494"/>
      <c r="H18" s="44">
        <f t="shared" si="0"/>
        <v>23528.770871359804</v>
      </c>
      <c r="I18" s="44"/>
      <c r="J18" s="493">
        <f>SUM(J13:J17)</f>
        <v>54411370231</v>
      </c>
      <c r="K18" s="494">
        <v>1</v>
      </c>
      <c r="L18" s="494"/>
      <c r="M18" s="44">
        <f t="shared" si="1"/>
        <v>28679.027114992045</v>
      </c>
      <c r="N18" s="495"/>
    </row>
    <row r="19" spans="1:14" ht="12.75">
      <c r="A19" s="352"/>
      <c r="B19" s="458"/>
      <c r="C19" s="355"/>
      <c r="D19" s="355" t="s">
        <v>141</v>
      </c>
      <c r="E19" s="457"/>
      <c r="F19" s="355"/>
      <c r="G19" s="355"/>
      <c r="H19" s="499"/>
      <c r="I19" s="499"/>
      <c r="J19" s="457"/>
      <c r="K19" s="355"/>
      <c r="L19" s="355"/>
      <c r="M19" s="499"/>
      <c r="N19" s="500"/>
    </row>
    <row r="20" spans="1:14" ht="12.75">
      <c r="A20" s="359"/>
      <c r="B20" s="359"/>
      <c r="C20" s="359"/>
      <c r="D20" s="359"/>
      <c r="E20" s="359"/>
      <c r="F20" s="359"/>
      <c r="G20" s="359"/>
      <c r="H20" s="439"/>
      <c r="I20" s="439"/>
      <c r="J20" s="398"/>
      <c r="K20" s="359"/>
      <c r="L20" s="359"/>
      <c r="M20" s="359"/>
      <c r="N20" s="439"/>
    </row>
    <row r="21" spans="1:14" ht="12.75">
      <c r="A21" s="362" t="s">
        <v>289</v>
      </c>
      <c r="B21" s="362"/>
      <c r="C21" s="362"/>
      <c r="D21" s="362"/>
      <c r="E21" s="362"/>
      <c r="F21" s="362"/>
      <c r="G21" s="362"/>
      <c r="H21" s="440"/>
      <c r="I21" s="440"/>
      <c r="J21" s="362"/>
      <c r="K21" s="362"/>
      <c r="L21" s="362"/>
      <c r="M21" s="362"/>
      <c r="N21" s="440"/>
    </row>
    <row r="22" spans="1:14" ht="12.75">
      <c r="A22" s="363" t="s">
        <v>270</v>
      </c>
      <c r="B22" s="362"/>
      <c r="C22" s="362"/>
      <c r="D22" s="362"/>
      <c r="E22" s="362"/>
      <c r="F22" s="362"/>
      <c r="G22" s="362"/>
      <c r="H22" s="440"/>
      <c r="I22" s="440"/>
      <c r="J22" s="362"/>
      <c r="K22" s="362"/>
      <c r="L22" s="362"/>
      <c r="M22" s="362"/>
      <c r="N22" s="440"/>
    </row>
    <row r="23" spans="1:14" ht="12.75">
      <c r="A23" s="364" t="s">
        <v>290</v>
      </c>
      <c r="B23" s="359"/>
      <c r="C23" s="359"/>
      <c r="D23" s="359"/>
      <c r="E23" s="359"/>
      <c r="F23" s="359"/>
      <c r="G23" s="359"/>
      <c r="H23" s="439"/>
      <c r="I23" s="439"/>
      <c r="J23" s="359"/>
      <c r="K23" s="359"/>
      <c r="L23" s="359"/>
      <c r="M23" s="359"/>
      <c r="N23" s="439"/>
    </row>
    <row r="24" spans="1:14" ht="12.75">
      <c r="A24" s="364" t="s">
        <v>291</v>
      </c>
      <c r="B24" s="359"/>
      <c r="C24" s="359"/>
      <c r="D24" s="359"/>
      <c r="E24" s="359"/>
      <c r="F24" s="359"/>
      <c r="G24" s="359"/>
      <c r="H24" s="439"/>
      <c r="I24" s="439"/>
      <c r="J24" s="359"/>
      <c r="K24" s="359"/>
      <c r="L24" s="359"/>
      <c r="M24" s="359"/>
      <c r="N24" s="439"/>
    </row>
    <row r="25" spans="1:14" ht="12.75">
      <c r="A25" s="362" t="s">
        <v>292</v>
      </c>
      <c r="N25" s="438"/>
    </row>
    <row r="26" ht="12.75">
      <c r="A26" s="362" t="s">
        <v>191</v>
      </c>
    </row>
  </sheetData>
  <sheetProtection/>
  <mergeCells count="6">
    <mergeCell ref="H9:I9"/>
    <mergeCell ref="A2:N2"/>
    <mergeCell ref="A3:N3"/>
    <mergeCell ref="A4:N4"/>
    <mergeCell ref="H7:I7"/>
    <mergeCell ref="H8:I8"/>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S202"/>
  <sheetViews>
    <sheetView zoomScalePageLayoutView="0" workbookViewId="0" topLeftCell="A1">
      <selection activeCell="R6" sqref="R6"/>
    </sheetView>
  </sheetViews>
  <sheetFormatPr defaultColWidth="9.140625" defaultRowHeight="12.75"/>
  <cols>
    <col min="1" max="1" width="2.28125" style="365" customWidth="1"/>
    <col min="2" max="2" width="17.00390625" style="365" customWidth="1"/>
    <col min="3" max="3" width="10.7109375" style="365" customWidth="1"/>
    <col min="4" max="4" width="6.7109375" style="365" customWidth="1"/>
    <col min="5" max="5" width="10.57421875" style="365" customWidth="1"/>
    <col min="6" max="6" width="6.7109375" style="365" customWidth="1"/>
    <col min="7" max="7" width="10.7109375" style="365" customWidth="1"/>
    <col min="8" max="8" width="6.7109375" style="365" customWidth="1"/>
    <col min="9" max="9" width="10.7109375" style="365" customWidth="1"/>
    <col min="10" max="10" width="6.7109375" style="365" customWidth="1"/>
    <col min="11" max="11" width="10.7109375" style="365" customWidth="1"/>
    <col min="12" max="12" width="6.7109375" style="365" customWidth="1"/>
    <col min="13" max="13" width="10.7109375" style="0" customWidth="1"/>
    <col min="14" max="14" width="6.7109375" style="0" customWidth="1"/>
    <col min="15" max="15" width="10.7109375" style="0" customWidth="1"/>
    <col min="16" max="16" width="9.7109375" style="0" customWidth="1"/>
    <col min="17" max="17" width="2.7109375" style="0" customWidth="1"/>
  </cols>
  <sheetData>
    <row r="1" spans="1:17" s="365" customFormat="1" ht="4.5" customHeight="1">
      <c r="A1" s="2555"/>
      <c r="B1" s="2556"/>
      <c r="C1" s="2556"/>
      <c r="D1" s="2556"/>
      <c r="E1" s="2556"/>
      <c r="F1" s="2556"/>
      <c r="G1" s="2556"/>
      <c r="H1" s="2556"/>
      <c r="I1" s="2556"/>
      <c r="J1" s="2556"/>
      <c r="K1" s="2556"/>
      <c r="L1" s="2556"/>
      <c r="M1" s="2556"/>
      <c r="N1" s="2556"/>
      <c r="O1" s="2556"/>
      <c r="P1" s="2556"/>
      <c r="Q1" s="501"/>
    </row>
    <row r="2" spans="1:17" s="72" customFormat="1" ht="23.25">
      <c r="A2" s="2532" t="s">
        <v>293</v>
      </c>
      <c r="B2" s="2533"/>
      <c r="C2" s="2533"/>
      <c r="D2" s="2533"/>
      <c r="E2" s="2533"/>
      <c r="F2" s="2533"/>
      <c r="G2" s="2533"/>
      <c r="H2" s="2533"/>
      <c r="I2" s="2533"/>
      <c r="J2" s="2533"/>
      <c r="K2" s="2533"/>
      <c r="L2" s="2533"/>
      <c r="M2" s="2533"/>
      <c r="N2" s="2533"/>
      <c r="O2" s="2533"/>
      <c r="P2" s="2533"/>
      <c r="Q2" s="316"/>
    </row>
    <row r="3" spans="1:17" s="87" customFormat="1" ht="20.25">
      <c r="A3" s="2494" t="s">
        <v>27</v>
      </c>
      <c r="B3" s="2495"/>
      <c r="C3" s="2495"/>
      <c r="D3" s="2495"/>
      <c r="E3" s="2495"/>
      <c r="F3" s="2495"/>
      <c r="G3" s="2495"/>
      <c r="H3" s="2495"/>
      <c r="I3" s="2495"/>
      <c r="J3" s="2495"/>
      <c r="K3" s="2495"/>
      <c r="L3" s="2495"/>
      <c r="M3" s="2495"/>
      <c r="N3" s="2495"/>
      <c r="O3" s="2495"/>
      <c r="P3" s="2495"/>
      <c r="Q3" s="114"/>
    </row>
    <row r="4" spans="1:17" s="87" customFormat="1" ht="20.25">
      <c r="A4" s="2494" t="s">
        <v>144</v>
      </c>
      <c r="B4" s="2495"/>
      <c r="C4" s="2495"/>
      <c r="D4" s="2495"/>
      <c r="E4" s="2495"/>
      <c r="F4" s="2495"/>
      <c r="G4" s="2495"/>
      <c r="H4" s="2495"/>
      <c r="I4" s="2495"/>
      <c r="J4" s="2495"/>
      <c r="K4" s="2495"/>
      <c r="L4" s="2495"/>
      <c r="M4" s="2495"/>
      <c r="N4" s="2495"/>
      <c r="O4" s="2495"/>
      <c r="P4" s="2495"/>
      <c r="Q4" s="114"/>
    </row>
    <row r="5" spans="1:17" s="68" customFormat="1" ht="6" customHeight="1">
      <c r="A5" s="317"/>
      <c r="B5" s="318"/>
      <c r="C5" s="319"/>
      <c r="D5" s="319"/>
      <c r="E5" s="319"/>
      <c r="F5" s="319"/>
      <c r="G5" s="319"/>
      <c r="H5" s="319"/>
      <c r="I5" s="319"/>
      <c r="J5" s="319"/>
      <c r="K5" s="319"/>
      <c r="L5" s="319"/>
      <c r="M5" s="319"/>
      <c r="N5" s="2536"/>
      <c r="O5" s="2536"/>
      <c r="P5" s="2536"/>
      <c r="Q5" s="320"/>
    </row>
    <row r="6" spans="1:17" s="68" customFormat="1" ht="15.75" customHeight="1">
      <c r="A6" s="321"/>
      <c r="B6" s="322"/>
      <c r="C6" s="2526" t="s">
        <v>294</v>
      </c>
      <c r="D6" s="2527"/>
      <c r="E6" s="2527"/>
      <c r="F6" s="2527"/>
      <c r="G6" s="2527"/>
      <c r="H6" s="2527"/>
      <c r="I6" s="2527"/>
      <c r="J6" s="2527"/>
      <c r="K6" s="2527"/>
      <c r="L6" s="2527"/>
      <c r="M6" s="2527"/>
      <c r="N6" s="2553"/>
      <c r="O6" s="323"/>
      <c r="P6" s="324"/>
      <c r="Q6" s="325"/>
    </row>
    <row r="7" spans="1:17" s="68" customFormat="1" ht="15.75" customHeight="1">
      <c r="A7" s="473"/>
      <c r="B7" s="474"/>
      <c r="C7" s="2528"/>
      <c r="D7" s="2529"/>
      <c r="E7" s="2529"/>
      <c r="F7" s="2529"/>
      <c r="G7" s="2529"/>
      <c r="H7" s="2529"/>
      <c r="I7" s="2529"/>
      <c r="J7" s="2529"/>
      <c r="K7" s="2529"/>
      <c r="L7" s="2529"/>
      <c r="M7" s="2529"/>
      <c r="N7" s="2554"/>
      <c r="O7" s="328"/>
      <c r="P7" s="329"/>
      <c r="Q7" s="330"/>
    </row>
    <row r="8" spans="1:17" s="68" customFormat="1" ht="15.75" customHeight="1">
      <c r="A8" s="502"/>
      <c r="B8" s="503" t="s">
        <v>132</v>
      </c>
      <c r="C8" s="2551" t="s">
        <v>939</v>
      </c>
      <c r="D8" s="2552"/>
      <c r="E8" s="2552" t="s">
        <v>295</v>
      </c>
      <c r="F8" s="2552"/>
      <c r="G8" s="2552" t="s">
        <v>285</v>
      </c>
      <c r="H8" s="2552"/>
      <c r="I8" s="2552" t="s">
        <v>286</v>
      </c>
      <c r="J8" s="2552"/>
      <c r="K8" s="2552" t="s">
        <v>287</v>
      </c>
      <c r="L8" s="2552"/>
      <c r="M8" s="2552" t="s">
        <v>296</v>
      </c>
      <c r="N8" s="2552"/>
      <c r="O8" s="2519" t="s">
        <v>145</v>
      </c>
      <c r="P8" s="2520"/>
      <c r="Q8" s="2521"/>
    </row>
    <row r="9" spans="1:17" s="68" customFormat="1" ht="9.75" customHeight="1">
      <c r="A9" s="332"/>
      <c r="B9" s="94"/>
      <c r="C9" s="333"/>
      <c r="D9" s="94"/>
      <c r="E9" s="94"/>
      <c r="F9" s="94"/>
      <c r="G9" s="94"/>
      <c r="H9" s="94"/>
      <c r="I9" s="94"/>
      <c r="J9" s="94"/>
      <c r="K9" s="94"/>
      <c r="L9" s="94"/>
      <c r="M9" s="94"/>
      <c r="N9" s="94"/>
      <c r="O9" s="334"/>
      <c r="P9" s="335"/>
      <c r="Q9" s="336"/>
    </row>
    <row r="10" spans="1:17" s="68" customFormat="1" ht="9.75" customHeight="1">
      <c r="A10" s="366"/>
      <c r="B10" s="367"/>
      <c r="C10" s="368"/>
      <c r="D10" s="369"/>
      <c r="E10" s="369"/>
      <c r="F10" s="369"/>
      <c r="G10" s="369"/>
      <c r="H10" s="369"/>
      <c r="I10" s="369"/>
      <c r="J10" s="369"/>
      <c r="K10" s="369"/>
      <c r="L10" s="369"/>
      <c r="M10" s="369"/>
      <c r="N10" s="369"/>
      <c r="O10" s="370"/>
      <c r="P10" s="369"/>
      <c r="Q10" s="371"/>
    </row>
    <row r="11" spans="1:19" s="87" customFormat="1" ht="24.75" customHeight="1">
      <c r="A11" s="372"/>
      <c r="B11" s="504" t="s">
        <v>171</v>
      </c>
      <c r="C11" s="505">
        <v>275</v>
      </c>
      <c r="D11" s="506"/>
      <c r="E11" s="507">
        <v>198</v>
      </c>
      <c r="F11" s="508"/>
      <c r="G11" s="509">
        <v>104</v>
      </c>
      <c r="H11" s="508"/>
      <c r="I11" s="509">
        <v>9</v>
      </c>
      <c r="J11" s="508"/>
      <c r="K11" s="510" t="s">
        <v>189</v>
      </c>
      <c r="L11" s="508"/>
      <c r="M11" s="510" t="s">
        <v>189</v>
      </c>
      <c r="N11" s="508"/>
      <c r="O11" s="405">
        <f>SUM(C11:M11)</f>
        <v>586</v>
      </c>
      <c r="P11" s="380">
        <f>+O11/O$19</f>
        <v>0.14154589371980678</v>
      </c>
      <c r="Q11" s="381"/>
      <c r="R11" s="382"/>
      <c r="S11" s="383"/>
    </row>
    <row r="12" spans="1:19" s="87" customFormat="1" ht="24.75" customHeight="1">
      <c r="A12" s="372"/>
      <c r="B12" s="504" t="s">
        <v>172</v>
      </c>
      <c r="C12" s="505">
        <v>225</v>
      </c>
      <c r="D12" s="506"/>
      <c r="E12" s="507">
        <v>232</v>
      </c>
      <c r="F12" s="508"/>
      <c r="G12" s="509">
        <v>146</v>
      </c>
      <c r="H12" s="508"/>
      <c r="I12" s="509">
        <v>19</v>
      </c>
      <c r="J12" s="508"/>
      <c r="K12" s="510" t="s">
        <v>189</v>
      </c>
      <c r="L12" s="508"/>
      <c r="M12" s="510" t="s">
        <v>189</v>
      </c>
      <c r="N12" s="508"/>
      <c r="O12" s="405">
        <f aca="true" t="shared" si="0" ref="O12:O18">SUM(C12:M12)</f>
        <v>622</v>
      </c>
      <c r="P12" s="380">
        <f aca="true" t="shared" si="1" ref="P12:P18">+O12/O$19</f>
        <v>0.1502415458937198</v>
      </c>
      <c r="Q12" s="381"/>
      <c r="R12" s="382"/>
      <c r="S12" s="383"/>
    </row>
    <row r="13" spans="1:19" s="87" customFormat="1" ht="24.75" customHeight="1">
      <c r="A13" s="372"/>
      <c r="B13" s="504" t="s">
        <v>173</v>
      </c>
      <c r="C13" s="505">
        <v>178</v>
      </c>
      <c r="D13" s="506"/>
      <c r="E13" s="507">
        <v>205</v>
      </c>
      <c r="F13" s="508"/>
      <c r="G13" s="509">
        <v>136</v>
      </c>
      <c r="H13" s="508"/>
      <c r="I13" s="509">
        <v>13</v>
      </c>
      <c r="J13" s="508"/>
      <c r="K13" s="509">
        <v>4</v>
      </c>
      <c r="L13" s="508"/>
      <c r="M13" s="509">
        <v>1</v>
      </c>
      <c r="N13" s="508"/>
      <c r="O13" s="405">
        <f t="shared" si="0"/>
        <v>537</v>
      </c>
      <c r="P13" s="380">
        <f t="shared" si="1"/>
        <v>0.12971014492753624</v>
      </c>
      <c r="Q13" s="381"/>
      <c r="R13" s="382"/>
      <c r="S13" s="383"/>
    </row>
    <row r="14" spans="1:19" s="87" customFormat="1" ht="24.75" customHeight="1">
      <c r="A14" s="372"/>
      <c r="B14" s="504" t="s">
        <v>174</v>
      </c>
      <c r="C14" s="505">
        <v>170</v>
      </c>
      <c r="D14" s="506"/>
      <c r="E14" s="509">
        <v>259</v>
      </c>
      <c r="F14" s="508"/>
      <c r="G14" s="509">
        <v>243</v>
      </c>
      <c r="H14" s="508"/>
      <c r="I14" s="509">
        <v>18</v>
      </c>
      <c r="J14" s="508"/>
      <c r="K14" s="509">
        <v>1</v>
      </c>
      <c r="L14" s="508"/>
      <c r="M14" s="509">
        <v>3</v>
      </c>
      <c r="N14" s="508"/>
      <c r="O14" s="405">
        <f t="shared" si="0"/>
        <v>694</v>
      </c>
      <c r="P14" s="380">
        <f t="shared" si="1"/>
        <v>0.1676328502415459</v>
      </c>
      <c r="Q14" s="381"/>
      <c r="R14" s="382"/>
      <c r="S14" s="383"/>
    </row>
    <row r="15" spans="1:19" s="87" customFormat="1" ht="24.75" customHeight="1">
      <c r="A15" s="372"/>
      <c r="B15" s="504" t="s">
        <v>175</v>
      </c>
      <c r="C15" s="388">
        <v>110</v>
      </c>
      <c r="D15" s="506"/>
      <c r="E15" s="509">
        <v>155</v>
      </c>
      <c r="F15" s="508"/>
      <c r="G15" s="509">
        <v>150</v>
      </c>
      <c r="H15" s="508"/>
      <c r="I15" s="509">
        <v>24</v>
      </c>
      <c r="J15" s="508"/>
      <c r="K15" s="509">
        <v>4</v>
      </c>
      <c r="L15" s="508"/>
      <c r="M15" s="510" t="s">
        <v>189</v>
      </c>
      <c r="N15" s="508"/>
      <c r="O15" s="405">
        <f t="shared" si="0"/>
        <v>443</v>
      </c>
      <c r="P15" s="380">
        <f t="shared" si="1"/>
        <v>0.1070048309178744</v>
      </c>
      <c r="Q15" s="381"/>
      <c r="R15" s="382"/>
      <c r="S15" s="383"/>
    </row>
    <row r="16" spans="1:19" s="87" customFormat="1" ht="24.75" customHeight="1">
      <c r="A16" s="372"/>
      <c r="B16" s="504" t="s">
        <v>247</v>
      </c>
      <c r="C16" s="388">
        <v>119</v>
      </c>
      <c r="D16" s="506"/>
      <c r="E16" s="509">
        <v>193</v>
      </c>
      <c r="F16" s="508"/>
      <c r="G16" s="509">
        <v>307</v>
      </c>
      <c r="H16" s="508"/>
      <c r="I16" s="509">
        <v>59</v>
      </c>
      <c r="J16" s="508"/>
      <c r="K16" s="509">
        <v>16</v>
      </c>
      <c r="L16" s="508"/>
      <c r="M16" s="509">
        <v>12</v>
      </c>
      <c r="N16" s="508"/>
      <c r="O16" s="405">
        <f t="shared" si="0"/>
        <v>706</v>
      </c>
      <c r="P16" s="380">
        <f t="shared" si="1"/>
        <v>0.17053140096618358</v>
      </c>
      <c r="Q16" s="381"/>
      <c r="R16" s="382"/>
      <c r="S16" s="383"/>
    </row>
    <row r="17" spans="1:19" s="87" customFormat="1" ht="24.75" customHeight="1">
      <c r="A17" s="372"/>
      <c r="B17" s="504" t="s">
        <v>248</v>
      </c>
      <c r="C17" s="388">
        <v>83</v>
      </c>
      <c r="D17" s="506"/>
      <c r="E17" s="509">
        <v>142</v>
      </c>
      <c r="F17" s="508"/>
      <c r="G17" s="509">
        <v>203</v>
      </c>
      <c r="H17" s="508"/>
      <c r="I17" s="509">
        <v>56</v>
      </c>
      <c r="J17" s="508"/>
      <c r="K17" s="509">
        <v>5</v>
      </c>
      <c r="L17" s="508"/>
      <c r="M17" s="509">
        <v>18</v>
      </c>
      <c r="N17" s="508"/>
      <c r="O17" s="405">
        <f t="shared" si="0"/>
        <v>507</v>
      </c>
      <c r="P17" s="380">
        <f t="shared" si="1"/>
        <v>0.12246376811594203</v>
      </c>
      <c r="Q17" s="381"/>
      <c r="R17" s="382"/>
      <c r="S17" s="383"/>
    </row>
    <row r="18" spans="1:19" s="87" customFormat="1" ht="24.75" customHeight="1">
      <c r="A18" s="372"/>
      <c r="B18" s="504">
        <v>2010</v>
      </c>
      <c r="C18" s="388">
        <v>6</v>
      </c>
      <c r="D18" s="506"/>
      <c r="E18" s="509">
        <v>11</v>
      </c>
      <c r="F18" s="508"/>
      <c r="G18" s="509">
        <v>20</v>
      </c>
      <c r="H18" s="508"/>
      <c r="I18" s="509">
        <v>6</v>
      </c>
      <c r="J18" s="508"/>
      <c r="K18" s="509">
        <v>2</v>
      </c>
      <c r="L18" s="508"/>
      <c r="M18" s="510" t="s">
        <v>189</v>
      </c>
      <c r="N18" s="508"/>
      <c r="O18" s="405">
        <f t="shared" si="0"/>
        <v>45</v>
      </c>
      <c r="P18" s="380">
        <f t="shared" si="1"/>
        <v>0.010869565217391304</v>
      </c>
      <c r="Q18" s="381"/>
      <c r="R18" s="382"/>
      <c r="S18" s="383"/>
    </row>
    <row r="19" spans="1:19" s="87" customFormat="1" ht="24.75" customHeight="1">
      <c r="A19" s="372"/>
      <c r="B19" s="504" t="s">
        <v>176</v>
      </c>
      <c r="C19" s="388">
        <f>SUM(C11:C18)</f>
        <v>1166</v>
      </c>
      <c r="D19" s="506"/>
      <c r="E19" s="509">
        <f>SUM(E11:E18)</f>
        <v>1395</v>
      </c>
      <c r="F19" s="508"/>
      <c r="G19" s="509">
        <f>SUM(G11:G18)</f>
        <v>1309</v>
      </c>
      <c r="H19" s="508"/>
      <c r="I19" s="509">
        <f>SUM(I11:I18)</f>
        <v>204</v>
      </c>
      <c r="J19" s="508"/>
      <c r="K19" s="509">
        <f>SUM(K13:K18)</f>
        <v>32</v>
      </c>
      <c r="L19" s="508"/>
      <c r="M19" s="509">
        <f>SUM(M13:M18)</f>
        <v>34</v>
      </c>
      <c r="N19" s="508"/>
      <c r="O19" s="405">
        <f>SUM(O11:O18)</f>
        <v>4140</v>
      </c>
      <c r="P19" s="380">
        <v>1</v>
      </c>
      <c r="Q19" s="381"/>
      <c r="R19" s="382"/>
      <c r="S19" s="383"/>
    </row>
    <row r="20" spans="1:18" s="87" customFormat="1" ht="24.75" customHeight="1">
      <c r="A20" s="372"/>
      <c r="B20" s="504" t="s">
        <v>249</v>
      </c>
      <c r="C20" s="511">
        <f>+C19/$O$19</f>
        <v>0.2816425120772947</v>
      </c>
      <c r="D20" s="512"/>
      <c r="E20" s="512">
        <f>+E19/$O$19</f>
        <v>0.33695652173913043</v>
      </c>
      <c r="F20" s="512"/>
      <c r="G20" s="512">
        <f>+G19/$O$19</f>
        <v>0.31618357487922705</v>
      </c>
      <c r="H20" s="512"/>
      <c r="I20" s="512">
        <f>+I19/$O$19</f>
        <v>0.04927536231884058</v>
      </c>
      <c r="J20" s="512"/>
      <c r="K20" s="512">
        <f>+K19/$O$19</f>
        <v>0.007729468599033816</v>
      </c>
      <c r="L20" s="512"/>
      <c r="M20" s="512">
        <f>+M19/$O$19</f>
        <v>0.00821256038647343</v>
      </c>
      <c r="N20" s="512"/>
      <c r="O20" s="410">
        <v>1</v>
      </c>
      <c r="P20" s="380"/>
      <c r="Q20" s="381"/>
      <c r="R20" s="382"/>
    </row>
    <row r="21" spans="1:18" s="365" customFormat="1" ht="4.5" customHeight="1">
      <c r="A21" s="352"/>
      <c r="B21" s="355"/>
      <c r="C21" s="354"/>
      <c r="D21" s="355"/>
      <c r="E21" s="355"/>
      <c r="F21" s="355"/>
      <c r="G21" s="355"/>
      <c r="H21" s="355"/>
      <c r="I21" s="355"/>
      <c r="J21" s="355"/>
      <c r="K21" s="355"/>
      <c r="L21" s="355"/>
      <c r="M21" s="355"/>
      <c r="N21" s="355"/>
      <c r="O21" s="457"/>
      <c r="P21" s="355"/>
      <c r="Q21" s="458"/>
      <c r="R21" s="382"/>
    </row>
    <row r="22" spans="1:17" ht="12.75">
      <c r="A22" s="359"/>
      <c r="B22" s="359"/>
      <c r="C22" s="439"/>
      <c r="D22" s="439"/>
      <c r="E22" s="439"/>
      <c r="F22" s="439"/>
      <c r="G22" s="439"/>
      <c r="H22" s="439"/>
      <c r="I22" s="439"/>
      <c r="J22" s="439"/>
      <c r="K22" s="439"/>
      <c r="L22" s="439"/>
      <c r="M22" s="439"/>
      <c r="N22" s="439"/>
      <c r="O22" s="1"/>
      <c r="P22" s="1"/>
      <c r="Q22" s="1"/>
    </row>
    <row r="23" spans="1:17" ht="12.75">
      <c r="A23" s="362" t="s">
        <v>177</v>
      </c>
      <c r="B23" s="362"/>
      <c r="C23" s="362"/>
      <c r="D23" s="362"/>
      <c r="E23" s="362"/>
      <c r="F23" s="362"/>
      <c r="G23" s="362"/>
      <c r="H23" s="362"/>
      <c r="I23" s="362"/>
      <c r="J23" s="362"/>
      <c r="K23" s="362"/>
      <c r="L23" s="362"/>
      <c r="M23" s="459"/>
      <c r="Q23" s="1"/>
    </row>
    <row r="24" spans="1:12" ht="12.75">
      <c r="A24" s="363" t="s">
        <v>250</v>
      </c>
      <c r="B24" s="362"/>
      <c r="C24" s="362"/>
      <c r="D24" s="362"/>
      <c r="E24" s="362"/>
      <c r="F24" s="362"/>
      <c r="G24" s="362"/>
      <c r="H24" s="362"/>
      <c r="I24" s="362"/>
      <c r="J24" s="362"/>
      <c r="K24" s="362"/>
      <c r="L24" s="362"/>
    </row>
    <row r="25" spans="1:12" ht="12.75">
      <c r="A25" s="362" t="s">
        <v>251</v>
      </c>
      <c r="B25" s="359"/>
      <c r="C25" s="359"/>
      <c r="D25" s="359"/>
      <c r="E25" s="359"/>
      <c r="F25" s="359"/>
      <c r="G25" s="359"/>
      <c r="H25" s="359"/>
      <c r="I25" s="359"/>
      <c r="J25" s="359"/>
      <c r="K25" s="359"/>
      <c r="L25" s="359"/>
    </row>
    <row r="26" ht="12.75">
      <c r="A26" s="362"/>
    </row>
    <row r="27" spans="2:12" ht="12.75">
      <c r="B27" s="402"/>
      <c r="C27"/>
      <c r="D27"/>
      <c r="E27"/>
      <c r="F27"/>
      <c r="G27"/>
      <c r="H27"/>
      <c r="I27"/>
      <c r="J27"/>
      <c r="K27"/>
      <c r="L27"/>
    </row>
    <row r="28" spans="2:12" ht="12.75">
      <c r="B28"/>
      <c r="C28"/>
      <c r="D28"/>
      <c r="E28"/>
      <c r="F28"/>
      <c r="G28"/>
      <c r="H28"/>
      <c r="I28"/>
      <c r="J28"/>
      <c r="K28"/>
      <c r="L28"/>
    </row>
    <row r="29" spans="2:11" ht="12.75">
      <c r="B29"/>
      <c r="C29"/>
      <c r="E29"/>
      <c r="G29"/>
      <c r="I29"/>
      <c r="K29"/>
    </row>
    <row r="30" spans="2:16" ht="12.75">
      <c r="B30" s="412"/>
      <c r="C30" s="414"/>
      <c r="E30" s="414"/>
      <c r="G30" s="414"/>
      <c r="I30" s="414"/>
      <c r="K30" s="414"/>
      <c r="M30" s="414"/>
      <c r="O30" s="414"/>
      <c r="P30" s="413"/>
    </row>
    <row r="31" spans="2:16" ht="12.75">
      <c r="B31" s="412"/>
      <c r="C31" s="513"/>
      <c r="D31" s="514"/>
      <c r="E31" s="513"/>
      <c r="F31" s="514"/>
      <c r="G31" s="513"/>
      <c r="H31" s="514"/>
      <c r="I31" s="513"/>
      <c r="J31" s="514"/>
      <c r="K31" s="513"/>
      <c r="L31" s="514"/>
      <c r="M31" s="513"/>
      <c r="N31" s="513"/>
      <c r="O31" s="513"/>
      <c r="P31" s="413"/>
    </row>
    <row r="32" spans="2:16" ht="12.75">
      <c r="B32" s="412"/>
      <c r="C32"/>
      <c r="E32"/>
      <c r="G32"/>
      <c r="I32"/>
      <c r="K32"/>
      <c r="O32" s="414"/>
      <c r="P32" s="413"/>
    </row>
    <row r="33" spans="2:16" ht="12.75">
      <c r="B33" s="412"/>
      <c r="C33"/>
      <c r="E33"/>
      <c r="G33"/>
      <c r="I33"/>
      <c r="K33"/>
      <c r="O33" s="414"/>
      <c r="P33" s="413"/>
    </row>
    <row r="34" spans="2:16" ht="12.75">
      <c r="B34" s="412"/>
      <c r="C34"/>
      <c r="E34"/>
      <c r="G34"/>
      <c r="I34"/>
      <c r="K34"/>
      <c r="O34" s="414"/>
      <c r="P34" s="413"/>
    </row>
    <row r="35" spans="2:16" ht="12.75">
      <c r="B35" s="412"/>
      <c r="C35"/>
      <c r="E35"/>
      <c r="G35"/>
      <c r="I35"/>
      <c r="K35"/>
      <c r="O35" s="414"/>
      <c r="P35" s="413"/>
    </row>
    <row r="36" spans="2:16" ht="12.75">
      <c r="B36" s="412"/>
      <c r="C36"/>
      <c r="E36"/>
      <c r="G36"/>
      <c r="I36"/>
      <c r="K36"/>
      <c r="O36" s="414"/>
      <c r="P36" s="413"/>
    </row>
    <row r="37" spans="2:12" ht="12.75">
      <c r="B37"/>
      <c r="C37"/>
      <c r="D37"/>
      <c r="E37"/>
      <c r="G37"/>
      <c r="I37"/>
      <c r="K37"/>
      <c r="L37"/>
    </row>
    <row r="38" spans="2:12" ht="12.75">
      <c r="B38"/>
      <c r="C38"/>
      <c r="D38"/>
      <c r="E38"/>
      <c r="F38"/>
      <c r="G38"/>
      <c r="H38"/>
      <c r="I38"/>
      <c r="K38"/>
      <c r="L38"/>
    </row>
    <row r="39" spans="2:12" ht="12.75">
      <c r="B39"/>
      <c r="C39"/>
      <c r="D39"/>
      <c r="E39"/>
      <c r="F39"/>
      <c r="G39"/>
      <c r="H39"/>
      <c r="I39"/>
      <c r="K39"/>
      <c r="L39"/>
    </row>
    <row r="40" spans="2:12" ht="12.75">
      <c r="B40"/>
      <c r="C40"/>
      <c r="D40"/>
      <c r="E40"/>
      <c r="F40"/>
      <c r="G40"/>
      <c r="H40"/>
      <c r="I40"/>
      <c r="K40"/>
      <c r="L40"/>
    </row>
    <row r="41" spans="2:12" ht="12.75">
      <c r="B41"/>
      <c r="C41"/>
      <c r="D41"/>
      <c r="E41"/>
      <c r="F41"/>
      <c r="G41"/>
      <c r="H41"/>
      <c r="I41"/>
      <c r="K41"/>
      <c r="L41"/>
    </row>
    <row r="42" spans="2:12" ht="12.75">
      <c r="B42"/>
      <c r="C42"/>
      <c r="D42"/>
      <c r="E42"/>
      <c r="F42"/>
      <c r="G42"/>
      <c r="H42"/>
      <c r="I42"/>
      <c r="K42"/>
      <c r="L42"/>
    </row>
    <row r="43" spans="2:12" ht="12.75">
      <c r="B43"/>
      <c r="C43"/>
      <c r="D43"/>
      <c r="E43"/>
      <c r="F43"/>
      <c r="G43"/>
      <c r="H43"/>
      <c r="I43"/>
      <c r="J43"/>
      <c r="K43"/>
      <c r="L43"/>
    </row>
    <row r="44" spans="2:12" ht="12.75">
      <c r="B44"/>
      <c r="C44"/>
      <c r="D44"/>
      <c r="E44"/>
      <c r="F44"/>
      <c r="G44"/>
      <c r="H44"/>
      <c r="I44"/>
      <c r="J44"/>
      <c r="K44"/>
      <c r="L44"/>
    </row>
    <row r="45" spans="2:12" ht="12.75">
      <c r="B45"/>
      <c r="C45"/>
      <c r="D45"/>
      <c r="E45"/>
      <c r="F45"/>
      <c r="G45"/>
      <c r="H45"/>
      <c r="I45"/>
      <c r="J45"/>
      <c r="K45"/>
      <c r="L45"/>
    </row>
    <row r="46" spans="2:12" ht="12.75">
      <c r="B46"/>
      <c r="C46"/>
      <c r="D46"/>
      <c r="E46"/>
      <c r="F46"/>
      <c r="G46"/>
      <c r="H46"/>
      <c r="I46"/>
      <c r="J46"/>
      <c r="K46"/>
      <c r="L46"/>
    </row>
    <row r="47" spans="2:12" ht="12.75">
      <c r="B47"/>
      <c r="C47"/>
      <c r="D47"/>
      <c r="E47"/>
      <c r="F47"/>
      <c r="G47"/>
      <c r="H47"/>
      <c r="I47"/>
      <c r="J47"/>
      <c r="K47"/>
      <c r="L47"/>
    </row>
    <row r="48" spans="2:12" ht="12.75">
      <c r="B48"/>
      <c r="C48"/>
      <c r="D48"/>
      <c r="E48"/>
      <c r="F48"/>
      <c r="G48"/>
      <c r="H48"/>
      <c r="I48"/>
      <c r="J48"/>
      <c r="K48"/>
      <c r="L48"/>
    </row>
    <row r="49" spans="2:12" ht="12.75">
      <c r="B49"/>
      <c r="C49"/>
      <c r="D49"/>
      <c r="E49"/>
      <c r="F49"/>
      <c r="G49"/>
      <c r="H49"/>
      <c r="I49"/>
      <c r="J49"/>
      <c r="K49"/>
      <c r="L49"/>
    </row>
    <row r="50" spans="2:12" ht="12.75">
      <c r="B50"/>
      <c r="C50"/>
      <c r="D50"/>
      <c r="E50"/>
      <c r="F50"/>
      <c r="G50"/>
      <c r="H50"/>
      <c r="I50"/>
      <c r="J50"/>
      <c r="K50"/>
      <c r="L50"/>
    </row>
    <row r="51" spans="2:12" ht="12.75">
      <c r="B51"/>
      <c r="C51"/>
      <c r="D51"/>
      <c r="E51"/>
      <c r="F51"/>
      <c r="G51"/>
      <c r="H51"/>
      <c r="I51"/>
      <c r="J51"/>
      <c r="K51"/>
      <c r="L51"/>
    </row>
    <row r="52" spans="2:12" ht="12.75">
      <c r="B52"/>
      <c r="C52"/>
      <c r="D52"/>
      <c r="E52"/>
      <c r="F52"/>
      <c r="G52"/>
      <c r="H52"/>
      <c r="I52"/>
      <c r="J52"/>
      <c r="K52"/>
      <c r="L52"/>
    </row>
    <row r="53" spans="2:12" ht="12.75">
      <c r="B53"/>
      <c r="C53"/>
      <c r="D53"/>
      <c r="E53"/>
      <c r="F53"/>
      <c r="G53"/>
      <c r="H53"/>
      <c r="I53"/>
      <c r="J53"/>
      <c r="K53"/>
      <c r="L53"/>
    </row>
    <row r="54" spans="2:12" ht="12.75">
      <c r="B54"/>
      <c r="C54"/>
      <c r="D54"/>
      <c r="E54"/>
      <c r="F54"/>
      <c r="G54"/>
      <c r="H54"/>
      <c r="I54"/>
      <c r="J54"/>
      <c r="K54"/>
      <c r="L54"/>
    </row>
    <row r="55" spans="2:12" ht="12.75">
      <c r="B55"/>
      <c r="C55"/>
      <c r="D55"/>
      <c r="E55"/>
      <c r="F55"/>
      <c r="G55"/>
      <c r="H55"/>
      <c r="I55"/>
      <c r="J55"/>
      <c r="K55"/>
      <c r="L55"/>
    </row>
    <row r="56" spans="2:12" ht="12.75">
      <c r="B56"/>
      <c r="C56"/>
      <c r="D56"/>
      <c r="E56"/>
      <c r="F56"/>
      <c r="G56"/>
      <c r="H56"/>
      <c r="I56"/>
      <c r="J56"/>
      <c r="K56"/>
      <c r="L56"/>
    </row>
    <row r="57" spans="2:12" ht="12.75">
      <c r="B57"/>
      <c r="C57"/>
      <c r="D57"/>
      <c r="E57"/>
      <c r="F57"/>
      <c r="G57"/>
      <c r="H57"/>
      <c r="I57"/>
      <c r="J57"/>
      <c r="K57"/>
      <c r="L57"/>
    </row>
    <row r="58" spans="2:12" ht="12.75">
      <c r="B58"/>
      <c r="C58"/>
      <c r="D58"/>
      <c r="E58"/>
      <c r="F58"/>
      <c r="G58"/>
      <c r="H58"/>
      <c r="I58"/>
      <c r="J58"/>
      <c r="K58"/>
      <c r="L58"/>
    </row>
    <row r="59" spans="2:12" ht="12.75">
      <c r="B59"/>
      <c r="C59"/>
      <c r="D59"/>
      <c r="E59"/>
      <c r="F59"/>
      <c r="G59"/>
      <c r="H59"/>
      <c r="I59"/>
      <c r="J59"/>
      <c r="K59"/>
      <c r="L59"/>
    </row>
    <row r="60" spans="2:12" ht="12.75">
      <c r="B60"/>
      <c r="C60"/>
      <c r="D60"/>
      <c r="E60"/>
      <c r="F60"/>
      <c r="G60"/>
      <c r="H60"/>
      <c r="I60"/>
      <c r="J60"/>
      <c r="K60"/>
      <c r="L60"/>
    </row>
    <row r="61" spans="2:12" ht="12.75">
      <c r="B61"/>
      <c r="C61"/>
      <c r="D61"/>
      <c r="E61"/>
      <c r="F61"/>
      <c r="G61"/>
      <c r="H61"/>
      <c r="I61"/>
      <c r="J61"/>
      <c r="K61"/>
      <c r="L61"/>
    </row>
    <row r="62" spans="2:12" ht="12.75">
      <c r="B62"/>
      <c r="C62"/>
      <c r="D62"/>
      <c r="E62"/>
      <c r="F62"/>
      <c r="G62"/>
      <c r="H62"/>
      <c r="I62"/>
      <c r="J62"/>
      <c r="K62"/>
      <c r="L62"/>
    </row>
    <row r="63" spans="2:12" ht="12.75">
      <c r="B63"/>
      <c r="C63"/>
      <c r="D63"/>
      <c r="E63"/>
      <c r="F63"/>
      <c r="G63"/>
      <c r="H63"/>
      <c r="I63"/>
      <c r="J63"/>
      <c r="K63"/>
      <c r="L63"/>
    </row>
    <row r="64" spans="2:12" ht="12.75">
      <c r="B64"/>
      <c r="C64"/>
      <c r="D64"/>
      <c r="E64"/>
      <c r="F64"/>
      <c r="G64"/>
      <c r="H64"/>
      <c r="I64"/>
      <c r="J64"/>
      <c r="K64"/>
      <c r="L64"/>
    </row>
    <row r="65" spans="2:12" ht="12.75">
      <c r="B65"/>
      <c r="C65"/>
      <c r="D65"/>
      <c r="E65"/>
      <c r="F65"/>
      <c r="G65"/>
      <c r="H65"/>
      <c r="I65"/>
      <c r="J65"/>
      <c r="K65"/>
      <c r="L65"/>
    </row>
    <row r="66" spans="2:12" ht="12.75">
      <c r="B66"/>
      <c r="C66"/>
      <c r="D66"/>
      <c r="E66"/>
      <c r="F66"/>
      <c r="G66"/>
      <c r="H66"/>
      <c r="I66"/>
      <c r="J66"/>
      <c r="K66"/>
      <c r="L66"/>
    </row>
    <row r="67" spans="2:12" ht="12.75">
      <c r="B67"/>
      <c r="C67"/>
      <c r="D67"/>
      <c r="E67"/>
      <c r="F67"/>
      <c r="G67"/>
      <c r="H67"/>
      <c r="I67"/>
      <c r="J67"/>
      <c r="K67"/>
      <c r="L67"/>
    </row>
    <row r="68" spans="2:12" ht="12.75">
      <c r="B68"/>
      <c r="C68"/>
      <c r="D68"/>
      <c r="E68"/>
      <c r="F68"/>
      <c r="G68"/>
      <c r="H68"/>
      <c r="I68"/>
      <c r="J68"/>
      <c r="K68"/>
      <c r="L68"/>
    </row>
    <row r="69" spans="2:12" ht="12.75">
      <c r="B69"/>
      <c r="C69"/>
      <c r="D69"/>
      <c r="E69"/>
      <c r="F69"/>
      <c r="G69"/>
      <c r="H69"/>
      <c r="I69"/>
      <c r="J69"/>
      <c r="K69"/>
      <c r="L69"/>
    </row>
    <row r="70" spans="2:12" ht="12.75">
      <c r="B70"/>
      <c r="C70"/>
      <c r="D70"/>
      <c r="E70"/>
      <c r="F70"/>
      <c r="G70"/>
      <c r="H70"/>
      <c r="I70"/>
      <c r="J70"/>
      <c r="K70"/>
      <c r="L70"/>
    </row>
    <row r="71" spans="2:12" ht="12.75">
      <c r="B71"/>
      <c r="C71"/>
      <c r="D71"/>
      <c r="E71"/>
      <c r="F71"/>
      <c r="G71"/>
      <c r="H71"/>
      <c r="I71"/>
      <c r="J71"/>
      <c r="K71"/>
      <c r="L71"/>
    </row>
    <row r="72" spans="2:12" ht="12.75">
      <c r="B72"/>
      <c r="C72"/>
      <c r="D72"/>
      <c r="E72"/>
      <c r="F72"/>
      <c r="G72"/>
      <c r="H72"/>
      <c r="I72"/>
      <c r="J72"/>
      <c r="K72"/>
      <c r="L72"/>
    </row>
    <row r="73" spans="2:12" ht="12.75">
      <c r="B73"/>
      <c r="C73"/>
      <c r="D73"/>
      <c r="E73"/>
      <c r="F73"/>
      <c r="G73"/>
      <c r="H73"/>
      <c r="I73"/>
      <c r="J73"/>
      <c r="K73"/>
      <c r="L73"/>
    </row>
    <row r="74" spans="2:12" ht="12.75">
      <c r="B74"/>
      <c r="C74"/>
      <c r="D74"/>
      <c r="E74"/>
      <c r="F74"/>
      <c r="G74"/>
      <c r="H74"/>
      <c r="I74"/>
      <c r="J74"/>
      <c r="K74"/>
      <c r="L74"/>
    </row>
    <row r="75" spans="2:12" ht="12.75">
      <c r="B75"/>
      <c r="C75"/>
      <c r="D75"/>
      <c r="E75"/>
      <c r="F75"/>
      <c r="G75"/>
      <c r="H75"/>
      <c r="I75"/>
      <c r="J75"/>
      <c r="K75"/>
      <c r="L75"/>
    </row>
    <row r="76" spans="2:12" ht="12.75">
      <c r="B76"/>
      <c r="C76"/>
      <c r="D76"/>
      <c r="E76"/>
      <c r="F76"/>
      <c r="G76"/>
      <c r="H76"/>
      <c r="I76"/>
      <c r="J76"/>
      <c r="K76"/>
      <c r="L76"/>
    </row>
    <row r="77" spans="2:12" ht="12.75">
      <c r="B77"/>
      <c r="C77"/>
      <c r="D77"/>
      <c r="E77"/>
      <c r="F77"/>
      <c r="G77"/>
      <c r="H77"/>
      <c r="I77"/>
      <c r="J77"/>
      <c r="K77"/>
      <c r="L77"/>
    </row>
    <row r="78" spans="2:12" ht="12.75">
      <c r="B78"/>
      <c r="C78"/>
      <c r="D78"/>
      <c r="E78"/>
      <c r="F78"/>
      <c r="G78"/>
      <c r="H78"/>
      <c r="I78"/>
      <c r="J78"/>
      <c r="K78"/>
      <c r="L78"/>
    </row>
    <row r="79" spans="2:12" ht="12.75">
      <c r="B79"/>
      <c r="C79"/>
      <c r="D79"/>
      <c r="E79"/>
      <c r="F79"/>
      <c r="G79"/>
      <c r="H79"/>
      <c r="I79"/>
      <c r="J79"/>
      <c r="K79"/>
      <c r="L79"/>
    </row>
    <row r="80" spans="2:12" ht="12.75">
      <c r="B80"/>
      <c r="C80"/>
      <c r="D80"/>
      <c r="E80"/>
      <c r="F80"/>
      <c r="G80"/>
      <c r="H80"/>
      <c r="I80"/>
      <c r="J80"/>
      <c r="K80"/>
      <c r="L80"/>
    </row>
    <row r="81" spans="2:12" ht="12.75">
      <c r="B81"/>
      <c r="C81"/>
      <c r="D81"/>
      <c r="E81"/>
      <c r="F81"/>
      <c r="G81"/>
      <c r="H81"/>
      <c r="I81"/>
      <c r="J81"/>
      <c r="K81"/>
      <c r="L81"/>
    </row>
    <row r="82" spans="2:12" ht="12.75">
      <c r="B82"/>
      <c r="C82"/>
      <c r="D82"/>
      <c r="E82"/>
      <c r="F82"/>
      <c r="G82"/>
      <c r="H82"/>
      <c r="I82"/>
      <c r="J82"/>
      <c r="K82"/>
      <c r="L82"/>
    </row>
    <row r="83" spans="2:12" ht="12.75">
      <c r="B83"/>
      <c r="C83"/>
      <c r="D83"/>
      <c r="E83"/>
      <c r="F83"/>
      <c r="G83"/>
      <c r="H83"/>
      <c r="I83"/>
      <c r="J83"/>
      <c r="K83"/>
      <c r="L83"/>
    </row>
    <row r="84" spans="2:12" ht="12.75">
      <c r="B84"/>
      <c r="C84"/>
      <c r="D84"/>
      <c r="E84"/>
      <c r="F84"/>
      <c r="G84"/>
      <c r="H84"/>
      <c r="I84"/>
      <c r="J84"/>
      <c r="K84"/>
      <c r="L84"/>
    </row>
    <row r="85" spans="2:12" ht="12.75">
      <c r="B85"/>
      <c r="C85"/>
      <c r="D85"/>
      <c r="E85"/>
      <c r="F85"/>
      <c r="G85"/>
      <c r="H85"/>
      <c r="I85"/>
      <c r="J85"/>
      <c r="K85"/>
      <c r="L85"/>
    </row>
    <row r="86" spans="2:12" ht="12.75">
      <c r="B86"/>
      <c r="C86"/>
      <c r="D86"/>
      <c r="E86"/>
      <c r="F86"/>
      <c r="G86"/>
      <c r="H86"/>
      <c r="I86"/>
      <c r="J86"/>
      <c r="K86"/>
      <c r="L86"/>
    </row>
    <row r="87" spans="2:12" ht="12.75">
      <c r="B87"/>
      <c r="C87"/>
      <c r="D87"/>
      <c r="E87"/>
      <c r="F87"/>
      <c r="G87"/>
      <c r="H87"/>
      <c r="I87"/>
      <c r="J87"/>
      <c r="K87"/>
      <c r="L87"/>
    </row>
    <row r="88" spans="2:12" ht="12.75">
      <c r="B88"/>
      <c r="C88"/>
      <c r="D88"/>
      <c r="E88"/>
      <c r="F88"/>
      <c r="G88"/>
      <c r="H88"/>
      <c r="I88"/>
      <c r="J88"/>
      <c r="K88"/>
      <c r="L88"/>
    </row>
    <row r="89" spans="2:12" ht="12.75">
      <c r="B89"/>
      <c r="C89"/>
      <c r="D89"/>
      <c r="E89"/>
      <c r="F89"/>
      <c r="G89"/>
      <c r="H89"/>
      <c r="I89"/>
      <c r="J89"/>
      <c r="K89"/>
      <c r="L89"/>
    </row>
    <row r="90" spans="2:12" ht="12.75">
      <c r="B90"/>
      <c r="C90"/>
      <c r="D90"/>
      <c r="E90"/>
      <c r="F90"/>
      <c r="G90"/>
      <c r="H90"/>
      <c r="I90"/>
      <c r="J90"/>
      <c r="K90"/>
      <c r="L90"/>
    </row>
    <row r="91" spans="2:12" ht="12.75">
      <c r="B91"/>
      <c r="C91"/>
      <c r="D91"/>
      <c r="E91"/>
      <c r="F91"/>
      <c r="G91"/>
      <c r="H91"/>
      <c r="I91"/>
      <c r="J91"/>
      <c r="K91"/>
      <c r="L91"/>
    </row>
    <row r="92" spans="2:12" ht="12.75">
      <c r="B92"/>
      <c r="C92"/>
      <c r="D92"/>
      <c r="E92"/>
      <c r="F92"/>
      <c r="G92"/>
      <c r="H92"/>
      <c r="I92"/>
      <c r="J92"/>
      <c r="K92"/>
      <c r="L92"/>
    </row>
    <row r="93" spans="2:12" ht="12.75">
      <c r="B93"/>
      <c r="C93"/>
      <c r="D93"/>
      <c r="E93"/>
      <c r="F93"/>
      <c r="G93"/>
      <c r="H93"/>
      <c r="I93"/>
      <c r="J93"/>
      <c r="K93"/>
      <c r="L93"/>
    </row>
    <row r="94" spans="2:12" ht="12.75">
      <c r="B94"/>
      <c r="C94"/>
      <c r="D94"/>
      <c r="E94"/>
      <c r="F94"/>
      <c r="G94"/>
      <c r="H94"/>
      <c r="I94"/>
      <c r="J94"/>
      <c r="K94"/>
      <c r="L94"/>
    </row>
    <row r="95" spans="2:12" ht="12.75">
      <c r="B95"/>
      <c r="C95"/>
      <c r="D95"/>
      <c r="E95"/>
      <c r="F95"/>
      <c r="G95"/>
      <c r="H95"/>
      <c r="I95"/>
      <c r="J95"/>
      <c r="K95"/>
      <c r="L95"/>
    </row>
    <row r="96" spans="2:12" ht="12.75">
      <c r="B96"/>
      <c r="C96"/>
      <c r="D96"/>
      <c r="E96"/>
      <c r="F96"/>
      <c r="G96"/>
      <c r="H96"/>
      <c r="I96"/>
      <c r="J96"/>
      <c r="K96"/>
      <c r="L96"/>
    </row>
    <row r="97" spans="2:12" ht="12.75">
      <c r="B97"/>
      <c r="C97"/>
      <c r="D97"/>
      <c r="E97"/>
      <c r="F97"/>
      <c r="G97"/>
      <c r="H97"/>
      <c r="I97"/>
      <c r="J97"/>
      <c r="K97"/>
      <c r="L97"/>
    </row>
    <row r="98" spans="2:12" ht="12.75">
      <c r="B98"/>
      <c r="C98"/>
      <c r="D98"/>
      <c r="E98"/>
      <c r="F98"/>
      <c r="G98"/>
      <c r="H98"/>
      <c r="I98"/>
      <c r="J98"/>
      <c r="K98"/>
      <c r="L98"/>
    </row>
    <row r="99" spans="2:12" ht="12.75">
      <c r="B99"/>
      <c r="C99"/>
      <c r="D99"/>
      <c r="E99"/>
      <c r="F99"/>
      <c r="G99"/>
      <c r="H99"/>
      <c r="I99"/>
      <c r="J99"/>
      <c r="K99"/>
      <c r="L99"/>
    </row>
    <row r="100" spans="2:12" ht="12.75">
      <c r="B100"/>
      <c r="C100"/>
      <c r="D100"/>
      <c r="E100"/>
      <c r="F100"/>
      <c r="G100"/>
      <c r="H100"/>
      <c r="I100"/>
      <c r="J100"/>
      <c r="K100"/>
      <c r="L100"/>
    </row>
    <row r="101" spans="2:12" ht="12.75">
      <c r="B101"/>
      <c r="C101"/>
      <c r="D101"/>
      <c r="E101"/>
      <c r="F101"/>
      <c r="G101"/>
      <c r="H101"/>
      <c r="I101"/>
      <c r="J101"/>
      <c r="K101"/>
      <c r="L101"/>
    </row>
    <row r="102" spans="2:12" ht="12.75">
      <c r="B102"/>
      <c r="C102"/>
      <c r="D102"/>
      <c r="E102"/>
      <c r="F102"/>
      <c r="G102"/>
      <c r="H102"/>
      <c r="I102"/>
      <c r="J102"/>
      <c r="K102"/>
      <c r="L102"/>
    </row>
    <row r="103" spans="2:12" ht="12.75">
      <c r="B103"/>
      <c r="C103"/>
      <c r="D103"/>
      <c r="E103"/>
      <c r="F103"/>
      <c r="G103"/>
      <c r="H103"/>
      <c r="I103"/>
      <c r="J103"/>
      <c r="K103"/>
      <c r="L103"/>
    </row>
    <row r="104" spans="2:12" ht="12.75">
      <c r="B104"/>
      <c r="C104"/>
      <c r="D104"/>
      <c r="E104"/>
      <c r="F104"/>
      <c r="G104"/>
      <c r="H104"/>
      <c r="I104"/>
      <c r="J104"/>
      <c r="K104"/>
      <c r="L104"/>
    </row>
    <row r="105" spans="2:12" ht="12.75">
      <c r="B105"/>
      <c r="C105"/>
      <c r="D105"/>
      <c r="E105"/>
      <c r="F105"/>
      <c r="G105"/>
      <c r="H105"/>
      <c r="I105"/>
      <c r="J105"/>
      <c r="K105"/>
      <c r="L105"/>
    </row>
    <row r="106" spans="2:12" ht="12.75">
      <c r="B106"/>
      <c r="C106"/>
      <c r="D106"/>
      <c r="E106"/>
      <c r="F106"/>
      <c r="G106"/>
      <c r="H106"/>
      <c r="I106"/>
      <c r="J106"/>
      <c r="K106"/>
      <c r="L106"/>
    </row>
    <row r="107" spans="2:12" ht="12.75">
      <c r="B107"/>
      <c r="C107"/>
      <c r="D107"/>
      <c r="E107"/>
      <c r="F107"/>
      <c r="G107"/>
      <c r="H107"/>
      <c r="I107"/>
      <c r="J107"/>
      <c r="K107"/>
      <c r="L107"/>
    </row>
    <row r="108" spans="2:12" ht="12.75">
      <c r="B108"/>
      <c r="C108"/>
      <c r="D108"/>
      <c r="E108"/>
      <c r="F108"/>
      <c r="G108"/>
      <c r="H108"/>
      <c r="I108"/>
      <c r="J108"/>
      <c r="K108"/>
      <c r="L108"/>
    </row>
    <row r="109" spans="2:12" ht="12.75">
      <c r="B109"/>
      <c r="C109"/>
      <c r="D109"/>
      <c r="E109"/>
      <c r="F109"/>
      <c r="G109"/>
      <c r="H109"/>
      <c r="I109"/>
      <c r="J109"/>
      <c r="K109"/>
      <c r="L109"/>
    </row>
    <row r="110" spans="2:12" ht="12.75">
      <c r="B110"/>
      <c r="C110"/>
      <c r="D110"/>
      <c r="E110"/>
      <c r="F110"/>
      <c r="G110"/>
      <c r="H110"/>
      <c r="I110"/>
      <c r="J110"/>
      <c r="K110"/>
      <c r="L110"/>
    </row>
    <row r="111" spans="2:12" ht="12.75">
      <c r="B111"/>
      <c r="C111"/>
      <c r="D111"/>
      <c r="E111"/>
      <c r="F111"/>
      <c r="G111"/>
      <c r="H111"/>
      <c r="I111"/>
      <c r="J111"/>
      <c r="K111"/>
      <c r="L111"/>
    </row>
    <row r="112" spans="2:12" ht="12.75">
      <c r="B112"/>
      <c r="C112"/>
      <c r="D112"/>
      <c r="E112"/>
      <c r="F112"/>
      <c r="G112"/>
      <c r="H112"/>
      <c r="I112"/>
      <c r="J112"/>
      <c r="K112"/>
      <c r="L112"/>
    </row>
    <row r="113" spans="2:12" ht="12.75">
      <c r="B113"/>
      <c r="C113"/>
      <c r="D113"/>
      <c r="E113"/>
      <c r="F113"/>
      <c r="G113"/>
      <c r="H113"/>
      <c r="I113"/>
      <c r="J113"/>
      <c r="K113"/>
      <c r="L113"/>
    </row>
    <row r="114" spans="2:12" ht="12.75">
      <c r="B114"/>
      <c r="C114"/>
      <c r="D114"/>
      <c r="E114"/>
      <c r="F114"/>
      <c r="G114"/>
      <c r="H114"/>
      <c r="I114"/>
      <c r="J114"/>
      <c r="K114"/>
      <c r="L114"/>
    </row>
    <row r="115" spans="2:12" ht="12.75">
      <c r="B115"/>
      <c r="C115"/>
      <c r="D115"/>
      <c r="E115"/>
      <c r="F115"/>
      <c r="G115"/>
      <c r="H115"/>
      <c r="I115"/>
      <c r="J115"/>
      <c r="K115"/>
      <c r="L115"/>
    </row>
    <row r="116" spans="2:12" ht="12.75">
      <c r="B116"/>
      <c r="C116"/>
      <c r="D116"/>
      <c r="E116"/>
      <c r="F116"/>
      <c r="G116"/>
      <c r="H116"/>
      <c r="I116"/>
      <c r="J116"/>
      <c r="K116"/>
      <c r="L116"/>
    </row>
    <row r="117" spans="2:12" ht="12.75">
      <c r="B117"/>
      <c r="C117"/>
      <c r="D117"/>
      <c r="E117"/>
      <c r="F117"/>
      <c r="G117"/>
      <c r="H117"/>
      <c r="I117"/>
      <c r="J117"/>
      <c r="K117"/>
      <c r="L117"/>
    </row>
    <row r="118" spans="2:12" ht="12.75">
      <c r="B118"/>
      <c r="C118"/>
      <c r="D118"/>
      <c r="E118"/>
      <c r="F118"/>
      <c r="G118"/>
      <c r="H118"/>
      <c r="I118"/>
      <c r="J118"/>
      <c r="K118"/>
      <c r="L118"/>
    </row>
    <row r="119" spans="2:12" ht="12.75">
      <c r="B119"/>
      <c r="C119"/>
      <c r="D119"/>
      <c r="E119"/>
      <c r="F119"/>
      <c r="G119"/>
      <c r="H119"/>
      <c r="I119"/>
      <c r="J119"/>
      <c r="K119"/>
      <c r="L119"/>
    </row>
    <row r="120" spans="2:12" ht="12.75">
      <c r="B120"/>
      <c r="C120"/>
      <c r="D120"/>
      <c r="E120"/>
      <c r="F120"/>
      <c r="G120"/>
      <c r="H120"/>
      <c r="I120"/>
      <c r="J120"/>
      <c r="K120"/>
      <c r="L120"/>
    </row>
    <row r="121" spans="2:12" ht="12.75">
      <c r="B121"/>
      <c r="C121"/>
      <c r="D121"/>
      <c r="E121"/>
      <c r="F121"/>
      <c r="G121"/>
      <c r="H121"/>
      <c r="I121"/>
      <c r="J121"/>
      <c r="K121"/>
      <c r="L121"/>
    </row>
    <row r="122" spans="2:12" ht="12.75">
      <c r="B122"/>
      <c r="C122"/>
      <c r="D122"/>
      <c r="E122"/>
      <c r="F122"/>
      <c r="G122"/>
      <c r="H122"/>
      <c r="I122"/>
      <c r="J122"/>
      <c r="K122"/>
      <c r="L122"/>
    </row>
    <row r="123" spans="2:12" ht="12.75">
      <c r="B123"/>
      <c r="C123"/>
      <c r="D123"/>
      <c r="E123"/>
      <c r="F123"/>
      <c r="G123"/>
      <c r="H123"/>
      <c r="I123"/>
      <c r="J123"/>
      <c r="K123"/>
      <c r="L123"/>
    </row>
    <row r="124" spans="2:12" ht="12.75">
      <c r="B124"/>
      <c r="C124"/>
      <c r="D124"/>
      <c r="E124"/>
      <c r="F124"/>
      <c r="G124"/>
      <c r="H124"/>
      <c r="I124"/>
      <c r="J124"/>
      <c r="K124"/>
      <c r="L124"/>
    </row>
    <row r="125" spans="2:12" ht="12.75">
      <c r="B125"/>
      <c r="C125"/>
      <c r="D125"/>
      <c r="E125"/>
      <c r="F125"/>
      <c r="G125"/>
      <c r="H125"/>
      <c r="I125"/>
      <c r="J125"/>
      <c r="K125"/>
      <c r="L125"/>
    </row>
    <row r="126" spans="2:12" ht="12.75">
      <c r="B126"/>
      <c r="C126"/>
      <c r="D126"/>
      <c r="E126"/>
      <c r="F126"/>
      <c r="G126"/>
      <c r="H126"/>
      <c r="I126"/>
      <c r="J126"/>
      <c r="K126"/>
      <c r="L126"/>
    </row>
    <row r="127" spans="2:12" ht="12.75">
      <c r="B127"/>
      <c r="C127"/>
      <c r="D127"/>
      <c r="E127"/>
      <c r="F127"/>
      <c r="G127"/>
      <c r="H127"/>
      <c r="I127"/>
      <c r="J127"/>
      <c r="K127"/>
      <c r="L127"/>
    </row>
    <row r="128" spans="2:12" ht="12.75">
      <c r="B128"/>
      <c r="C128"/>
      <c r="D128"/>
      <c r="E128"/>
      <c r="F128"/>
      <c r="G128"/>
      <c r="H128"/>
      <c r="I128"/>
      <c r="J128"/>
      <c r="K128"/>
      <c r="L128"/>
    </row>
    <row r="129" spans="2:12" ht="12.75">
      <c r="B129"/>
      <c r="C129"/>
      <c r="D129"/>
      <c r="E129"/>
      <c r="F129"/>
      <c r="G129"/>
      <c r="H129"/>
      <c r="I129"/>
      <c r="J129"/>
      <c r="K129"/>
      <c r="L129"/>
    </row>
    <row r="130" spans="2:12" ht="12.75">
      <c r="B130"/>
      <c r="C130"/>
      <c r="D130"/>
      <c r="E130"/>
      <c r="F130"/>
      <c r="G130"/>
      <c r="H130"/>
      <c r="I130"/>
      <c r="J130"/>
      <c r="K130"/>
      <c r="L130"/>
    </row>
    <row r="131" spans="2:12" ht="12.75">
      <c r="B131"/>
      <c r="C131"/>
      <c r="D131"/>
      <c r="E131"/>
      <c r="F131"/>
      <c r="G131"/>
      <c r="H131"/>
      <c r="I131"/>
      <c r="J131"/>
      <c r="K131"/>
      <c r="L131"/>
    </row>
    <row r="132" spans="2:12" ht="12.75">
      <c r="B132"/>
      <c r="C132"/>
      <c r="D132"/>
      <c r="E132"/>
      <c r="F132"/>
      <c r="G132"/>
      <c r="H132"/>
      <c r="I132"/>
      <c r="J132"/>
      <c r="K132"/>
      <c r="L132"/>
    </row>
    <row r="133" spans="2:12" ht="12.75">
      <c r="B133"/>
      <c r="C133"/>
      <c r="D133"/>
      <c r="E133"/>
      <c r="F133"/>
      <c r="G133"/>
      <c r="H133"/>
      <c r="I133"/>
      <c r="J133"/>
      <c r="K133"/>
      <c r="L133"/>
    </row>
    <row r="134" spans="2:12" ht="12.75">
      <c r="B134"/>
      <c r="C134"/>
      <c r="D134"/>
      <c r="E134"/>
      <c r="F134"/>
      <c r="G134"/>
      <c r="H134"/>
      <c r="I134"/>
      <c r="J134"/>
      <c r="K134"/>
      <c r="L134"/>
    </row>
    <row r="135" spans="2:12" ht="12.75">
      <c r="B135"/>
      <c r="C135"/>
      <c r="D135"/>
      <c r="E135"/>
      <c r="F135"/>
      <c r="G135"/>
      <c r="H135"/>
      <c r="I135"/>
      <c r="J135"/>
      <c r="K135"/>
      <c r="L135"/>
    </row>
    <row r="136" spans="2:12" ht="12.75">
      <c r="B136"/>
      <c r="C136"/>
      <c r="D136"/>
      <c r="E136"/>
      <c r="F136"/>
      <c r="G136"/>
      <c r="H136"/>
      <c r="I136"/>
      <c r="J136"/>
      <c r="K136"/>
      <c r="L136"/>
    </row>
    <row r="137" spans="2:12" ht="12.75">
      <c r="B137"/>
      <c r="C137"/>
      <c r="D137"/>
      <c r="E137"/>
      <c r="F137"/>
      <c r="G137"/>
      <c r="H137"/>
      <c r="I137"/>
      <c r="J137"/>
      <c r="K137"/>
      <c r="L137"/>
    </row>
    <row r="138" spans="2:12" ht="12.75">
      <c r="B138"/>
      <c r="C138"/>
      <c r="D138"/>
      <c r="E138"/>
      <c r="F138"/>
      <c r="G138"/>
      <c r="H138"/>
      <c r="I138"/>
      <c r="J138"/>
      <c r="K138"/>
      <c r="L138"/>
    </row>
    <row r="139" spans="2:12" ht="12.75">
      <c r="B139"/>
      <c r="C139"/>
      <c r="D139"/>
      <c r="E139"/>
      <c r="F139"/>
      <c r="G139"/>
      <c r="H139"/>
      <c r="I139"/>
      <c r="J139"/>
      <c r="K139"/>
      <c r="L139"/>
    </row>
    <row r="140" spans="2:12" ht="12.75">
      <c r="B140"/>
      <c r="C140"/>
      <c r="D140"/>
      <c r="E140"/>
      <c r="F140"/>
      <c r="G140"/>
      <c r="H140"/>
      <c r="I140"/>
      <c r="J140"/>
      <c r="K140"/>
      <c r="L140"/>
    </row>
    <row r="141" spans="2:12" ht="12.75">
      <c r="B141"/>
      <c r="C141"/>
      <c r="D141"/>
      <c r="E141"/>
      <c r="F141"/>
      <c r="G141"/>
      <c r="H141"/>
      <c r="I141"/>
      <c r="J141"/>
      <c r="K141"/>
      <c r="L141"/>
    </row>
    <row r="142" spans="2:12" ht="12.75">
      <c r="B142"/>
      <c r="C142"/>
      <c r="D142"/>
      <c r="E142"/>
      <c r="F142"/>
      <c r="G142"/>
      <c r="H142"/>
      <c r="I142"/>
      <c r="J142"/>
      <c r="K142"/>
      <c r="L142"/>
    </row>
    <row r="143" spans="2:12" ht="12.75">
      <c r="B143"/>
      <c r="C143"/>
      <c r="D143"/>
      <c r="E143"/>
      <c r="F143"/>
      <c r="G143"/>
      <c r="H143"/>
      <c r="I143"/>
      <c r="J143"/>
      <c r="K143"/>
      <c r="L143"/>
    </row>
    <row r="144" spans="2:12" ht="12.75">
      <c r="B144"/>
      <c r="C144"/>
      <c r="D144"/>
      <c r="E144"/>
      <c r="F144"/>
      <c r="G144"/>
      <c r="H144"/>
      <c r="I144"/>
      <c r="J144"/>
      <c r="K144"/>
      <c r="L144"/>
    </row>
    <row r="145" spans="2:12" ht="12.75">
      <c r="B145"/>
      <c r="C145"/>
      <c r="D145"/>
      <c r="E145"/>
      <c r="F145"/>
      <c r="G145"/>
      <c r="H145"/>
      <c r="I145"/>
      <c r="J145"/>
      <c r="K145"/>
      <c r="L145"/>
    </row>
    <row r="146" spans="2:12" ht="12.75">
      <c r="B146"/>
      <c r="C146"/>
      <c r="D146"/>
      <c r="E146"/>
      <c r="F146"/>
      <c r="G146"/>
      <c r="H146"/>
      <c r="I146"/>
      <c r="J146"/>
      <c r="K146"/>
      <c r="L146"/>
    </row>
    <row r="147" spans="2:12" ht="12.75">
      <c r="B147"/>
      <c r="C147"/>
      <c r="D147"/>
      <c r="E147"/>
      <c r="F147"/>
      <c r="G147"/>
      <c r="H147"/>
      <c r="I147"/>
      <c r="J147"/>
      <c r="K147"/>
      <c r="L147"/>
    </row>
    <row r="148" spans="2:12" ht="12.75">
      <c r="B148"/>
      <c r="C148"/>
      <c r="D148"/>
      <c r="E148"/>
      <c r="F148"/>
      <c r="G148"/>
      <c r="H148"/>
      <c r="I148"/>
      <c r="J148"/>
      <c r="K148"/>
      <c r="L148"/>
    </row>
    <row r="149" spans="2:12" ht="12.75">
      <c r="B149"/>
      <c r="C149"/>
      <c r="D149"/>
      <c r="E149"/>
      <c r="F149"/>
      <c r="G149"/>
      <c r="H149"/>
      <c r="I149"/>
      <c r="J149"/>
      <c r="K149"/>
      <c r="L149"/>
    </row>
    <row r="150" spans="2:12" ht="12.75">
      <c r="B150"/>
      <c r="C150"/>
      <c r="D150"/>
      <c r="E150"/>
      <c r="F150"/>
      <c r="G150"/>
      <c r="H150"/>
      <c r="I150"/>
      <c r="J150"/>
      <c r="K150"/>
      <c r="L150"/>
    </row>
    <row r="151" spans="2:12" ht="12.75">
      <c r="B151"/>
      <c r="C151"/>
      <c r="D151"/>
      <c r="E151"/>
      <c r="F151"/>
      <c r="G151"/>
      <c r="H151"/>
      <c r="I151"/>
      <c r="J151"/>
      <c r="K151"/>
      <c r="L151"/>
    </row>
    <row r="152" spans="2:12" ht="12.75">
      <c r="B152"/>
      <c r="C152"/>
      <c r="D152"/>
      <c r="E152"/>
      <c r="F152"/>
      <c r="G152"/>
      <c r="H152"/>
      <c r="I152"/>
      <c r="J152"/>
      <c r="K152"/>
      <c r="L152"/>
    </row>
    <row r="153" spans="2:12" ht="12.75">
      <c r="B153"/>
      <c r="C153"/>
      <c r="D153"/>
      <c r="E153"/>
      <c r="F153"/>
      <c r="G153"/>
      <c r="H153"/>
      <c r="I153"/>
      <c r="J153"/>
      <c r="K153"/>
      <c r="L153"/>
    </row>
    <row r="154" spans="2:12" ht="12.75">
      <c r="B154"/>
      <c r="C154"/>
      <c r="D154"/>
      <c r="E154"/>
      <c r="F154"/>
      <c r="G154"/>
      <c r="H154"/>
      <c r="I154"/>
      <c r="J154"/>
      <c r="K154"/>
      <c r="L154"/>
    </row>
    <row r="155" spans="2:12" ht="12.75">
      <c r="B155"/>
      <c r="C155"/>
      <c r="D155"/>
      <c r="E155"/>
      <c r="F155"/>
      <c r="G155"/>
      <c r="H155"/>
      <c r="I155"/>
      <c r="J155"/>
      <c r="K155"/>
      <c r="L155"/>
    </row>
    <row r="156" spans="2:12" ht="12.75">
      <c r="B156"/>
      <c r="C156"/>
      <c r="D156"/>
      <c r="E156"/>
      <c r="F156"/>
      <c r="G156"/>
      <c r="H156"/>
      <c r="I156"/>
      <c r="J156"/>
      <c r="K156"/>
      <c r="L156"/>
    </row>
    <row r="157" spans="2:12" ht="12.75">
      <c r="B157"/>
      <c r="C157"/>
      <c r="D157"/>
      <c r="E157"/>
      <c r="F157"/>
      <c r="G157"/>
      <c r="H157"/>
      <c r="I157"/>
      <c r="J157"/>
      <c r="K157"/>
      <c r="L157"/>
    </row>
    <row r="158" spans="2:12" ht="12.75">
      <c r="B158"/>
      <c r="C158"/>
      <c r="D158"/>
      <c r="E158"/>
      <c r="F158"/>
      <c r="G158"/>
      <c r="H158"/>
      <c r="I158"/>
      <c r="J158"/>
      <c r="K158"/>
      <c r="L158"/>
    </row>
    <row r="159" spans="2:12" ht="12.75">
      <c r="B159"/>
      <c r="C159"/>
      <c r="D159"/>
      <c r="E159"/>
      <c r="F159"/>
      <c r="G159"/>
      <c r="H159"/>
      <c r="I159"/>
      <c r="J159"/>
      <c r="K159"/>
      <c r="L159"/>
    </row>
    <row r="160" spans="2:12" ht="12.75">
      <c r="B160"/>
      <c r="C160"/>
      <c r="D160"/>
      <c r="E160"/>
      <c r="F160"/>
      <c r="G160"/>
      <c r="H160"/>
      <c r="I160"/>
      <c r="J160"/>
      <c r="K160"/>
      <c r="L160"/>
    </row>
    <row r="161" spans="2:12" ht="12.75">
      <c r="B161"/>
      <c r="C161"/>
      <c r="D161"/>
      <c r="E161"/>
      <c r="F161"/>
      <c r="G161"/>
      <c r="H161"/>
      <c r="I161"/>
      <c r="J161"/>
      <c r="K161"/>
      <c r="L161"/>
    </row>
    <row r="162" spans="2:12" ht="12.75">
      <c r="B162"/>
      <c r="C162"/>
      <c r="D162"/>
      <c r="E162"/>
      <c r="F162"/>
      <c r="G162"/>
      <c r="H162"/>
      <c r="I162"/>
      <c r="J162"/>
      <c r="K162"/>
      <c r="L162"/>
    </row>
    <row r="163" spans="2:12" ht="12.75">
      <c r="B163"/>
      <c r="C163"/>
      <c r="D163"/>
      <c r="E163"/>
      <c r="F163"/>
      <c r="G163"/>
      <c r="H163"/>
      <c r="I163"/>
      <c r="J163"/>
      <c r="K163"/>
      <c r="L163"/>
    </row>
    <row r="164" spans="2:12" ht="12.75">
      <c r="B164"/>
      <c r="C164"/>
      <c r="D164"/>
      <c r="E164"/>
      <c r="F164"/>
      <c r="G164"/>
      <c r="H164"/>
      <c r="I164"/>
      <c r="J164"/>
      <c r="K164"/>
      <c r="L164"/>
    </row>
    <row r="165" spans="2:12" ht="12.75">
      <c r="B165"/>
      <c r="C165"/>
      <c r="D165"/>
      <c r="E165"/>
      <c r="F165"/>
      <c r="G165"/>
      <c r="H165"/>
      <c r="I165"/>
      <c r="J165"/>
      <c r="K165"/>
      <c r="L165"/>
    </row>
    <row r="166" spans="2:12" ht="12.75">
      <c r="B166"/>
      <c r="C166"/>
      <c r="D166"/>
      <c r="E166"/>
      <c r="F166"/>
      <c r="G166"/>
      <c r="H166"/>
      <c r="I166"/>
      <c r="J166"/>
      <c r="K166"/>
      <c r="L166"/>
    </row>
    <row r="167" spans="2:12" ht="12.75">
      <c r="B167"/>
      <c r="C167"/>
      <c r="D167"/>
      <c r="E167"/>
      <c r="F167"/>
      <c r="G167"/>
      <c r="H167"/>
      <c r="I167"/>
      <c r="J167"/>
      <c r="K167"/>
      <c r="L167"/>
    </row>
    <row r="168" spans="2:12" ht="12.75">
      <c r="B168"/>
      <c r="C168"/>
      <c r="D168"/>
      <c r="E168"/>
      <c r="F168"/>
      <c r="G168"/>
      <c r="H168"/>
      <c r="I168"/>
      <c r="J168"/>
      <c r="K168"/>
      <c r="L168"/>
    </row>
    <row r="169" spans="2:12" ht="12.75">
      <c r="B169"/>
      <c r="C169"/>
      <c r="D169"/>
      <c r="E169"/>
      <c r="F169"/>
      <c r="G169"/>
      <c r="H169"/>
      <c r="I169"/>
      <c r="J169"/>
      <c r="K169"/>
      <c r="L169"/>
    </row>
    <row r="170" spans="2:12" ht="12.75">
      <c r="B170"/>
      <c r="C170"/>
      <c r="D170"/>
      <c r="E170"/>
      <c r="F170"/>
      <c r="G170"/>
      <c r="H170"/>
      <c r="I170"/>
      <c r="J170"/>
      <c r="K170"/>
      <c r="L170"/>
    </row>
    <row r="171" spans="2:12" ht="12.75">
      <c r="B171"/>
      <c r="C171"/>
      <c r="D171"/>
      <c r="E171"/>
      <c r="F171"/>
      <c r="G171"/>
      <c r="H171"/>
      <c r="I171"/>
      <c r="J171"/>
      <c r="K171"/>
      <c r="L171"/>
    </row>
    <row r="172" spans="2:12" ht="12.75">
      <c r="B172"/>
      <c r="C172"/>
      <c r="D172"/>
      <c r="E172"/>
      <c r="F172"/>
      <c r="G172"/>
      <c r="H172"/>
      <c r="I172"/>
      <c r="J172"/>
      <c r="K172"/>
      <c r="L172"/>
    </row>
    <row r="173" spans="2:12" ht="12.75">
      <c r="B173"/>
      <c r="C173"/>
      <c r="D173"/>
      <c r="E173"/>
      <c r="F173"/>
      <c r="G173"/>
      <c r="H173"/>
      <c r="I173"/>
      <c r="J173"/>
      <c r="K173"/>
      <c r="L173"/>
    </row>
    <row r="174" spans="2:12" ht="12.75">
      <c r="B174"/>
      <c r="C174"/>
      <c r="D174"/>
      <c r="E174"/>
      <c r="F174"/>
      <c r="G174"/>
      <c r="H174"/>
      <c r="I174"/>
      <c r="J174"/>
      <c r="K174"/>
      <c r="L174"/>
    </row>
    <row r="175" spans="2:12" ht="12.75">
      <c r="B175"/>
      <c r="C175"/>
      <c r="D175"/>
      <c r="E175"/>
      <c r="F175"/>
      <c r="G175"/>
      <c r="H175"/>
      <c r="I175"/>
      <c r="J175"/>
      <c r="K175"/>
      <c r="L175"/>
    </row>
    <row r="176" spans="2:12" ht="12.75">
      <c r="B176"/>
      <c r="C176"/>
      <c r="D176"/>
      <c r="E176"/>
      <c r="F176"/>
      <c r="G176"/>
      <c r="H176"/>
      <c r="I176"/>
      <c r="J176"/>
      <c r="K176"/>
      <c r="L176"/>
    </row>
    <row r="177" spans="2:12" ht="12.75">
      <c r="B177"/>
      <c r="C177"/>
      <c r="D177"/>
      <c r="E177"/>
      <c r="F177"/>
      <c r="G177"/>
      <c r="H177"/>
      <c r="I177"/>
      <c r="J177"/>
      <c r="K177"/>
      <c r="L177"/>
    </row>
    <row r="178" spans="2:12" ht="12.75">
      <c r="B178"/>
      <c r="C178"/>
      <c r="D178"/>
      <c r="E178"/>
      <c r="F178"/>
      <c r="G178"/>
      <c r="H178"/>
      <c r="I178"/>
      <c r="J178"/>
      <c r="K178"/>
      <c r="L178"/>
    </row>
    <row r="179" spans="2:12" ht="12.75">
      <c r="B179"/>
      <c r="C179"/>
      <c r="D179"/>
      <c r="E179"/>
      <c r="F179"/>
      <c r="G179"/>
      <c r="H179"/>
      <c r="I179"/>
      <c r="J179"/>
      <c r="K179"/>
      <c r="L179"/>
    </row>
    <row r="180" spans="2:12" ht="12.75">
      <c r="B180"/>
      <c r="C180"/>
      <c r="D180"/>
      <c r="E180"/>
      <c r="F180"/>
      <c r="G180"/>
      <c r="H180"/>
      <c r="I180"/>
      <c r="J180"/>
      <c r="K180"/>
      <c r="L180"/>
    </row>
    <row r="181" spans="2:12" ht="12.75">
      <c r="B181"/>
      <c r="C181"/>
      <c r="D181"/>
      <c r="E181"/>
      <c r="F181"/>
      <c r="G181"/>
      <c r="H181"/>
      <c r="I181"/>
      <c r="J181"/>
      <c r="K181"/>
      <c r="L181"/>
    </row>
    <row r="182" spans="2:12" ht="12.75">
      <c r="B182"/>
      <c r="C182"/>
      <c r="D182"/>
      <c r="E182"/>
      <c r="F182"/>
      <c r="G182"/>
      <c r="H182"/>
      <c r="I182"/>
      <c r="J182"/>
      <c r="K182"/>
      <c r="L182"/>
    </row>
    <row r="183" spans="2:12" ht="12.75">
      <c r="B183"/>
      <c r="C183"/>
      <c r="D183"/>
      <c r="E183"/>
      <c r="F183"/>
      <c r="G183"/>
      <c r="H183"/>
      <c r="I183"/>
      <c r="J183"/>
      <c r="K183"/>
      <c r="L183"/>
    </row>
    <row r="184" spans="2:12" ht="12.75">
      <c r="B184"/>
      <c r="C184"/>
      <c r="D184"/>
      <c r="E184"/>
      <c r="F184"/>
      <c r="G184"/>
      <c r="H184"/>
      <c r="I184"/>
      <c r="J184"/>
      <c r="K184"/>
      <c r="L184"/>
    </row>
    <row r="185" spans="2:12" ht="12.75">
      <c r="B185"/>
      <c r="C185"/>
      <c r="D185"/>
      <c r="E185"/>
      <c r="F185"/>
      <c r="G185"/>
      <c r="H185"/>
      <c r="I185"/>
      <c r="J185"/>
      <c r="K185"/>
      <c r="L185"/>
    </row>
    <row r="186" spans="2:12" ht="12.75">
      <c r="B186"/>
      <c r="C186"/>
      <c r="D186"/>
      <c r="E186"/>
      <c r="F186"/>
      <c r="G186"/>
      <c r="H186"/>
      <c r="I186"/>
      <c r="J186"/>
      <c r="K186"/>
      <c r="L186"/>
    </row>
    <row r="187" spans="2:12" ht="12.75">
      <c r="B187"/>
      <c r="C187"/>
      <c r="D187"/>
      <c r="E187"/>
      <c r="F187"/>
      <c r="G187"/>
      <c r="H187"/>
      <c r="I187"/>
      <c r="J187"/>
      <c r="K187"/>
      <c r="L187"/>
    </row>
    <row r="188" spans="2:12" ht="12.75">
      <c r="B188"/>
      <c r="C188"/>
      <c r="D188"/>
      <c r="E188"/>
      <c r="F188"/>
      <c r="G188"/>
      <c r="H188"/>
      <c r="I188"/>
      <c r="J188"/>
      <c r="K188"/>
      <c r="L188"/>
    </row>
    <row r="189" spans="2:12" ht="12.75">
      <c r="B189"/>
      <c r="C189"/>
      <c r="D189"/>
      <c r="E189"/>
      <c r="F189"/>
      <c r="G189"/>
      <c r="H189"/>
      <c r="I189"/>
      <c r="J189"/>
      <c r="K189"/>
      <c r="L189"/>
    </row>
    <row r="190" spans="2:12" ht="12.75">
      <c r="B190"/>
      <c r="C190"/>
      <c r="D190"/>
      <c r="E190"/>
      <c r="F190"/>
      <c r="G190"/>
      <c r="H190"/>
      <c r="I190"/>
      <c r="J190"/>
      <c r="K190"/>
      <c r="L190"/>
    </row>
    <row r="191" spans="2:12" ht="12.75">
      <c r="B191"/>
      <c r="C191"/>
      <c r="D191"/>
      <c r="E191"/>
      <c r="F191"/>
      <c r="G191"/>
      <c r="H191"/>
      <c r="I191"/>
      <c r="J191"/>
      <c r="K191"/>
      <c r="L191"/>
    </row>
    <row r="192" spans="2:12" ht="12.75">
      <c r="B192"/>
      <c r="C192"/>
      <c r="D192"/>
      <c r="E192"/>
      <c r="F192"/>
      <c r="G192"/>
      <c r="H192"/>
      <c r="I192"/>
      <c r="J192"/>
      <c r="K192"/>
      <c r="L192"/>
    </row>
    <row r="193" spans="2:12" ht="12.75">
      <c r="B193"/>
      <c r="C193"/>
      <c r="D193"/>
      <c r="E193"/>
      <c r="F193"/>
      <c r="G193"/>
      <c r="H193"/>
      <c r="I193"/>
      <c r="J193"/>
      <c r="K193"/>
      <c r="L193"/>
    </row>
    <row r="194" spans="2:12" ht="12.75">
      <c r="B194"/>
      <c r="C194"/>
      <c r="D194"/>
      <c r="E194"/>
      <c r="F194"/>
      <c r="G194"/>
      <c r="H194"/>
      <c r="I194"/>
      <c r="J194"/>
      <c r="K194"/>
      <c r="L194"/>
    </row>
    <row r="195" spans="2:12" ht="12.75">
      <c r="B195"/>
      <c r="C195"/>
      <c r="D195"/>
      <c r="E195"/>
      <c r="F195"/>
      <c r="G195"/>
      <c r="H195"/>
      <c r="I195"/>
      <c r="J195"/>
      <c r="K195"/>
      <c r="L195"/>
    </row>
    <row r="196" spans="2:12" ht="12.75">
      <c r="B196"/>
      <c r="C196"/>
      <c r="D196"/>
      <c r="E196"/>
      <c r="F196"/>
      <c r="G196"/>
      <c r="H196"/>
      <c r="I196"/>
      <c r="J196"/>
      <c r="K196"/>
      <c r="L196"/>
    </row>
    <row r="197" spans="2:12" ht="12.75">
      <c r="B197"/>
      <c r="C197"/>
      <c r="D197"/>
      <c r="E197"/>
      <c r="F197"/>
      <c r="G197"/>
      <c r="H197"/>
      <c r="I197"/>
      <c r="J197"/>
      <c r="K197"/>
      <c r="L197"/>
    </row>
    <row r="198" spans="2:12" ht="12.75">
      <c r="B198"/>
      <c r="C198"/>
      <c r="D198"/>
      <c r="E198"/>
      <c r="F198"/>
      <c r="G198"/>
      <c r="H198"/>
      <c r="I198"/>
      <c r="J198"/>
      <c r="K198"/>
      <c r="L198"/>
    </row>
    <row r="199" spans="2:12" ht="12.75">
      <c r="B199"/>
      <c r="C199"/>
      <c r="D199"/>
      <c r="E199"/>
      <c r="F199"/>
      <c r="G199"/>
      <c r="H199"/>
      <c r="I199"/>
      <c r="J199"/>
      <c r="K199"/>
      <c r="L199"/>
    </row>
    <row r="200" spans="2:12" ht="12.75">
      <c r="B200"/>
      <c r="C200"/>
      <c r="D200"/>
      <c r="E200"/>
      <c r="F200"/>
      <c r="G200"/>
      <c r="H200"/>
      <c r="I200"/>
      <c r="J200"/>
      <c r="K200"/>
      <c r="L200"/>
    </row>
    <row r="201" spans="2:12" ht="12.75">
      <c r="B201"/>
      <c r="C201"/>
      <c r="D201"/>
      <c r="E201"/>
      <c r="F201"/>
      <c r="G201"/>
      <c r="H201"/>
      <c r="I201"/>
      <c r="J201"/>
      <c r="K201"/>
      <c r="L201"/>
    </row>
    <row r="202" spans="2:12" ht="12.75">
      <c r="B202"/>
      <c r="C202"/>
      <c r="D202"/>
      <c r="E202"/>
      <c r="F202"/>
      <c r="G202"/>
      <c r="H202"/>
      <c r="I202"/>
      <c r="J202"/>
      <c r="K202"/>
      <c r="L202"/>
    </row>
  </sheetData>
  <sheetProtection/>
  <mergeCells count="13">
    <mergeCell ref="C6:N7"/>
    <mergeCell ref="A1:P1"/>
    <mergeCell ref="A2:P2"/>
    <mergeCell ref="A3:P3"/>
    <mergeCell ref="A4:P4"/>
    <mergeCell ref="N5:P5"/>
    <mergeCell ref="O8:Q8"/>
    <mergeCell ref="C8:D8"/>
    <mergeCell ref="E8:F8"/>
    <mergeCell ref="G8:H8"/>
    <mergeCell ref="I8:J8"/>
    <mergeCell ref="K8:L8"/>
    <mergeCell ref="M8:N8"/>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T29"/>
  <sheetViews>
    <sheetView zoomScalePageLayoutView="0" workbookViewId="0" topLeftCell="A1">
      <selection activeCell="C8" sqref="C8:D8"/>
    </sheetView>
  </sheetViews>
  <sheetFormatPr defaultColWidth="9.140625" defaultRowHeight="12.75"/>
  <cols>
    <col min="1" max="1" width="2.28125" style="365" customWidth="1"/>
    <col min="2" max="2" width="17.00390625" style="365" customWidth="1"/>
    <col min="3" max="3" width="15.7109375" style="365" customWidth="1"/>
    <col min="4" max="4" width="2.57421875" style="365" customWidth="1"/>
    <col min="5" max="5" width="15.8515625" style="365" customWidth="1"/>
    <col min="6" max="6" width="2.57421875" style="365" customWidth="1"/>
    <col min="7" max="7" width="15.8515625" style="365" customWidth="1"/>
    <col min="8" max="8" width="1.7109375" style="365" customWidth="1"/>
    <col min="9" max="9" width="15.7109375" style="365" customWidth="1"/>
    <col min="10" max="10" width="1.7109375" style="365" customWidth="1"/>
    <col min="11" max="11" width="15.7109375" style="365" customWidth="1"/>
    <col min="12" max="12" width="1.7109375" style="365" customWidth="1"/>
    <col min="13" max="13" width="16.8515625" style="0" customWidth="1"/>
    <col min="14" max="14" width="1.7109375" style="0" customWidth="1"/>
    <col min="15" max="15" width="16.421875" style="0" customWidth="1"/>
    <col min="16" max="16" width="9.7109375" style="0" customWidth="1"/>
    <col min="17" max="17" width="2.7109375" style="0" customWidth="1"/>
    <col min="19" max="19" width="17.57421875" style="414" bestFit="1" customWidth="1"/>
    <col min="20" max="20" width="9.140625" style="530" customWidth="1"/>
  </cols>
  <sheetData>
    <row r="1" spans="1:20" s="365" customFormat="1" ht="4.5" customHeight="1">
      <c r="A1" s="2555"/>
      <c r="B1" s="2556"/>
      <c r="C1" s="2556"/>
      <c r="D1" s="2556"/>
      <c r="E1" s="2556"/>
      <c r="F1" s="2556"/>
      <c r="G1" s="2556"/>
      <c r="H1" s="2556"/>
      <c r="I1" s="2556"/>
      <c r="J1" s="2556"/>
      <c r="K1" s="2556"/>
      <c r="L1" s="2556"/>
      <c r="M1" s="2556"/>
      <c r="N1" s="2556"/>
      <c r="O1" s="2556"/>
      <c r="P1" s="2556"/>
      <c r="Q1" s="501"/>
      <c r="S1" s="465"/>
      <c r="T1" s="515"/>
    </row>
    <row r="2" spans="1:20" s="72" customFormat="1" ht="23.25">
      <c r="A2" s="2532" t="s">
        <v>297</v>
      </c>
      <c r="B2" s="2533"/>
      <c r="C2" s="2533"/>
      <c r="D2" s="2533"/>
      <c r="E2" s="2533"/>
      <c r="F2" s="2533"/>
      <c r="G2" s="2533"/>
      <c r="H2" s="2533"/>
      <c r="I2" s="2533"/>
      <c r="J2" s="2533"/>
      <c r="K2" s="2533"/>
      <c r="L2" s="2533"/>
      <c r="M2" s="2533"/>
      <c r="N2" s="2533"/>
      <c r="O2" s="2533"/>
      <c r="P2" s="2533"/>
      <c r="Q2" s="316"/>
      <c r="S2" s="463"/>
      <c r="T2" s="516"/>
    </row>
    <row r="3" spans="1:20" s="87" customFormat="1" ht="20.25">
      <c r="A3" s="2494" t="s">
        <v>29</v>
      </c>
      <c r="B3" s="2495"/>
      <c r="C3" s="2495"/>
      <c r="D3" s="2495"/>
      <c r="E3" s="2495"/>
      <c r="F3" s="2495"/>
      <c r="G3" s="2495"/>
      <c r="H3" s="2495"/>
      <c r="I3" s="2495"/>
      <c r="J3" s="2495"/>
      <c r="K3" s="2495"/>
      <c r="L3" s="2495"/>
      <c r="M3" s="2495"/>
      <c r="N3" s="2495"/>
      <c r="O3" s="2495"/>
      <c r="P3" s="2495"/>
      <c r="Q3" s="114"/>
      <c r="S3" s="383"/>
      <c r="T3" s="517"/>
    </row>
    <row r="4" spans="1:20" s="87" customFormat="1" ht="20.25">
      <c r="A4" s="2494" t="s">
        <v>144</v>
      </c>
      <c r="B4" s="2495"/>
      <c r="C4" s="2495"/>
      <c r="D4" s="2495"/>
      <c r="E4" s="2495"/>
      <c r="F4" s="2495"/>
      <c r="G4" s="2495"/>
      <c r="H4" s="2495"/>
      <c r="I4" s="2495"/>
      <c r="J4" s="2495"/>
      <c r="K4" s="2495"/>
      <c r="L4" s="2495"/>
      <c r="M4" s="2495"/>
      <c r="N4" s="2495"/>
      <c r="O4" s="2495"/>
      <c r="P4" s="2495"/>
      <c r="Q4" s="114"/>
      <c r="S4" s="383"/>
      <c r="T4" s="517"/>
    </row>
    <row r="5" spans="1:20" s="68" customFormat="1" ht="6" customHeight="1">
      <c r="A5" s="317"/>
      <c r="B5" s="318"/>
      <c r="C5" s="319"/>
      <c r="D5" s="319"/>
      <c r="E5" s="319"/>
      <c r="F5" s="319"/>
      <c r="G5" s="319"/>
      <c r="H5" s="319"/>
      <c r="I5" s="319"/>
      <c r="J5" s="319"/>
      <c r="K5" s="319"/>
      <c r="L5" s="319"/>
      <c r="M5" s="319"/>
      <c r="N5" s="2536"/>
      <c r="O5" s="2536"/>
      <c r="P5" s="2536"/>
      <c r="Q5" s="320"/>
      <c r="S5" s="518"/>
      <c r="T5" s="519"/>
    </row>
    <row r="6" spans="1:20" s="68" customFormat="1" ht="15.75" customHeight="1">
      <c r="A6" s="321"/>
      <c r="B6" s="322"/>
      <c r="C6" s="2526" t="s">
        <v>294</v>
      </c>
      <c r="D6" s="2527"/>
      <c r="E6" s="2527"/>
      <c r="F6" s="2527"/>
      <c r="G6" s="2527"/>
      <c r="H6" s="2527"/>
      <c r="I6" s="2527"/>
      <c r="J6" s="2527"/>
      <c r="K6" s="2527"/>
      <c r="L6" s="2527"/>
      <c r="M6" s="2527"/>
      <c r="N6" s="2527"/>
      <c r="O6" s="323"/>
      <c r="P6" s="324"/>
      <c r="Q6" s="325"/>
      <c r="S6" s="518"/>
      <c r="T6" s="519"/>
    </row>
    <row r="7" spans="1:20" s="68" customFormat="1" ht="15.75" customHeight="1">
      <c r="A7" s="2522"/>
      <c r="B7" s="2523"/>
      <c r="C7" s="2528"/>
      <c r="D7" s="2529"/>
      <c r="E7" s="2529"/>
      <c r="F7" s="2529"/>
      <c r="G7" s="2529"/>
      <c r="H7" s="2529"/>
      <c r="I7" s="2529"/>
      <c r="J7" s="2529"/>
      <c r="K7" s="2529"/>
      <c r="L7" s="2529"/>
      <c r="M7" s="2529"/>
      <c r="N7" s="2529"/>
      <c r="O7" s="328"/>
      <c r="P7" s="329"/>
      <c r="Q7" s="330"/>
      <c r="S7" s="518"/>
      <c r="T7" s="519"/>
    </row>
    <row r="8" spans="1:20" s="68" customFormat="1" ht="15.75" customHeight="1">
      <c r="A8" s="2522" t="s">
        <v>132</v>
      </c>
      <c r="B8" s="2523"/>
      <c r="C8" s="2551" t="s">
        <v>939</v>
      </c>
      <c r="D8" s="2552"/>
      <c r="E8" s="2552" t="s">
        <v>295</v>
      </c>
      <c r="F8" s="2552"/>
      <c r="G8" s="2552" t="s">
        <v>285</v>
      </c>
      <c r="H8" s="2552"/>
      <c r="I8" s="2552" t="s">
        <v>286</v>
      </c>
      <c r="J8" s="2552"/>
      <c r="K8" s="2552" t="s">
        <v>287</v>
      </c>
      <c r="L8" s="2552"/>
      <c r="M8" s="2552" t="s">
        <v>296</v>
      </c>
      <c r="N8" s="2552"/>
      <c r="O8" s="2519" t="s">
        <v>145</v>
      </c>
      <c r="P8" s="2520"/>
      <c r="Q8" s="2521"/>
      <c r="S8" s="518"/>
      <c r="T8" s="519"/>
    </row>
    <row r="9" spans="1:20" s="68" customFormat="1" ht="9.75" customHeight="1">
      <c r="A9" s="332"/>
      <c r="B9" s="94"/>
      <c r="C9" s="333"/>
      <c r="D9" s="94"/>
      <c r="E9" s="94"/>
      <c r="F9" s="94"/>
      <c r="G9" s="94"/>
      <c r="H9" s="94"/>
      <c r="I9" s="94"/>
      <c r="J9" s="94"/>
      <c r="K9" s="94"/>
      <c r="L9" s="94"/>
      <c r="M9" s="94"/>
      <c r="N9" s="94"/>
      <c r="O9" s="334"/>
      <c r="P9" s="335"/>
      <c r="Q9" s="336"/>
      <c r="S9" s="518"/>
      <c r="T9" s="519"/>
    </row>
    <row r="10" spans="1:20" s="68" customFormat="1" ht="9.75" customHeight="1">
      <c r="A10" s="366"/>
      <c r="B10" s="367"/>
      <c r="C10" s="368"/>
      <c r="D10" s="369"/>
      <c r="E10" s="369"/>
      <c r="F10" s="369"/>
      <c r="G10" s="369"/>
      <c r="H10" s="369"/>
      <c r="I10" s="369"/>
      <c r="J10" s="369"/>
      <c r="K10" s="369"/>
      <c r="L10" s="369"/>
      <c r="M10" s="369"/>
      <c r="N10" s="369"/>
      <c r="O10" s="370"/>
      <c r="P10" s="369"/>
      <c r="Q10" s="371"/>
      <c r="S10" s="518"/>
      <c r="T10" s="519"/>
    </row>
    <row r="11" spans="1:20" s="87" customFormat="1" ht="24.75" customHeight="1">
      <c r="A11" s="372"/>
      <c r="B11" s="504" t="s">
        <v>171</v>
      </c>
      <c r="C11" s="520">
        <v>10500637</v>
      </c>
      <c r="D11" s="506"/>
      <c r="E11" s="521">
        <v>26435645.33</v>
      </c>
      <c r="F11" s="508"/>
      <c r="G11" s="521">
        <v>122694865.77</v>
      </c>
      <c r="H11" s="508"/>
      <c r="I11" s="521">
        <v>92575001</v>
      </c>
      <c r="J11" s="508"/>
      <c r="K11" s="522" t="s">
        <v>189</v>
      </c>
      <c r="L11" s="508"/>
      <c r="M11" s="522" t="s">
        <v>189</v>
      </c>
      <c r="N11" s="508"/>
      <c r="O11" s="379">
        <f>SUM(C11:M11)</f>
        <v>252206149.1</v>
      </c>
      <c r="P11" s="380">
        <f>+O11/O$19</f>
        <v>0.0056497753868210215</v>
      </c>
      <c r="Q11" s="381"/>
      <c r="S11" s="523"/>
      <c r="T11" s="517"/>
    </row>
    <row r="12" spans="1:20" s="87" customFormat="1" ht="24.75" customHeight="1">
      <c r="A12" s="372"/>
      <c r="B12" s="504" t="s">
        <v>172</v>
      </c>
      <c r="C12" s="505">
        <v>14656453.09</v>
      </c>
      <c r="D12" s="506"/>
      <c r="E12" s="507">
        <v>43603693.48</v>
      </c>
      <c r="F12" s="508"/>
      <c r="G12" s="509">
        <v>241453003.12</v>
      </c>
      <c r="H12" s="508"/>
      <c r="I12" s="509">
        <v>443942741</v>
      </c>
      <c r="J12" s="508"/>
      <c r="K12" s="510" t="s">
        <v>189</v>
      </c>
      <c r="L12" s="508"/>
      <c r="M12" s="510" t="s">
        <v>189</v>
      </c>
      <c r="N12" s="508"/>
      <c r="O12" s="524">
        <f>SUM(C12:M12)</f>
        <v>743655890.69</v>
      </c>
      <c r="P12" s="380">
        <f aca="true" t="shared" si="0" ref="P12:P18">+O12/O$19</f>
        <v>0.01665894651053465</v>
      </c>
      <c r="Q12" s="381"/>
      <c r="S12" s="523"/>
      <c r="T12" s="517"/>
    </row>
    <row r="13" spans="1:20" s="87" customFormat="1" ht="24.75" customHeight="1">
      <c r="A13" s="372"/>
      <c r="B13" s="504" t="s">
        <v>173</v>
      </c>
      <c r="C13" s="505">
        <v>10395183.9</v>
      </c>
      <c r="D13" s="506"/>
      <c r="E13" s="507">
        <v>48393525.3</v>
      </c>
      <c r="F13" s="508"/>
      <c r="G13" s="509">
        <v>305384721.42</v>
      </c>
      <c r="H13" s="508"/>
      <c r="I13" s="509">
        <v>354600414.04</v>
      </c>
      <c r="J13" s="508"/>
      <c r="K13" s="525">
        <v>738503991</v>
      </c>
      <c r="L13" s="521"/>
      <c r="M13" s="525">
        <v>244441168</v>
      </c>
      <c r="N13" s="508"/>
      <c r="O13" s="524">
        <f aca="true" t="shared" si="1" ref="O13:O18">SUM(C13:M13)</f>
        <v>1701719003.66</v>
      </c>
      <c r="P13" s="380">
        <f t="shared" si="0"/>
        <v>0.038120918845447216</v>
      </c>
      <c r="Q13" s="381"/>
      <c r="S13" s="523"/>
      <c r="T13" s="517"/>
    </row>
    <row r="14" spans="1:20" s="87" customFormat="1" ht="24.75" customHeight="1">
      <c r="A14" s="372"/>
      <c r="B14" s="504" t="s">
        <v>174</v>
      </c>
      <c r="C14" s="505">
        <v>18144608.22</v>
      </c>
      <c r="D14" s="506"/>
      <c r="E14" s="509">
        <v>80295375.94</v>
      </c>
      <c r="F14" s="508"/>
      <c r="G14" s="509">
        <v>565528731</v>
      </c>
      <c r="H14" s="508"/>
      <c r="I14" s="509">
        <v>870001122</v>
      </c>
      <c r="J14" s="508"/>
      <c r="K14" s="509">
        <v>62798864</v>
      </c>
      <c r="L14" s="508"/>
      <c r="M14" s="509">
        <v>1245201265</v>
      </c>
      <c r="N14" s="508"/>
      <c r="O14" s="524">
        <f t="shared" si="1"/>
        <v>2841969966.16</v>
      </c>
      <c r="P14" s="380">
        <f t="shared" si="0"/>
        <v>0.06366415736568312</v>
      </c>
      <c r="Q14" s="381"/>
      <c r="S14" s="523"/>
      <c r="T14" s="517"/>
    </row>
    <row r="15" spans="1:20" s="87" customFormat="1" ht="24.75" customHeight="1">
      <c r="A15" s="372"/>
      <c r="B15" s="504" t="s">
        <v>175</v>
      </c>
      <c r="C15" s="388">
        <v>16544893.85</v>
      </c>
      <c r="D15" s="506"/>
      <c r="E15" s="509">
        <v>63363952.69</v>
      </c>
      <c r="F15" s="508"/>
      <c r="G15" s="509">
        <v>317889581</v>
      </c>
      <c r="H15" s="508"/>
      <c r="I15" s="509">
        <v>253389484</v>
      </c>
      <c r="J15" s="508"/>
      <c r="K15" s="509">
        <v>131429424</v>
      </c>
      <c r="L15" s="508"/>
      <c r="M15" s="510" t="s">
        <v>189</v>
      </c>
      <c r="N15" s="508"/>
      <c r="O15" s="524">
        <f t="shared" si="1"/>
        <v>782617335.54</v>
      </c>
      <c r="P15" s="380">
        <f t="shared" si="0"/>
        <v>0.017531738125386335</v>
      </c>
      <c r="Q15" s="381"/>
      <c r="S15" s="523"/>
      <c r="T15" s="517"/>
    </row>
    <row r="16" spans="1:20" s="87" customFormat="1" ht="24.75" customHeight="1">
      <c r="A16" s="372"/>
      <c r="B16" s="504" t="s">
        <v>247</v>
      </c>
      <c r="C16" s="388">
        <v>24004405.92</v>
      </c>
      <c r="D16" s="506"/>
      <c r="E16" s="509">
        <v>131786140.27</v>
      </c>
      <c r="F16" s="508"/>
      <c r="G16" s="509">
        <v>1295336386.3</v>
      </c>
      <c r="H16" s="508"/>
      <c r="I16" s="509">
        <v>2673595554.5</v>
      </c>
      <c r="J16" s="508"/>
      <c r="K16" s="509">
        <v>3227539231.4</v>
      </c>
      <c r="L16" s="508"/>
      <c r="M16" s="509">
        <v>7407208348.7</v>
      </c>
      <c r="N16" s="508"/>
      <c r="O16" s="524">
        <f t="shared" si="1"/>
        <v>14759470067.09</v>
      </c>
      <c r="P16" s="380">
        <f t="shared" si="0"/>
        <v>0.33063305952347494</v>
      </c>
      <c r="Q16" s="381"/>
      <c r="S16" s="523"/>
      <c r="T16" s="517"/>
    </row>
    <row r="17" spans="1:20" s="87" customFormat="1" ht="24.75" customHeight="1">
      <c r="A17" s="372"/>
      <c r="B17" s="504" t="s">
        <v>248</v>
      </c>
      <c r="C17" s="388">
        <v>41479763.99</v>
      </c>
      <c r="D17" s="506"/>
      <c r="E17" s="509">
        <v>137738051.24</v>
      </c>
      <c r="F17" s="508"/>
      <c r="G17" s="509">
        <v>1011059973.2</v>
      </c>
      <c r="H17" s="508"/>
      <c r="I17" s="509">
        <v>1585805748.9</v>
      </c>
      <c r="J17" s="508"/>
      <c r="K17" s="509">
        <v>613315400.87</v>
      </c>
      <c r="L17" s="508"/>
      <c r="M17" s="509">
        <v>19347721382</v>
      </c>
      <c r="N17" s="508"/>
      <c r="O17" s="524">
        <f t="shared" si="1"/>
        <v>22737120320.2</v>
      </c>
      <c r="P17" s="380">
        <f t="shared" si="0"/>
        <v>0.5093437380914916</v>
      </c>
      <c r="Q17" s="381"/>
      <c r="S17" s="523"/>
      <c r="T17" s="517"/>
    </row>
    <row r="18" spans="1:20" s="87" customFormat="1" ht="24.75" customHeight="1">
      <c r="A18" s="372"/>
      <c r="B18" s="504">
        <v>2010</v>
      </c>
      <c r="C18" s="388">
        <v>2698082.88</v>
      </c>
      <c r="D18" s="506"/>
      <c r="E18" s="509">
        <v>17704327</v>
      </c>
      <c r="F18" s="508"/>
      <c r="G18" s="509">
        <v>175210444.48</v>
      </c>
      <c r="H18" s="508"/>
      <c r="I18" s="509">
        <v>318905438.28</v>
      </c>
      <c r="J18" s="508"/>
      <c r="K18" s="509">
        <v>306754096.67</v>
      </c>
      <c r="L18" s="508"/>
      <c r="M18" s="510" t="s">
        <v>189</v>
      </c>
      <c r="N18" s="508"/>
      <c r="O18" s="524">
        <f t="shared" si="1"/>
        <v>821272389.31</v>
      </c>
      <c r="P18" s="380">
        <f t="shared" si="0"/>
        <v>0.0183976661455608</v>
      </c>
      <c r="Q18" s="381"/>
      <c r="S18" s="523"/>
      <c r="T18" s="517"/>
    </row>
    <row r="19" spans="1:20" s="87" customFormat="1" ht="24.75" customHeight="1">
      <c r="A19" s="372"/>
      <c r="B19" s="504" t="s">
        <v>176</v>
      </c>
      <c r="C19" s="526">
        <f>SUM(C11:C$18)</f>
        <v>138424028.85</v>
      </c>
      <c r="D19" s="525" t="s">
        <v>141</v>
      </c>
      <c r="E19" s="522">
        <f aca="true" t="shared" si="2" ref="E19:M19">SUM(E11:E18)</f>
        <v>549320711.25</v>
      </c>
      <c r="F19" s="525" t="s">
        <v>141</v>
      </c>
      <c r="G19" s="522">
        <f t="shared" si="2"/>
        <v>4034557706.2899995</v>
      </c>
      <c r="H19" s="525" t="s">
        <v>141</v>
      </c>
      <c r="I19" s="522">
        <f t="shared" si="2"/>
        <v>6592815503.72</v>
      </c>
      <c r="J19" s="525" t="s">
        <v>141</v>
      </c>
      <c r="K19" s="522">
        <f t="shared" si="2"/>
        <v>5080341007.940001</v>
      </c>
      <c r="L19" s="525" t="s">
        <v>141</v>
      </c>
      <c r="M19" s="522">
        <f t="shared" si="2"/>
        <v>28244572163.7</v>
      </c>
      <c r="N19" s="521"/>
      <c r="O19" s="379">
        <v>44640031122</v>
      </c>
      <c r="P19" s="380">
        <v>1</v>
      </c>
      <c r="Q19" s="381"/>
      <c r="S19" s="523"/>
      <c r="T19" s="517"/>
    </row>
    <row r="20" spans="1:20" s="87" customFormat="1" ht="24.75" customHeight="1">
      <c r="A20" s="372"/>
      <c r="B20" s="504" t="s">
        <v>249</v>
      </c>
      <c r="C20" s="511">
        <f>+C19/O$19</f>
        <v>0.003100894541755378</v>
      </c>
      <c r="D20" s="512"/>
      <c r="E20" s="512">
        <f>+E19/$O$19</f>
        <v>0.012305562909414676</v>
      </c>
      <c r="F20" s="512"/>
      <c r="G20" s="512">
        <f>+G19/$O$19</f>
        <v>0.09037981392225428</v>
      </c>
      <c r="H20" s="512"/>
      <c r="I20" s="512">
        <f>+I19/$O$19</f>
        <v>0.1476884163835373</v>
      </c>
      <c r="J20" s="512"/>
      <c r="K20" s="512">
        <f>+K19/$O$19</f>
        <v>0.11380684287731713</v>
      </c>
      <c r="L20" s="512"/>
      <c r="M20" s="512">
        <f>+M19/$O$19</f>
        <v>0.6327184693601209</v>
      </c>
      <c r="N20" s="512"/>
      <c r="O20" s="527">
        <v>1</v>
      </c>
      <c r="P20" s="380"/>
      <c r="Q20" s="381"/>
      <c r="S20" s="528"/>
      <c r="T20" s="517"/>
    </row>
    <row r="21" spans="1:20" s="365" customFormat="1" ht="4.5" customHeight="1">
      <c r="A21" s="352"/>
      <c r="B21" s="355"/>
      <c r="C21" s="354"/>
      <c r="D21" s="355"/>
      <c r="E21" s="355"/>
      <c r="F21" s="355"/>
      <c r="G21" s="355"/>
      <c r="H21" s="355"/>
      <c r="I21" s="355"/>
      <c r="J21" s="355"/>
      <c r="K21" s="355"/>
      <c r="L21" s="355"/>
      <c r="M21" s="355"/>
      <c r="N21" s="355"/>
      <c r="O21" s="457"/>
      <c r="P21" s="355"/>
      <c r="Q21" s="458"/>
      <c r="S21" s="465"/>
      <c r="T21" s="515"/>
    </row>
    <row r="22" spans="1:17" ht="12.75">
      <c r="A22" s="359"/>
      <c r="B22" s="359"/>
      <c r="C22" s="529"/>
      <c r="D22" s="439"/>
      <c r="E22" s="529"/>
      <c r="F22" s="439"/>
      <c r="G22" s="529"/>
      <c r="H22" s="439"/>
      <c r="I22" s="529"/>
      <c r="J22" s="439"/>
      <c r="K22" s="529"/>
      <c r="L22" s="439"/>
      <c r="M22" s="529"/>
      <c r="N22" s="439"/>
      <c r="O22" s="529"/>
      <c r="P22" s="1"/>
      <c r="Q22" s="1"/>
    </row>
    <row r="23" spans="1:17" ht="12.75">
      <c r="A23" s="362" t="s">
        <v>177</v>
      </c>
      <c r="B23" s="362"/>
      <c r="C23" s="440"/>
      <c r="D23" s="440"/>
      <c r="E23" s="440"/>
      <c r="F23" s="440"/>
      <c r="G23" s="440"/>
      <c r="H23" s="440"/>
      <c r="I23" s="440"/>
      <c r="J23" s="440"/>
      <c r="K23" s="440"/>
      <c r="L23" s="440"/>
      <c r="M23" s="531"/>
      <c r="N23" s="1"/>
      <c r="O23" s="1"/>
      <c r="P23" s="1"/>
      <c r="Q23" s="1"/>
    </row>
    <row r="24" spans="1:17" ht="12.75">
      <c r="A24" s="363" t="s">
        <v>250</v>
      </c>
      <c r="B24" s="362"/>
      <c r="C24" s="440"/>
      <c r="D24" s="440"/>
      <c r="E24" s="440"/>
      <c r="F24" s="440"/>
      <c r="G24" s="440"/>
      <c r="H24" s="440"/>
      <c r="I24" s="440"/>
      <c r="J24" s="440"/>
      <c r="K24" s="440"/>
      <c r="L24" s="440"/>
      <c r="M24" s="1"/>
      <c r="N24" s="1"/>
      <c r="O24" s="1"/>
      <c r="P24" s="1"/>
      <c r="Q24" s="1"/>
    </row>
    <row r="25" spans="1:12" ht="12.75">
      <c r="A25" s="362" t="s">
        <v>191</v>
      </c>
      <c r="B25" s="359"/>
      <c r="C25" s="359"/>
      <c r="D25" s="359"/>
      <c r="E25" s="359"/>
      <c r="F25" s="359"/>
      <c r="G25" s="359"/>
      <c r="H25" s="359"/>
      <c r="I25" s="359"/>
      <c r="J25" s="359"/>
      <c r="K25" s="359"/>
      <c r="L25" s="359"/>
    </row>
    <row r="26" ht="12.75">
      <c r="A26" s="362"/>
    </row>
    <row r="29" spans="3:16" ht="12.75">
      <c r="C29" s="532"/>
      <c r="E29" s="532"/>
      <c r="G29" s="532"/>
      <c r="I29" s="532"/>
      <c r="K29" s="532"/>
      <c r="M29" s="532"/>
      <c r="O29" s="532"/>
      <c r="P29" s="515"/>
    </row>
  </sheetData>
  <sheetProtection/>
  <mergeCells count="15">
    <mergeCell ref="C6:N7"/>
    <mergeCell ref="A7:B7"/>
    <mergeCell ref="A1:P1"/>
    <mergeCell ref="A2:P2"/>
    <mergeCell ref="A3:P3"/>
    <mergeCell ref="A4:P4"/>
    <mergeCell ref="N5:P5"/>
    <mergeCell ref="M8:N8"/>
    <mergeCell ref="O8:Q8"/>
    <mergeCell ref="A8:B8"/>
    <mergeCell ref="C8:D8"/>
    <mergeCell ref="E8:F8"/>
    <mergeCell ref="G8:H8"/>
    <mergeCell ref="I8:J8"/>
    <mergeCell ref="K8:L8"/>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P26"/>
  <sheetViews>
    <sheetView zoomScalePageLayoutView="0" workbookViewId="0" topLeftCell="A1">
      <selection activeCell="O4" sqref="O4"/>
    </sheetView>
  </sheetViews>
  <sheetFormatPr defaultColWidth="9.140625" defaultRowHeight="12.75"/>
  <cols>
    <col min="1" max="1" width="2.28125" style="365" customWidth="1"/>
    <col min="2" max="2" width="17.00390625" style="365" customWidth="1"/>
    <col min="3" max="3" width="10.7109375" style="365" customWidth="1"/>
    <col min="4" max="4" width="6.7109375" style="365" customWidth="1"/>
    <col min="5" max="5" width="10.7109375" style="365" customWidth="1"/>
    <col min="6" max="6" width="6.7109375" style="365" customWidth="1"/>
    <col min="7" max="7" width="10.7109375" style="365" customWidth="1"/>
    <col min="8" max="8" width="6.7109375" style="365" customWidth="1"/>
    <col min="9" max="9" width="10.7109375" style="365" customWidth="1"/>
    <col min="10" max="10" width="6.7109375" style="365" customWidth="1"/>
    <col min="11" max="11" width="10.7109375" style="365" customWidth="1"/>
    <col min="12" max="12" width="6.7109375" style="365" customWidth="1"/>
    <col min="13" max="13" width="10.7109375" style="0" customWidth="1"/>
    <col min="14" max="14" width="4.7109375" style="0" customWidth="1"/>
  </cols>
  <sheetData>
    <row r="1" spans="1:14" s="365" customFormat="1" ht="4.5" customHeight="1">
      <c r="A1" s="314"/>
      <c r="B1" s="315"/>
      <c r="C1" s="315"/>
      <c r="D1" s="315"/>
      <c r="E1" s="315"/>
      <c r="F1" s="315"/>
      <c r="G1" s="315"/>
      <c r="H1" s="315"/>
      <c r="I1" s="315"/>
      <c r="J1" s="315"/>
      <c r="K1" s="315"/>
      <c r="L1" s="315"/>
      <c r="M1" s="66"/>
      <c r="N1" s="67"/>
    </row>
    <row r="2" spans="1:14" s="72" customFormat="1" ht="23.25">
      <c r="A2" s="2532" t="s">
        <v>298</v>
      </c>
      <c r="B2" s="2533"/>
      <c r="C2" s="2533"/>
      <c r="D2" s="2533"/>
      <c r="E2" s="2533"/>
      <c r="F2" s="2533"/>
      <c r="G2" s="2533"/>
      <c r="H2" s="2533"/>
      <c r="I2" s="2533"/>
      <c r="J2" s="2533"/>
      <c r="K2" s="2533"/>
      <c r="L2" s="2533"/>
      <c r="M2" s="2533"/>
      <c r="N2" s="2534"/>
    </row>
    <row r="3" spans="1:14" s="87" customFormat="1" ht="20.25">
      <c r="A3" s="2494" t="s">
        <v>31</v>
      </c>
      <c r="B3" s="2495"/>
      <c r="C3" s="2495"/>
      <c r="D3" s="2495"/>
      <c r="E3" s="2495"/>
      <c r="F3" s="2495"/>
      <c r="G3" s="2495"/>
      <c r="H3" s="2495"/>
      <c r="I3" s="2495"/>
      <c r="J3" s="2495"/>
      <c r="K3" s="2495"/>
      <c r="L3" s="2495"/>
      <c r="M3" s="2495"/>
      <c r="N3" s="2535"/>
    </row>
    <row r="4" spans="1:14" s="87" customFormat="1" ht="20.25">
      <c r="A4" s="2494" t="s">
        <v>144</v>
      </c>
      <c r="B4" s="2495"/>
      <c r="C4" s="2495"/>
      <c r="D4" s="2495"/>
      <c r="E4" s="2495"/>
      <c r="F4" s="2495"/>
      <c r="G4" s="2495"/>
      <c r="H4" s="2495"/>
      <c r="I4" s="2495"/>
      <c r="J4" s="2495"/>
      <c r="K4" s="2495"/>
      <c r="L4" s="2495"/>
      <c r="M4" s="2495"/>
      <c r="N4" s="2535"/>
    </row>
    <row r="5" spans="1:14" s="68" customFormat="1" ht="6" customHeight="1">
      <c r="A5" s="317"/>
      <c r="B5" s="318"/>
      <c r="C5" s="319"/>
      <c r="D5" s="319"/>
      <c r="E5" s="319"/>
      <c r="F5" s="319"/>
      <c r="G5" s="319"/>
      <c r="H5" s="319"/>
      <c r="I5" s="319"/>
      <c r="J5" s="319"/>
      <c r="K5" s="319"/>
      <c r="L5" s="319"/>
      <c r="M5" s="319"/>
      <c r="N5" s="444"/>
    </row>
    <row r="6" spans="1:15" s="68" customFormat="1" ht="12.75" customHeight="1">
      <c r="A6" s="321"/>
      <c r="B6" s="322"/>
      <c r="C6" s="2543" t="s">
        <v>242</v>
      </c>
      <c r="D6" s="2544"/>
      <c r="E6" s="2544"/>
      <c r="F6" s="2544"/>
      <c r="G6" s="2544"/>
      <c r="H6" s="2544"/>
      <c r="I6" s="2544"/>
      <c r="J6" s="2544"/>
      <c r="K6" s="2544"/>
      <c r="L6" s="2544"/>
      <c r="M6" s="533"/>
      <c r="N6" s="534"/>
      <c r="O6" s="415"/>
    </row>
    <row r="7" spans="1:15" s="68" customFormat="1" ht="12.75" customHeight="1">
      <c r="A7" s="321"/>
      <c r="B7" s="322"/>
      <c r="C7" s="2545"/>
      <c r="D7" s="2546"/>
      <c r="E7" s="2546"/>
      <c r="F7" s="2546"/>
      <c r="G7" s="2546"/>
      <c r="H7" s="2546"/>
      <c r="I7" s="2546"/>
      <c r="J7" s="2546"/>
      <c r="K7" s="2546"/>
      <c r="L7" s="2546"/>
      <c r="M7" s="535"/>
      <c r="N7" s="536"/>
      <c r="O7" s="415"/>
    </row>
    <row r="8" spans="1:15" s="68" customFormat="1" ht="12.75" customHeight="1">
      <c r="A8" s="473" t="s">
        <v>280</v>
      </c>
      <c r="B8" s="474"/>
      <c r="C8" s="2524" t="s">
        <v>260</v>
      </c>
      <c r="D8" s="2525"/>
      <c r="E8" s="2525"/>
      <c r="F8" s="2525"/>
      <c r="G8" s="2525"/>
      <c r="H8" s="2525"/>
      <c r="I8" s="2525"/>
      <c r="J8" s="2525"/>
      <c r="K8" s="2525" t="s">
        <v>261</v>
      </c>
      <c r="L8" s="2525"/>
      <c r="M8" s="535"/>
      <c r="N8" s="536"/>
      <c r="O8" s="415"/>
    </row>
    <row r="9" spans="1:15" s="68" customFormat="1" ht="12.75" customHeight="1">
      <c r="A9" s="473" t="s">
        <v>283</v>
      </c>
      <c r="B9" s="474"/>
      <c r="C9" s="2524" t="s">
        <v>263</v>
      </c>
      <c r="D9" s="2525"/>
      <c r="E9" s="2525" t="s">
        <v>272</v>
      </c>
      <c r="F9" s="2525"/>
      <c r="G9" s="2525" t="s">
        <v>273</v>
      </c>
      <c r="H9" s="2525"/>
      <c r="I9" s="2525" t="s">
        <v>274</v>
      </c>
      <c r="J9" s="2525"/>
      <c r="K9" s="2525" t="s">
        <v>264</v>
      </c>
      <c r="L9" s="2525"/>
      <c r="M9" s="2540" t="s">
        <v>145</v>
      </c>
      <c r="N9" s="2541"/>
      <c r="O9" s="415"/>
    </row>
    <row r="10" spans="1:15" s="68" customFormat="1" ht="9.75" customHeight="1">
      <c r="A10" s="332"/>
      <c r="B10" s="94"/>
      <c r="C10" s="333"/>
      <c r="D10" s="94"/>
      <c r="E10" s="94"/>
      <c r="F10" s="94"/>
      <c r="G10" s="94"/>
      <c r="H10" s="94"/>
      <c r="I10" s="94"/>
      <c r="J10" s="94"/>
      <c r="K10" s="94"/>
      <c r="L10" s="94"/>
      <c r="M10" s="537"/>
      <c r="N10" s="538"/>
      <c r="O10" s="415"/>
    </row>
    <row r="11" spans="1:15" s="68" customFormat="1" ht="9.75" customHeight="1">
      <c r="A11" s="366"/>
      <c r="B11" s="367"/>
      <c r="C11" s="368"/>
      <c r="D11" s="369"/>
      <c r="E11" s="369"/>
      <c r="F11" s="369"/>
      <c r="G11" s="369"/>
      <c r="H11" s="369"/>
      <c r="I11" s="369"/>
      <c r="J11" s="369"/>
      <c r="K11" s="369"/>
      <c r="L11" s="369"/>
      <c r="M11" s="370"/>
      <c r="N11" s="371"/>
      <c r="O11" s="415"/>
    </row>
    <row r="12" spans="1:16" s="87" customFormat="1" ht="24.75" customHeight="1">
      <c r="A12" s="372"/>
      <c r="B12" s="504" t="s">
        <v>939</v>
      </c>
      <c r="C12" s="403">
        <v>1152</v>
      </c>
      <c r="D12" s="506"/>
      <c r="E12" s="377">
        <v>14</v>
      </c>
      <c r="F12" s="508"/>
      <c r="G12" s="510" t="s">
        <v>265</v>
      </c>
      <c r="H12" s="508"/>
      <c r="I12" s="510" t="s">
        <v>265</v>
      </c>
      <c r="J12" s="508"/>
      <c r="K12" s="510" t="s">
        <v>265</v>
      </c>
      <c r="L12" s="508"/>
      <c r="M12" s="405">
        <f aca="true" t="shared" si="0" ref="M12:M17">SUM(C12:K12)</f>
        <v>1166</v>
      </c>
      <c r="N12" s="455"/>
      <c r="O12" s="72"/>
      <c r="P12" s="407"/>
    </row>
    <row r="13" spans="1:16" s="87" customFormat="1" ht="24.75" customHeight="1">
      <c r="A13" s="372"/>
      <c r="B13" s="504" t="s">
        <v>295</v>
      </c>
      <c r="C13" s="403">
        <v>1250</v>
      </c>
      <c r="D13" s="506"/>
      <c r="E13" s="377">
        <v>145</v>
      </c>
      <c r="F13" s="508"/>
      <c r="G13" s="510" t="s">
        <v>265</v>
      </c>
      <c r="H13" s="508"/>
      <c r="I13" s="510" t="s">
        <v>265</v>
      </c>
      <c r="J13" s="508"/>
      <c r="K13" s="510" t="s">
        <v>265</v>
      </c>
      <c r="L13" s="508"/>
      <c r="M13" s="405">
        <f t="shared" si="0"/>
        <v>1395</v>
      </c>
      <c r="N13" s="455"/>
      <c r="O13" s="72"/>
      <c r="P13" s="407"/>
    </row>
    <row r="14" spans="1:16" s="87" customFormat="1" ht="24.75" customHeight="1">
      <c r="A14" s="372"/>
      <c r="B14" s="504" t="s">
        <v>285</v>
      </c>
      <c r="C14" s="403">
        <v>516</v>
      </c>
      <c r="D14" s="506"/>
      <c r="E14" s="377">
        <v>706</v>
      </c>
      <c r="F14" s="508"/>
      <c r="G14" s="377">
        <v>87</v>
      </c>
      <c r="H14" s="508"/>
      <c r="I14" s="510" t="s">
        <v>265</v>
      </c>
      <c r="J14" s="508"/>
      <c r="K14" s="510" t="s">
        <v>265</v>
      </c>
      <c r="L14" s="508"/>
      <c r="M14" s="405">
        <f t="shared" si="0"/>
        <v>1309</v>
      </c>
      <c r="N14" s="455"/>
      <c r="O14" s="72"/>
      <c r="P14" s="407"/>
    </row>
    <row r="15" spans="1:16" s="87" customFormat="1" ht="24.75" customHeight="1">
      <c r="A15" s="372"/>
      <c r="B15" s="504" t="s">
        <v>286</v>
      </c>
      <c r="C15" s="403">
        <v>8</v>
      </c>
      <c r="D15" s="506"/>
      <c r="E15" s="377">
        <v>53</v>
      </c>
      <c r="F15" s="508"/>
      <c r="G15" s="377">
        <v>131</v>
      </c>
      <c r="H15" s="508"/>
      <c r="I15" s="377">
        <v>12</v>
      </c>
      <c r="J15" s="508"/>
      <c r="K15" s="510" t="s">
        <v>265</v>
      </c>
      <c r="L15" s="508"/>
      <c r="M15" s="405">
        <f t="shared" si="0"/>
        <v>204</v>
      </c>
      <c r="N15" s="455"/>
      <c r="O15" s="72"/>
      <c r="P15" s="407"/>
    </row>
    <row r="16" spans="1:16" s="87" customFormat="1" ht="24.75" customHeight="1">
      <c r="A16" s="372"/>
      <c r="B16" s="504" t="s">
        <v>287</v>
      </c>
      <c r="C16" s="388" t="s">
        <v>265</v>
      </c>
      <c r="D16" s="506"/>
      <c r="E16" s="377">
        <v>1</v>
      </c>
      <c r="F16" s="508"/>
      <c r="G16" s="377">
        <v>15</v>
      </c>
      <c r="H16" s="508"/>
      <c r="I16" s="377">
        <v>16</v>
      </c>
      <c r="J16" s="508"/>
      <c r="K16" s="510" t="s">
        <v>265</v>
      </c>
      <c r="L16" s="508"/>
      <c r="M16" s="405">
        <f t="shared" si="0"/>
        <v>32</v>
      </c>
      <c r="N16" s="455"/>
      <c r="O16" s="72"/>
      <c r="P16" s="407"/>
    </row>
    <row r="17" spans="1:16" s="87" customFormat="1" ht="24.75" customHeight="1">
      <c r="A17" s="372"/>
      <c r="B17" s="504" t="s">
        <v>288</v>
      </c>
      <c r="C17" s="388">
        <v>1</v>
      </c>
      <c r="D17" s="506"/>
      <c r="E17" s="510" t="s">
        <v>265</v>
      </c>
      <c r="F17" s="508"/>
      <c r="G17" s="377">
        <v>6</v>
      </c>
      <c r="H17" s="508"/>
      <c r="I17" s="377">
        <v>18</v>
      </c>
      <c r="J17" s="508"/>
      <c r="K17" s="377">
        <v>9</v>
      </c>
      <c r="L17" s="508"/>
      <c r="M17" s="405">
        <f t="shared" si="0"/>
        <v>34</v>
      </c>
      <c r="N17" s="455"/>
      <c r="O17" s="72"/>
      <c r="P17" s="407"/>
    </row>
    <row r="18" spans="1:16" s="87" customFormat="1" ht="24.75" customHeight="1">
      <c r="A18" s="372"/>
      <c r="B18" s="504" t="s">
        <v>176</v>
      </c>
      <c r="C18" s="403">
        <f>SUM(C12:C17)</f>
        <v>2927</v>
      </c>
      <c r="D18" s="506"/>
      <c r="E18" s="377">
        <f>SUM(E12:E17)</f>
        <v>919</v>
      </c>
      <c r="F18" s="508"/>
      <c r="G18" s="377">
        <f>SUM(G12:G17)</f>
        <v>239</v>
      </c>
      <c r="H18" s="508"/>
      <c r="I18" s="377">
        <f>SUM(I12:I17)</f>
        <v>46</v>
      </c>
      <c r="J18" s="508"/>
      <c r="K18" s="377">
        <f>SUM(K12:K17)</f>
        <v>9</v>
      </c>
      <c r="L18" s="508"/>
      <c r="M18" s="403">
        <f>SUM(M12:M17)</f>
        <v>4140</v>
      </c>
      <c r="N18" s="455"/>
      <c r="O18" s="72"/>
      <c r="P18" s="407"/>
    </row>
    <row r="19" spans="1:15" s="365" customFormat="1" ht="4.5" customHeight="1">
      <c r="A19" s="352"/>
      <c r="B19" s="355"/>
      <c r="C19" s="354"/>
      <c r="D19" s="355"/>
      <c r="E19" s="355"/>
      <c r="F19" s="355"/>
      <c r="G19" s="355"/>
      <c r="H19" s="355"/>
      <c r="I19" s="355"/>
      <c r="J19" s="355"/>
      <c r="K19" s="355"/>
      <c r="L19" s="355"/>
      <c r="M19" s="457"/>
      <c r="N19" s="458"/>
      <c r="O19" s="438"/>
    </row>
    <row r="20" spans="1:15" ht="12.75">
      <c r="A20" s="359"/>
      <c r="B20" s="359"/>
      <c r="C20" s="439"/>
      <c r="D20" s="439"/>
      <c r="E20" s="439"/>
      <c r="F20" s="439"/>
      <c r="G20" s="439"/>
      <c r="H20" s="439"/>
      <c r="I20" s="439"/>
      <c r="J20" s="439"/>
      <c r="K20" s="439"/>
      <c r="L20" s="439"/>
      <c r="M20" s="439"/>
      <c r="N20" s="439"/>
      <c r="O20" s="1"/>
    </row>
    <row r="21" spans="1:13" ht="12.75">
      <c r="A21" s="362" t="s">
        <v>177</v>
      </c>
      <c r="B21" s="362"/>
      <c r="C21" s="362"/>
      <c r="D21" s="362"/>
      <c r="E21" s="362"/>
      <c r="F21" s="362"/>
      <c r="G21" s="362"/>
      <c r="H21" s="362"/>
      <c r="I21" s="362"/>
      <c r="J21" s="362"/>
      <c r="K21" s="362"/>
      <c r="L21" s="362"/>
      <c r="M21" s="459"/>
    </row>
    <row r="22" spans="1:12" ht="12.75">
      <c r="A22" s="363" t="s">
        <v>270</v>
      </c>
      <c r="B22" s="362"/>
      <c r="C22" s="362"/>
      <c r="D22" s="362"/>
      <c r="E22" s="362"/>
      <c r="F22" s="362"/>
      <c r="G22" s="362"/>
      <c r="H22" s="362"/>
      <c r="I22" s="362"/>
      <c r="J22" s="362"/>
      <c r="K22" s="362"/>
      <c r="L22" s="362"/>
    </row>
    <row r="23" spans="1:12" ht="12.75">
      <c r="A23" s="364"/>
      <c r="B23" s="359"/>
      <c r="C23" s="359"/>
      <c r="D23" s="359"/>
      <c r="E23" s="359"/>
      <c r="F23" s="359"/>
      <c r="G23" s="359"/>
      <c r="H23" s="359"/>
      <c r="I23" s="359"/>
      <c r="J23" s="359"/>
      <c r="K23" s="359"/>
      <c r="L23" s="359"/>
    </row>
    <row r="24" spans="1:12" ht="12.75">
      <c r="A24" s="362"/>
      <c r="B24" s="362"/>
      <c r="C24" s="362"/>
      <c r="D24" s="362"/>
      <c r="E24" s="362"/>
      <c r="F24" s="362"/>
      <c r="G24" s="362"/>
      <c r="H24" s="362"/>
      <c r="I24" s="362"/>
      <c r="J24" s="362"/>
      <c r="K24" s="362"/>
      <c r="L24" s="362"/>
    </row>
    <row r="26" spans="3:13" ht="12.75">
      <c r="C26" s="411"/>
      <c r="E26" s="411"/>
      <c r="G26" s="411"/>
      <c r="I26" s="411"/>
      <c r="K26" s="411"/>
      <c r="M26" s="411"/>
    </row>
  </sheetData>
  <sheetProtection/>
  <mergeCells count="15">
    <mergeCell ref="A2:N2"/>
    <mergeCell ref="A3:N3"/>
    <mergeCell ref="A4:N4"/>
    <mergeCell ref="C6:L7"/>
    <mergeCell ref="C8:D8"/>
    <mergeCell ref="E8:F8"/>
    <mergeCell ref="G8:H8"/>
    <mergeCell ref="I8:J8"/>
    <mergeCell ref="K8:L8"/>
    <mergeCell ref="C9:D9"/>
    <mergeCell ref="E9:F9"/>
    <mergeCell ref="G9:H9"/>
    <mergeCell ref="I9:J9"/>
    <mergeCell ref="K9:L9"/>
    <mergeCell ref="M9:N9"/>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R27"/>
  <sheetViews>
    <sheetView zoomScalePageLayoutView="0" workbookViewId="0" topLeftCell="A1">
      <selection activeCell="O6" sqref="O6"/>
    </sheetView>
  </sheetViews>
  <sheetFormatPr defaultColWidth="9.140625" defaultRowHeight="12.75"/>
  <cols>
    <col min="1" max="1" width="2.28125" style="365" customWidth="1"/>
    <col min="2" max="2" width="17.00390625" style="365" customWidth="1"/>
    <col min="3" max="3" width="15.7109375" style="365" customWidth="1"/>
    <col min="4" max="4" width="6.7109375" style="365" customWidth="1"/>
    <col min="5" max="5" width="15.8515625" style="365" customWidth="1"/>
    <col min="6" max="6" width="6.7109375" style="365" customWidth="1"/>
    <col min="7" max="7" width="15.8515625" style="365" customWidth="1"/>
    <col min="8" max="8" width="6.7109375" style="365" customWidth="1"/>
    <col min="9" max="9" width="15.7109375" style="365" customWidth="1"/>
    <col min="10" max="10" width="6.7109375" style="365" customWidth="1"/>
    <col min="11" max="11" width="15.7109375" style="365" customWidth="1"/>
    <col min="12" max="12" width="6.7109375" style="365" customWidth="1"/>
    <col min="13" max="13" width="15.7109375" style="0" customWidth="1"/>
    <col min="14" max="14" width="4.7109375" style="0" customWidth="1"/>
    <col min="16" max="16" width="13.8515625" style="0" bestFit="1" customWidth="1"/>
  </cols>
  <sheetData>
    <row r="1" spans="1:14" s="365" customFormat="1" ht="4.5" customHeight="1">
      <c r="A1" s="314"/>
      <c r="B1" s="315"/>
      <c r="C1" s="315"/>
      <c r="D1" s="315"/>
      <c r="E1" s="315"/>
      <c r="F1" s="315"/>
      <c r="G1" s="315"/>
      <c r="H1" s="315"/>
      <c r="I1" s="315"/>
      <c r="J1" s="315"/>
      <c r="K1" s="315"/>
      <c r="L1" s="315"/>
      <c r="M1" s="66"/>
      <c r="N1" s="67"/>
    </row>
    <row r="2" spans="1:14" s="72" customFormat="1" ht="23.25">
      <c r="A2" s="2532" t="s">
        <v>299</v>
      </c>
      <c r="B2" s="2533"/>
      <c r="C2" s="2533"/>
      <c r="D2" s="2533"/>
      <c r="E2" s="2533"/>
      <c r="F2" s="2533"/>
      <c r="G2" s="2533"/>
      <c r="H2" s="2533"/>
      <c r="I2" s="2533"/>
      <c r="J2" s="2533"/>
      <c r="K2" s="2533"/>
      <c r="L2" s="2533"/>
      <c r="M2" s="2533"/>
      <c r="N2" s="2534"/>
    </row>
    <row r="3" spans="1:14" s="87" customFormat="1" ht="20.25">
      <c r="A3" s="2494" t="s">
        <v>33</v>
      </c>
      <c r="B3" s="2495"/>
      <c r="C3" s="2495"/>
      <c r="D3" s="2495"/>
      <c r="E3" s="2495"/>
      <c r="F3" s="2495"/>
      <c r="G3" s="2495"/>
      <c r="H3" s="2495"/>
      <c r="I3" s="2495"/>
      <c r="J3" s="2495"/>
      <c r="K3" s="2495"/>
      <c r="L3" s="2495"/>
      <c r="M3" s="2495"/>
      <c r="N3" s="2535"/>
    </row>
    <row r="4" spans="1:14" s="87" customFormat="1" ht="20.25">
      <c r="A4" s="2494" t="s">
        <v>144</v>
      </c>
      <c r="B4" s="2495"/>
      <c r="C4" s="2495"/>
      <c r="D4" s="2495"/>
      <c r="E4" s="2495"/>
      <c r="F4" s="2495"/>
      <c r="G4" s="2495"/>
      <c r="H4" s="2495"/>
      <c r="I4" s="2495"/>
      <c r="J4" s="2495"/>
      <c r="K4" s="2495"/>
      <c r="L4" s="2495"/>
      <c r="M4" s="2495"/>
      <c r="N4" s="2535"/>
    </row>
    <row r="5" spans="1:14" s="68" customFormat="1" ht="6" customHeight="1">
      <c r="A5" s="317"/>
      <c r="B5" s="318"/>
      <c r="C5" s="319"/>
      <c r="D5" s="319"/>
      <c r="E5" s="319"/>
      <c r="F5" s="319"/>
      <c r="G5" s="319"/>
      <c r="H5" s="319"/>
      <c r="I5" s="319"/>
      <c r="J5" s="319"/>
      <c r="K5" s="319"/>
      <c r="L5" s="319"/>
      <c r="M5" s="319"/>
      <c r="N5" s="444"/>
    </row>
    <row r="6" spans="1:18" s="68" customFormat="1" ht="15.75">
      <c r="A6" s="321"/>
      <c r="B6" s="322"/>
      <c r="C6" s="2543" t="s">
        <v>242</v>
      </c>
      <c r="D6" s="2544"/>
      <c r="E6" s="2544"/>
      <c r="F6" s="2544"/>
      <c r="G6" s="2544"/>
      <c r="H6" s="2544"/>
      <c r="I6" s="2544"/>
      <c r="J6" s="2544"/>
      <c r="K6" s="2544"/>
      <c r="L6" s="2544"/>
      <c r="M6" s="533"/>
      <c r="N6" s="534"/>
      <c r="O6" s="415"/>
      <c r="P6" s="415"/>
      <c r="Q6" s="415"/>
      <c r="R6" s="415"/>
    </row>
    <row r="7" spans="1:18" s="68" customFormat="1" ht="15.75">
      <c r="A7" s="321"/>
      <c r="B7" s="322"/>
      <c r="C7" s="2545"/>
      <c r="D7" s="2546"/>
      <c r="E7" s="2546"/>
      <c r="F7" s="2546"/>
      <c r="G7" s="2546"/>
      <c r="H7" s="2546"/>
      <c r="I7" s="2546"/>
      <c r="J7" s="2546"/>
      <c r="K7" s="2546"/>
      <c r="L7" s="2546"/>
      <c r="M7" s="535"/>
      <c r="N7" s="536"/>
      <c r="O7" s="415"/>
      <c r="P7" s="415"/>
      <c r="Q7" s="415"/>
      <c r="R7" s="415"/>
    </row>
    <row r="8" spans="1:18" s="68" customFormat="1" ht="15.75">
      <c r="A8" s="473" t="s">
        <v>280</v>
      </c>
      <c r="B8" s="474"/>
      <c r="C8" s="2524" t="s">
        <v>260</v>
      </c>
      <c r="D8" s="2525"/>
      <c r="E8" s="2525"/>
      <c r="F8" s="2525"/>
      <c r="G8" s="2525"/>
      <c r="H8" s="2525"/>
      <c r="I8" s="2525"/>
      <c r="J8" s="2525"/>
      <c r="K8" s="2525" t="s">
        <v>261</v>
      </c>
      <c r="L8" s="2525"/>
      <c r="M8" s="535"/>
      <c r="N8" s="536"/>
      <c r="O8" s="415"/>
      <c r="P8" s="415"/>
      <c r="Q8" s="415"/>
      <c r="R8" s="415"/>
    </row>
    <row r="9" spans="1:18" s="68" customFormat="1" ht="12.75">
      <c r="A9" s="473" t="s">
        <v>283</v>
      </c>
      <c r="B9" s="474"/>
      <c r="C9" s="2524" t="s">
        <v>263</v>
      </c>
      <c r="D9" s="2525"/>
      <c r="E9" s="2525" t="s">
        <v>272</v>
      </c>
      <c r="F9" s="2525"/>
      <c r="G9" s="2525" t="s">
        <v>273</v>
      </c>
      <c r="H9" s="2525"/>
      <c r="I9" s="2525" t="s">
        <v>274</v>
      </c>
      <c r="J9" s="2525"/>
      <c r="K9" s="2525" t="s">
        <v>264</v>
      </c>
      <c r="L9" s="2525"/>
      <c r="M9" s="2540" t="s">
        <v>145</v>
      </c>
      <c r="N9" s="2541"/>
      <c r="O9" s="415"/>
      <c r="P9" s="415"/>
      <c r="Q9" s="415"/>
      <c r="R9" s="415"/>
    </row>
    <row r="10" spans="1:18" s="68" customFormat="1" ht="9.75" customHeight="1">
      <c r="A10" s="332"/>
      <c r="B10" s="94"/>
      <c r="C10" s="333"/>
      <c r="D10" s="94"/>
      <c r="E10" s="94"/>
      <c r="F10" s="94"/>
      <c r="G10" s="94"/>
      <c r="H10" s="94"/>
      <c r="I10" s="94"/>
      <c r="J10" s="94"/>
      <c r="K10" s="94"/>
      <c r="L10" s="94"/>
      <c r="M10" s="537"/>
      <c r="N10" s="538"/>
      <c r="O10" s="415"/>
      <c r="P10" s="415"/>
      <c r="Q10" s="415"/>
      <c r="R10" s="415"/>
    </row>
    <row r="11" spans="1:18" s="68" customFormat="1" ht="9.75" customHeight="1">
      <c r="A11" s="366"/>
      <c r="B11" s="367"/>
      <c r="C11" s="368"/>
      <c r="D11" s="369"/>
      <c r="E11" s="369"/>
      <c r="F11" s="369"/>
      <c r="G11" s="369"/>
      <c r="H11" s="369"/>
      <c r="I11" s="369"/>
      <c r="J11" s="369"/>
      <c r="K11" s="369"/>
      <c r="L11" s="369"/>
      <c r="M11" s="370"/>
      <c r="N11" s="371"/>
      <c r="O11" s="415"/>
      <c r="P11" s="415"/>
      <c r="Q11" s="415"/>
      <c r="R11" s="415"/>
    </row>
    <row r="12" spans="1:18" s="87" customFormat="1" ht="24.75" customHeight="1">
      <c r="A12" s="372"/>
      <c r="B12" s="504" t="s">
        <v>939</v>
      </c>
      <c r="C12" s="520">
        <v>115858406</v>
      </c>
      <c r="D12" s="506"/>
      <c r="E12" s="521">
        <v>22565623.49</v>
      </c>
      <c r="F12" s="508"/>
      <c r="G12" s="522" t="s">
        <v>189</v>
      </c>
      <c r="H12" s="508"/>
      <c r="I12" s="522" t="s">
        <v>189</v>
      </c>
      <c r="J12" s="508"/>
      <c r="K12" s="522" t="s">
        <v>189</v>
      </c>
      <c r="L12" s="508"/>
      <c r="M12" s="379">
        <f aca="true" t="shared" si="0" ref="M12:M18">SUM(C12:K12)</f>
        <v>138424029.49</v>
      </c>
      <c r="N12" s="455"/>
      <c r="O12" s="72"/>
      <c r="P12" s="463"/>
      <c r="Q12" s="72"/>
      <c r="R12" s="72"/>
    </row>
    <row r="13" spans="1:18" s="87" customFormat="1" ht="24.75" customHeight="1">
      <c r="A13" s="372"/>
      <c r="B13" s="504" t="s">
        <v>295</v>
      </c>
      <c r="C13" s="505">
        <v>305888066</v>
      </c>
      <c r="D13" s="506"/>
      <c r="E13" s="507">
        <v>243432645.04</v>
      </c>
      <c r="F13" s="508"/>
      <c r="G13" s="522" t="s">
        <v>189</v>
      </c>
      <c r="H13" s="508"/>
      <c r="I13" s="522" t="s">
        <v>189</v>
      </c>
      <c r="J13" s="508"/>
      <c r="K13" s="522" t="s">
        <v>189</v>
      </c>
      <c r="L13" s="508"/>
      <c r="M13" s="524">
        <f t="shared" si="0"/>
        <v>549320711.04</v>
      </c>
      <c r="N13" s="455"/>
      <c r="O13" s="72"/>
      <c r="P13" s="463"/>
      <c r="Q13" s="72"/>
      <c r="R13" s="72"/>
    </row>
    <row r="14" spans="1:18" s="87" customFormat="1" ht="24.75" customHeight="1">
      <c r="A14" s="372"/>
      <c r="B14" s="504" t="s">
        <v>285</v>
      </c>
      <c r="C14" s="505">
        <v>211534641</v>
      </c>
      <c r="D14" s="539"/>
      <c r="E14" s="507">
        <v>2351273693</v>
      </c>
      <c r="F14" s="508"/>
      <c r="G14" s="521">
        <v>1471749372.3</v>
      </c>
      <c r="H14" s="508"/>
      <c r="I14" s="522" t="s">
        <v>189</v>
      </c>
      <c r="J14" s="508"/>
      <c r="K14" s="522" t="s">
        <v>189</v>
      </c>
      <c r="L14" s="508"/>
      <c r="M14" s="524">
        <f t="shared" si="0"/>
        <v>4034557706.3</v>
      </c>
      <c r="N14" s="455"/>
      <c r="O14" s="72"/>
      <c r="P14" s="463"/>
      <c r="Q14" s="72"/>
      <c r="R14" s="72"/>
    </row>
    <row r="15" spans="1:18" s="87" customFormat="1" ht="24.75" customHeight="1">
      <c r="A15" s="372"/>
      <c r="B15" s="504" t="s">
        <v>286</v>
      </c>
      <c r="C15" s="505">
        <v>4499064.5</v>
      </c>
      <c r="D15" s="506"/>
      <c r="E15" s="507">
        <v>260728681.36</v>
      </c>
      <c r="F15" s="508"/>
      <c r="G15" s="507">
        <v>4412814991.6</v>
      </c>
      <c r="H15" s="508"/>
      <c r="I15" s="521">
        <v>1914772765.9</v>
      </c>
      <c r="J15" s="508"/>
      <c r="K15" s="522" t="s">
        <v>189</v>
      </c>
      <c r="L15" s="508"/>
      <c r="M15" s="524">
        <f t="shared" si="0"/>
        <v>6592815503.360001</v>
      </c>
      <c r="N15" s="455"/>
      <c r="O15" s="72"/>
      <c r="P15" s="463"/>
      <c r="Q15" s="72"/>
      <c r="R15" s="72"/>
    </row>
    <row r="16" spans="1:18" s="87" customFormat="1" ht="24.75" customHeight="1">
      <c r="A16" s="372"/>
      <c r="B16" s="504" t="s">
        <v>287</v>
      </c>
      <c r="C16" s="526" t="s">
        <v>189</v>
      </c>
      <c r="D16" s="506"/>
      <c r="E16" s="507">
        <v>6420835.86</v>
      </c>
      <c r="F16" s="508"/>
      <c r="G16" s="507">
        <v>748166706.09</v>
      </c>
      <c r="H16" s="508"/>
      <c r="I16" s="507">
        <v>4325753466.1</v>
      </c>
      <c r="J16" s="508"/>
      <c r="K16" s="522" t="s">
        <v>189</v>
      </c>
      <c r="L16" s="508"/>
      <c r="M16" s="524">
        <f t="shared" si="0"/>
        <v>5080341008.05</v>
      </c>
      <c r="N16" s="455"/>
      <c r="O16" s="72"/>
      <c r="P16" s="463"/>
      <c r="Q16" s="72"/>
      <c r="R16" s="72"/>
    </row>
    <row r="17" spans="1:18" s="87" customFormat="1" ht="24.75" customHeight="1">
      <c r="A17" s="372"/>
      <c r="B17" s="504" t="s">
        <v>288</v>
      </c>
      <c r="C17" s="388">
        <v>629850</v>
      </c>
      <c r="D17" s="506"/>
      <c r="E17" s="522" t="s">
        <v>189</v>
      </c>
      <c r="F17" s="508"/>
      <c r="G17" s="507">
        <v>349628723.71</v>
      </c>
      <c r="H17" s="508"/>
      <c r="I17" s="507">
        <v>7110964875.5</v>
      </c>
      <c r="J17" s="508"/>
      <c r="K17" s="521">
        <v>20783348715</v>
      </c>
      <c r="L17" s="508"/>
      <c r="M17" s="524">
        <f t="shared" si="0"/>
        <v>28244572164.21</v>
      </c>
      <c r="N17" s="455"/>
      <c r="O17" s="72"/>
      <c r="P17" s="463"/>
      <c r="Q17" s="72"/>
      <c r="R17" s="72"/>
    </row>
    <row r="18" spans="1:18" s="87" customFormat="1" ht="24.75" customHeight="1">
      <c r="A18" s="372"/>
      <c r="B18" s="504" t="s">
        <v>176</v>
      </c>
      <c r="C18" s="520">
        <f>SUM(C12:C17)</f>
        <v>638410027.5</v>
      </c>
      <c r="D18" s="506"/>
      <c r="E18" s="521">
        <f>SUM(E12:E17)</f>
        <v>2884421478.7500005</v>
      </c>
      <c r="F18" s="508"/>
      <c r="G18" s="521">
        <f>SUM(G12:G17)</f>
        <v>6982359793.700001</v>
      </c>
      <c r="H18" s="508"/>
      <c r="I18" s="521">
        <f>SUM(I12:I17)</f>
        <v>13351491107.5</v>
      </c>
      <c r="J18" s="508"/>
      <c r="K18" s="521">
        <f>SUM(K12:K17)</f>
        <v>20783348715</v>
      </c>
      <c r="L18" s="508"/>
      <c r="M18" s="379">
        <f t="shared" si="0"/>
        <v>44640031122.45</v>
      </c>
      <c r="N18" s="455"/>
      <c r="O18" s="72"/>
      <c r="P18" s="463"/>
      <c r="Q18" s="72"/>
      <c r="R18" s="72"/>
    </row>
    <row r="19" spans="1:18" s="87" customFormat="1" ht="24.75" customHeight="1">
      <c r="A19" s="372"/>
      <c r="B19" s="504" t="s">
        <v>249</v>
      </c>
      <c r="C19" s="540">
        <f>+C18/M$18</f>
        <v>0.014301289928512977</v>
      </c>
      <c r="D19" s="506"/>
      <c r="E19" s="380">
        <f>+E18/M$18</f>
        <v>0.06461513144643376</v>
      </c>
      <c r="F19" s="508"/>
      <c r="G19" s="380">
        <f>+G18/M18</f>
        <v>0.15641476088013948</v>
      </c>
      <c r="H19" s="508"/>
      <c r="I19" s="380">
        <f>+I18/M18</f>
        <v>0.299092334207298</v>
      </c>
      <c r="J19" s="508"/>
      <c r="K19" s="380">
        <f>+K18/M18</f>
        <v>0.4655764835376158</v>
      </c>
      <c r="L19" s="508"/>
      <c r="M19" s="541">
        <v>1</v>
      </c>
      <c r="N19" s="455"/>
      <c r="O19" s="72"/>
      <c r="P19" s="516"/>
      <c r="Q19" s="72"/>
      <c r="R19" s="72"/>
    </row>
    <row r="20" spans="1:18" s="365" customFormat="1" ht="4.5" customHeight="1">
      <c r="A20" s="352"/>
      <c r="B20" s="355"/>
      <c r="C20" s="354"/>
      <c r="D20" s="355"/>
      <c r="E20" s="355"/>
      <c r="F20" s="355"/>
      <c r="G20" s="355"/>
      <c r="H20" s="355"/>
      <c r="I20" s="355"/>
      <c r="J20" s="355"/>
      <c r="K20" s="355"/>
      <c r="L20" s="355"/>
      <c r="M20" s="457"/>
      <c r="N20" s="458"/>
      <c r="O20" s="438"/>
      <c r="P20" s="438"/>
      <c r="Q20" s="438"/>
      <c r="R20" s="438"/>
    </row>
    <row r="21" spans="1:18" ht="12.75">
      <c r="A21" s="359"/>
      <c r="B21" s="359"/>
      <c r="C21" s="439"/>
      <c r="D21" s="439"/>
      <c r="E21" s="439"/>
      <c r="F21" s="439"/>
      <c r="G21" s="439"/>
      <c r="H21" s="439"/>
      <c r="I21" s="439"/>
      <c r="J21" s="439"/>
      <c r="K21" s="439"/>
      <c r="L21" s="439"/>
      <c r="M21" s="439"/>
      <c r="N21" s="439"/>
      <c r="O21" s="1"/>
      <c r="P21" s="1"/>
      <c r="Q21" s="1"/>
      <c r="R21" s="1"/>
    </row>
    <row r="22" spans="1:18" ht="12.75">
      <c r="A22" s="362" t="s">
        <v>177</v>
      </c>
      <c r="B22" s="362"/>
      <c r="C22" s="440"/>
      <c r="D22" s="440"/>
      <c r="E22" s="440"/>
      <c r="F22" s="440"/>
      <c r="G22" s="440"/>
      <c r="H22" s="440"/>
      <c r="I22" s="440"/>
      <c r="J22" s="440"/>
      <c r="K22" s="440"/>
      <c r="L22" s="440"/>
      <c r="M22" s="531"/>
      <c r="N22" s="1"/>
      <c r="O22" s="1"/>
      <c r="P22" s="1"/>
      <c r="Q22" s="1"/>
      <c r="R22" s="1"/>
    </row>
    <row r="23" spans="1:18" ht="12.75">
      <c r="A23" s="363" t="s">
        <v>270</v>
      </c>
      <c r="B23" s="362"/>
      <c r="C23" s="531"/>
      <c r="D23" s="440"/>
      <c r="E23" s="531"/>
      <c r="F23" s="440"/>
      <c r="G23" s="531"/>
      <c r="H23" s="440"/>
      <c r="I23" s="531"/>
      <c r="J23" s="440"/>
      <c r="K23" s="531"/>
      <c r="L23" s="440"/>
      <c r="M23" s="531"/>
      <c r="N23" s="1"/>
      <c r="O23" s="1"/>
      <c r="P23" s="1"/>
      <c r="Q23" s="1"/>
      <c r="R23" s="1"/>
    </row>
    <row r="24" spans="1:13" ht="12.75">
      <c r="A24" s="362" t="s">
        <v>191</v>
      </c>
      <c r="B24" s="359"/>
      <c r="C24" s="359"/>
      <c r="D24" s="359"/>
      <c r="E24" s="359"/>
      <c r="F24" s="359"/>
      <c r="G24" s="359"/>
      <c r="H24" s="359"/>
      <c r="I24" s="359"/>
      <c r="J24" s="359"/>
      <c r="K24" s="359"/>
      <c r="L24" s="359"/>
      <c r="M24" s="459"/>
    </row>
    <row r="25" ht="12.75">
      <c r="A25" s="362"/>
    </row>
    <row r="27" spans="3:14" ht="12.75">
      <c r="C27" s="465"/>
      <c r="D27" s="465"/>
      <c r="E27" s="465"/>
      <c r="F27" s="465"/>
      <c r="G27" s="465"/>
      <c r="H27" s="465"/>
      <c r="I27" s="465"/>
      <c r="J27" s="465"/>
      <c r="K27" s="465"/>
      <c r="L27" s="465"/>
      <c r="M27" s="465"/>
      <c r="N27" s="414"/>
    </row>
  </sheetData>
  <sheetProtection/>
  <mergeCells count="15">
    <mergeCell ref="A2:N2"/>
    <mergeCell ref="A3:N3"/>
    <mergeCell ref="A4:N4"/>
    <mergeCell ref="C6:L7"/>
    <mergeCell ref="C8:D8"/>
    <mergeCell ref="E8:F8"/>
    <mergeCell ref="G8:H8"/>
    <mergeCell ref="I8:J8"/>
    <mergeCell ref="K8:L8"/>
    <mergeCell ref="C9:D9"/>
    <mergeCell ref="E9:F9"/>
    <mergeCell ref="G9:H9"/>
    <mergeCell ref="I9:J9"/>
    <mergeCell ref="K9:L9"/>
    <mergeCell ref="M9:N9"/>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N24"/>
  <sheetViews>
    <sheetView zoomScalePageLayoutView="0" workbookViewId="0" topLeftCell="A1">
      <selection activeCell="M3" sqref="M3"/>
    </sheetView>
  </sheetViews>
  <sheetFormatPr defaultColWidth="9.140625" defaultRowHeight="12.75"/>
  <cols>
    <col min="1" max="1" width="2.28125" style="365" customWidth="1"/>
    <col min="2" max="2" width="17.00390625" style="365" customWidth="1"/>
    <col min="3" max="3" width="12.7109375" style="365" customWidth="1"/>
    <col min="4" max="4" width="6.7109375" style="365" customWidth="1"/>
    <col min="5" max="5" width="12.7109375" style="365" customWidth="1"/>
    <col min="6" max="6" width="6.7109375" style="365" customWidth="1"/>
    <col min="7" max="7" width="12.7109375" style="365" customWidth="1"/>
    <col min="8" max="8" width="6.7109375" style="365" customWidth="1"/>
    <col min="9" max="9" width="12.7109375" style="365" customWidth="1"/>
    <col min="10" max="10" width="6.7109375" style="365" customWidth="1"/>
    <col min="11" max="11" width="12.7109375" style="365" customWidth="1"/>
    <col min="12" max="12" width="6.7109375" style="365" customWidth="1"/>
  </cols>
  <sheetData>
    <row r="1" spans="1:13" s="365" customFormat="1" ht="4.5" customHeight="1">
      <c r="A1" s="314"/>
      <c r="B1" s="315"/>
      <c r="C1" s="315"/>
      <c r="D1" s="315"/>
      <c r="E1" s="315"/>
      <c r="F1" s="315"/>
      <c r="G1" s="315"/>
      <c r="H1" s="315"/>
      <c r="I1" s="315"/>
      <c r="J1" s="315"/>
      <c r="K1" s="315"/>
      <c r="L1" s="466"/>
      <c r="M1" s="402"/>
    </row>
    <row r="2" spans="1:12" s="72" customFormat="1" ht="23.25">
      <c r="A2" s="2532" t="s">
        <v>300</v>
      </c>
      <c r="B2" s="2533"/>
      <c r="C2" s="2533"/>
      <c r="D2" s="2533"/>
      <c r="E2" s="2533"/>
      <c r="F2" s="2533"/>
      <c r="G2" s="2533"/>
      <c r="H2" s="2533"/>
      <c r="I2" s="2533"/>
      <c r="J2" s="2533"/>
      <c r="K2" s="2533"/>
      <c r="L2" s="2534"/>
    </row>
    <row r="3" spans="1:12" s="87" customFormat="1" ht="20.25">
      <c r="A3" s="2494" t="s">
        <v>35</v>
      </c>
      <c r="B3" s="2495"/>
      <c r="C3" s="2495"/>
      <c r="D3" s="2495"/>
      <c r="E3" s="2495"/>
      <c r="F3" s="2495"/>
      <c r="G3" s="2495"/>
      <c r="H3" s="2495"/>
      <c r="I3" s="2495"/>
      <c r="J3" s="2495"/>
      <c r="K3" s="2495"/>
      <c r="L3" s="2535"/>
    </row>
    <row r="4" spans="1:12" s="87" customFormat="1" ht="20.25">
      <c r="A4" s="2494" t="s">
        <v>144</v>
      </c>
      <c r="B4" s="2495"/>
      <c r="C4" s="2495"/>
      <c r="D4" s="2495"/>
      <c r="E4" s="2495"/>
      <c r="F4" s="2495"/>
      <c r="G4" s="2495"/>
      <c r="H4" s="2495"/>
      <c r="I4" s="2495"/>
      <c r="J4" s="2495"/>
      <c r="K4" s="2495"/>
      <c r="L4" s="2535"/>
    </row>
    <row r="5" spans="1:12" s="68" customFormat="1" ht="6" customHeight="1">
      <c r="A5" s="317"/>
      <c r="B5" s="318"/>
      <c r="C5" s="319"/>
      <c r="D5" s="319"/>
      <c r="E5" s="319"/>
      <c r="F5" s="319"/>
      <c r="G5" s="319"/>
      <c r="H5" s="319"/>
      <c r="I5" s="319"/>
      <c r="J5" s="319"/>
      <c r="K5" s="319"/>
      <c r="L5" s="444"/>
    </row>
    <row r="6" spans="1:14" s="68" customFormat="1" ht="12.75" customHeight="1">
      <c r="A6" s="468"/>
      <c r="B6" s="460"/>
      <c r="C6" s="2543" t="s">
        <v>254</v>
      </c>
      <c r="D6" s="2544"/>
      <c r="E6" s="2544"/>
      <c r="F6" s="2544"/>
      <c r="G6" s="2544"/>
      <c r="H6" s="2544"/>
      <c r="I6" s="2544"/>
      <c r="J6" s="2544"/>
      <c r="K6" s="445"/>
      <c r="L6" s="446"/>
      <c r="M6" s="415"/>
      <c r="N6" s="72"/>
    </row>
    <row r="7" spans="1:14" s="68" customFormat="1" ht="12.75" customHeight="1">
      <c r="A7" s="2522" t="s">
        <v>280</v>
      </c>
      <c r="B7" s="2523"/>
      <c r="C7" s="2545"/>
      <c r="D7" s="2546"/>
      <c r="E7" s="2546"/>
      <c r="F7" s="2546"/>
      <c r="G7" s="2546"/>
      <c r="H7" s="2546"/>
      <c r="I7" s="2546"/>
      <c r="J7" s="2546"/>
      <c r="K7" s="447"/>
      <c r="L7" s="448"/>
      <c r="M7" s="415"/>
      <c r="N7" s="72"/>
    </row>
    <row r="8" spans="1:14" s="68" customFormat="1" ht="12.75">
      <c r="A8" s="2522" t="s">
        <v>283</v>
      </c>
      <c r="B8" s="2523"/>
      <c r="C8" s="2524" t="s">
        <v>301</v>
      </c>
      <c r="D8" s="2525"/>
      <c r="E8" s="2525" t="s">
        <v>302</v>
      </c>
      <c r="F8" s="2525"/>
      <c r="G8" s="2525" t="s">
        <v>303</v>
      </c>
      <c r="H8" s="2525"/>
      <c r="I8" s="2525" t="s">
        <v>257</v>
      </c>
      <c r="J8" s="2525"/>
      <c r="K8" s="2540" t="s">
        <v>304</v>
      </c>
      <c r="L8" s="2541"/>
      <c r="M8" s="415"/>
      <c r="N8" s="72"/>
    </row>
    <row r="9" spans="1:14" s="68" customFormat="1" ht="9.75" customHeight="1">
      <c r="A9" s="332"/>
      <c r="B9" s="94"/>
      <c r="C9" s="333"/>
      <c r="D9" s="94"/>
      <c r="E9" s="94"/>
      <c r="F9" s="94"/>
      <c r="G9" s="94"/>
      <c r="H9" s="94"/>
      <c r="I9" s="94"/>
      <c r="J9" s="94"/>
      <c r="K9" s="451"/>
      <c r="L9" s="452"/>
      <c r="M9" s="415"/>
      <c r="N9" s="415"/>
    </row>
    <row r="10" spans="1:14" s="68" customFormat="1" ht="9.75" customHeight="1">
      <c r="A10" s="366"/>
      <c r="B10" s="367"/>
      <c r="C10" s="368"/>
      <c r="D10" s="369"/>
      <c r="E10" s="369"/>
      <c r="F10" s="369"/>
      <c r="G10" s="369"/>
      <c r="H10" s="369"/>
      <c r="I10" s="369"/>
      <c r="J10" s="369"/>
      <c r="K10" s="370"/>
      <c r="L10" s="371"/>
      <c r="M10" s="415"/>
      <c r="N10" s="415"/>
    </row>
    <row r="11" spans="1:14" s="87" customFormat="1" ht="24.75" customHeight="1">
      <c r="A11" s="372"/>
      <c r="B11" s="504" t="s">
        <v>939</v>
      </c>
      <c r="C11" s="505">
        <v>434</v>
      </c>
      <c r="D11" s="506"/>
      <c r="E11" s="507">
        <v>233</v>
      </c>
      <c r="F11" s="508"/>
      <c r="G11" s="507">
        <v>205</v>
      </c>
      <c r="H11" s="508"/>
      <c r="I11" s="507">
        <v>294</v>
      </c>
      <c r="J11" s="508"/>
      <c r="K11" s="524">
        <f aca="true" t="shared" si="0" ref="K11:K16">SUM(C11:I11)</f>
        <v>1166</v>
      </c>
      <c r="L11" s="455"/>
      <c r="M11" s="72"/>
      <c r="N11" s="463"/>
    </row>
    <row r="12" spans="1:14" s="87" customFormat="1" ht="24.75" customHeight="1">
      <c r="A12" s="372"/>
      <c r="B12" s="504" t="s">
        <v>295</v>
      </c>
      <c r="C12" s="505">
        <v>385</v>
      </c>
      <c r="D12" s="506"/>
      <c r="E12" s="507">
        <v>342</v>
      </c>
      <c r="F12" s="508"/>
      <c r="G12" s="507">
        <v>377</v>
      </c>
      <c r="H12" s="508"/>
      <c r="I12" s="507">
        <v>291</v>
      </c>
      <c r="J12" s="508"/>
      <c r="K12" s="524">
        <f t="shared" si="0"/>
        <v>1395</v>
      </c>
      <c r="L12" s="455"/>
      <c r="M12" s="72"/>
      <c r="N12" s="463"/>
    </row>
    <row r="13" spans="1:14" s="87" customFormat="1" ht="24.75" customHeight="1">
      <c r="A13" s="372"/>
      <c r="B13" s="504" t="s">
        <v>285</v>
      </c>
      <c r="C13" s="505">
        <v>229</v>
      </c>
      <c r="D13" s="506"/>
      <c r="E13" s="507">
        <v>352</v>
      </c>
      <c r="F13" s="508"/>
      <c r="G13" s="507">
        <v>483</v>
      </c>
      <c r="H13" s="508"/>
      <c r="I13" s="507">
        <v>245</v>
      </c>
      <c r="J13" s="508"/>
      <c r="K13" s="524">
        <f t="shared" si="0"/>
        <v>1309</v>
      </c>
      <c r="L13" s="455"/>
      <c r="M13" s="72"/>
      <c r="N13" s="463"/>
    </row>
    <row r="14" spans="1:14" s="87" customFormat="1" ht="24.75" customHeight="1">
      <c r="A14" s="372"/>
      <c r="B14" s="504" t="s">
        <v>286</v>
      </c>
      <c r="C14" s="505">
        <v>31</v>
      </c>
      <c r="D14" s="506"/>
      <c r="E14" s="507">
        <v>67</v>
      </c>
      <c r="F14" s="508"/>
      <c r="G14" s="507">
        <v>74</v>
      </c>
      <c r="H14" s="508"/>
      <c r="I14" s="507">
        <v>32</v>
      </c>
      <c r="J14" s="508"/>
      <c r="K14" s="524">
        <f t="shared" si="0"/>
        <v>204</v>
      </c>
      <c r="L14" s="455"/>
      <c r="M14" s="72"/>
      <c r="N14" s="463"/>
    </row>
    <row r="15" spans="1:14" s="87" customFormat="1" ht="24.75" customHeight="1">
      <c r="A15" s="372"/>
      <c r="B15" s="504" t="s">
        <v>287</v>
      </c>
      <c r="C15" s="505">
        <v>3</v>
      </c>
      <c r="D15" s="506"/>
      <c r="E15" s="507">
        <v>12</v>
      </c>
      <c r="F15" s="508"/>
      <c r="G15" s="507">
        <v>12</v>
      </c>
      <c r="H15" s="508"/>
      <c r="I15" s="507">
        <v>5</v>
      </c>
      <c r="J15" s="508"/>
      <c r="K15" s="524">
        <f t="shared" si="0"/>
        <v>32</v>
      </c>
      <c r="L15" s="455"/>
      <c r="M15" s="72"/>
      <c r="N15" s="463"/>
    </row>
    <row r="16" spans="1:14" s="87" customFormat="1" ht="24.75" customHeight="1">
      <c r="A16" s="372"/>
      <c r="B16" s="504" t="s">
        <v>288</v>
      </c>
      <c r="C16" s="505">
        <v>1</v>
      </c>
      <c r="D16" s="506"/>
      <c r="E16" s="507">
        <v>13</v>
      </c>
      <c r="F16" s="508"/>
      <c r="G16" s="507">
        <v>16</v>
      </c>
      <c r="H16" s="508"/>
      <c r="I16" s="507">
        <v>4</v>
      </c>
      <c r="J16" s="508"/>
      <c r="K16" s="524">
        <f t="shared" si="0"/>
        <v>34</v>
      </c>
      <c r="L16" s="455"/>
      <c r="M16" s="72"/>
      <c r="N16" s="463"/>
    </row>
    <row r="17" spans="1:14" s="87" customFormat="1" ht="24.75" customHeight="1">
      <c r="A17" s="372"/>
      <c r="B17" s="504" t="s">
        <v>176</v>
      </c>
      <c r="C17" s="505">
        <f>SUM(C11:C16)</f>
        <v>1083</v>
      </c>
      <c r="D17" s="506"/>
      <c r="E17" s="507">
        <f>SUM(E11:E16)</f>
        <v>1019</v>
      </c>
      <c r="F17" s="508"/>
      <c r="G17" s="507">
        <f>SUM(G11:G16)</f>
        <v>1167</v>
      </c>
      <c r="H17" s="508"/>
      <c r="I17" s="507">
        <f>SUM(I11:I16)</f>
        <v>871</v>
      </c>
      <c r="J17" s="508"/>
      <c r="K17" s="524">
        <f>SUM(K11:K16)</f>
        <v>4140</v>
      </c>
      <c r="L17" s="455"/>
      <c r="M17" s="72"/>
      <c r="N17" s="463"/>
    </row>
    <row r="18" spans="1:14" s="365" customFormat="1" ht="4.5" customHeight="1">
      <c r="A18" s="352"/>
      <c r="B18" s="355"/>
      <c r="C18" s="354"/>
      <c r="D18" s="355"/>
      <c r="E18" s="355"/>
      <c r="F18" s="355"/>
      <c r="G18" s="355"/>
      <c r="H18" s="355"/>
      <c r="I18" s="355"/>
      <c r="J18" s="355"/>
      <c r="K18" s="457"/>
      <c r="L18" s="458"/>
      <c r="M18" s="542"/>
      <c r="N18" s="438"/>
    </row>
    <row r="19" spans="1:14" s="365" customFormat="1" ht="4.5" customHeight="1">
      <c r="A19" s="359"/>
      <c r="B19" s="359"/>
      <c r="C19" s="439"/>
      <c r="D19" s="439"/>
      <c r="E19" s="439"/>
      <c r="F19" s="439"/>
      <c r="G19" s="439"/>
      <c r="H19" s="439"/>
      <c r="I19" s="439"/>
      <c r="J19" s="439"/>
      <c r="K19" s="439"/>
      <c r="L19" s="439"/>
      <c r="M19" s="542"/>
      <c r="N19" s="438"/>
    </row>
    <row r="20" spans="1:14" s="543" customFormat="1" ht="12.75">
      <c r="A20" s="362" t="s">
        <v>177</v>
      </c>
      <c r="B20" s="362"/>
      <c r="C20" s="440"/>
      <c r="D20" s="440"/>
      <c r="E20" s="440"/>
      <c r="F20" s="440"/>
      <c r="G20" s="440"/>
      <c r="H20" s="440"/>
      <c r="I20" s="440"/>
      <c r="J20" s="440"/>
      <c r="K20" s="440"/>
      <c r="L20" s="440"/>
      <c r="M20" s="542"/>
      <c r="N20" s="542"/>
    </row>
    <row r="21" spans="1:14" s="543" customFormat="1" ht="12.75">
      <c r="A21" s="363" t="s">
        <v>270</v>
      </c>
      <c r="B21" s="362"/>
      <c r="C21" s="440"/>
      <c r="D21" s="440"/>
      <c r="E21" s="440"/>
      <c r="F21" s="440"/>
      <c r="G21" s="440"/>
      <c r="H21" s="440"/>
      <c r="I21" s="440"/>
      <c r="J21" s="440"/>
      <c r="K21" s="440"/>
      <c r="L21" s="440"/>
      <c r="M21" s="542"/>
      <c r="N21" s="544"/>
    </row>
    <row r="22" spans="1:13" s="543" customFormat="1" ht="9.75" customHeight="1">
      <c r="A22" s="362"/>
      <c r="B22" s="362"/>
      <c r="C22" s="362"/>
      <c r="D22" s="362"/>
      <c r="E22" s="362"/>
      <c r="F22" s="362"/>
      <c r="G22" s="362"/>
      <c r="H22" s="362"/>
      <c r="I22" s="362"/>
      <c r="J22" s="362"/>
      <c r="K22" s="362"/>
      <c r="L22" s="362"/>
      <c r="M22" s="402"/>
    </row>
    <row r="23" ht="12.75">
      <c r="A23" s="362"/>
    </row>
    <row r="24" spans="3:11" ht="12.75">
      <c r="C24" s="465"/>
      <c r="E24" s="465"/>
      <c r="G24" s="465"/>
      <c r="I24" s="465"/>
      <c r="K24" s="465"/>
    </row>
  </sheetData>
  <sheetProtection/>
  <mergeCells count="11">
    <mergeCell ref="I8:J8"/>
    <mergeCell ref="K8:L8"/>
    <mergeCell ref="A2:L2"/>
    <mergeCell ref="A3:L3"/>
    <mergeCell ref="A4:L4"/>
    <mergeCell ref="C6:J7"/>
    <mergeCell ref="A7:B7"/>
    <mergeCell ref="A8:B8"/>
    <mergeCell ref="C8:D8"/>
    <mergeCell ref="E8:F8"/>
    <mergeCell ref="G8:H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64"/>
  <sheetViews>
    <sheetView zoomScalePageLayoutView="0" workbookViewId="0" topLeftCell="A10">
      <selection activeCell="J23" sqref="J23"/>
    </sheetView>
  </sheetViews>
  <sheetFormatPr defaultColWidth="9.140625" defaultRowHeight="12.75"/>
  <cols>
    <col min="1" max="1" width="3.140625" style="0" customWidth="1"/>
    <col min="2" max="2" width="45.7109375" style="0" bestFit="1" customWidth="1"/>
  </cols>
  <sheetData>
    <row r="1" spans="1:11" ht="12.75">
      <c r="A1" s="8"/>
      <c r="B1" s="9"/>
      <c r="C1" s="9"/>
      <c r="D1" s="9"/>
      <c r="E1" s="9"/>
      <c r="F1" s="9"/>
      <c r="G1" s="9"/>
      <c r="H1" s="9"/>
      <c r="I1" s="9"/>
      <c r="J1" s="9"/>
      <c r="K1" s="10"/>
    </row>
    <row r="2" spans="1:11" ht="26.25">
      <c r="A2" s="548"/>
      <c r="B2" s="1356" t="s">
        <v>566</v>
      </c>
      <c r="C2" s="1357"/>
      <c r="D2" s="1357"/>
      <c r="E2" s="1357"/>
      <c r="F2" s="1357"/>
      <c r="G2" s="13"/>
      <c r="H2" s="13"/>
      <c r="I2" s="13"/>
      <c r="J2" s="13"/>
      <c r="K2" s="14"/>
    </row>
    <row r="3" spans="1:11" ht="18">
      <c r="A3" s="1315"/>
      <c r="B3" s="1358"/>
      <c r="C3" s="1358"/>
      <c r="D3" s="1358"/>
      <c r="E3" s="1358"/>
      <c r="F3" s="1358"/>
      <c r="G3" s="552"/>
      <c r="H3" s="552"/>
      <c r="I3" s="552"/>
      <c r="J3" s="552"/>
      <c r="K3" s="1359"/>
    </row>
    <row r="4" spans="1:11" ht="12.75">
      <c r="A4" s="728"/>
      <c r="B4" s="178"/>
      <c r="C4" s="177"/>
      <c r="D4" s="178"/>
      <c r="E4" s="178"/>
      <c r="F4" s="182"/>
      <c r="G4" s="733"/>
      <c r="H4" s="733"/>
      <c r="I4" s="1360"/>
      <c r="J4" s="733"/>
      <c r="K4" s="1361"/>
    </row>
    <row r="5" spans="1:11" ht="15.75">
      <c r="A5" s="1284"/>
      <c r="B5" s="261"/>
      <c r="C5" s="2479" t="s">
        <v>447</v>
      </c>
      <c r="D5" s="2480"/>
      <c r="E5" s="2481"/>
      <c r="F5" s="2482" t="s">
        <v>448</v>
      </c>
      <c r="G5" s="2480"/>
      <c r="H5" s="2481"/>
      <c r="I5" s="2482" t="s">
        <v>567</v>
      </c>
      <c r="J5" s="2480"/>
      <c r="K5" s="2483"/>
    </row>
    <row r="6" spans="1:11" ht="15.75">
      <c r="A6" s="1284"/>
      <c r="B6" s="261"/>
      <c r="C6" s="2479" t="s">
        <v>568</v>
      </c>
      <c r="D6" s="2480"/>
      <c r="E6" s="2481"/>
      <c r="F6" s="2482" t="s">
        <v>568</v>
      </c>
      <c r="G6" s="2480"/>
      <c r="H6" s="2481"/>
      <c r="I6" s="2482" t="s">
        <v>569</v>
      </c>
      <c r="J6" s="2480"/>
      <c r="K6" s="2483"/>
    </row>
    <row r="7" spans="1:11" ht="12.75">
      <c r="A7" s="1284"/>
      <c r="B7" s="261"/>
      <c r="C7" s="2465" t="s">
        <v>570</v>
      </c>
      <c r="D7" s="2466"/>
      <c r="E7" s="2466"/>
      <c r="F7" s="2467" t="s">
        <v>570</v>
      </c>
      <c r="G7" s="2466"/>
      <c r="H7" s="2468"/>
      <c r="I7" s="2469" t="s">
        <v>570</v>
      </c>
      <c r="J7" s="2470"/>
      <c r="K7" s="2471"/>
    </row>
    <row r="8" spans="1:11" ht="12.75">
      <c r="A8" s="1362"/>
      <c r="B8" s="1363"/>
      <c r="C8" s="2472"/>
      <c r="D8" s="2473"/>
      <c r="E8" s="2473"/>
      <c r="F8" s="2474"/>
      <c r="G8" s="2473"/>
      <c r="H8" s="2475"/>
      <c r="I8" s="2476"/>
      <c r="J8" s="2477"/>
      <c r="K8" s="2478"/>
    </row>
    <row r="9" spans="1:11" ht="12.75">
      <c r="A9" s="750"/>
      <c r="B9" s="205"/>
      <c r="C9" s="788"/>
      <c r="D9" s="205"/>
      <c r="E9" s="205"/>
      <c r="F9" s="1143"/>
      <c r="G9" s="1364"/>
      <c r="H9" s="1364"/>
      <c r="I9" s="1365"/>
      <c r="J9" s="1364"/>
      <c r="K9" s="1366"/>
    </row>
    <row r="10" spans="1:11" ht="12.75">
      <c r="A10" s="750"/>
      <c r="B10" s="205"/>
      <c r="C10" s="788"/>
      <c r="D10" s="205"/>
      <c r="E10" s="205"/>
      <c r="F10" s="1143"/>
      <c r="G10" s="1364"/>
      <c r="H10" s="1364"/>
      <c r="I10" s="1365"/>
      <c r="J10" s="1364"/>
      <c r="K10" s="1366"/>
    </row>
    <row r="11" spans="1:11" ht="18">
      <c r="A11" s="1367" t="s">
        <v>571</v>
      </c>
      <c r="B11" s="205"/>
      <c r="C11" s="788"/>
      <c r="D11" s="205"/>
      <c r="E11" s="205"/>
      <c r="F11" s="1143"/>
      <c r="G11" s="1364"/>
      <c r="H11" s="1364"/>
      <c r="I11" s="1365"/>
      <c r="J11" s="1364"/>
      <c r="K11" s="1366"/>
    </row>
    <row r="12" spans="1:11" ht="12.75">
      <c r="A12" s="750"/>
      <c r="B12" s="205"/>
      <c r="C12" s="788"/>
      <c r="D12" s="1364"/>
      <c r="E12" s="205"/>
      <c r="F12" s="1143"/>
      <c r="G12" s="1364"/>
      <c r="H12" s="1364"/>
      <c r="I12" s="1365"/>
      <c r="J12" s="1364"/>
      <c r="K12" s="1366"/>
    </row>
    <row r="13" spans="1:11" ht="12.75">
      <c r="A13" s="750"/>
      <c r="B13" s="205" t="s">
        <v>572</v>
      </c>
      <c r="C13" s="788"/>
      <c r="D13" s="44">
        <v>-21594</v>
      </c>
      <c r="E13" s="1364"/>
      <c r="F13" s="1365"/>
      <c r="G13" s="44">
        <v>-1436</v>
      </c>
      <c r="H13" s="1364"/>
      <c r="I13" s="1365"/>
      <c r="J13" s="44">
        <f>+D13+G13</f>
        <v>-23030</v>
      </c>
      <c r="K13" s="1366"/>
    </row>
    <row r="14" spans="1:11" ht="12.75">
      <c r="A14" s="750"/>
      <c r="B14" s="205"/>
      <c r="C14" s="788"/>
      <c r="D14" s="1368"/>
      <c r="E14" s="1364"/>
      <c r="F14" s="1365"/>
      <c r="G14" s="1368"/>
      <c r="H14" s="1364"/>
      <c r="I14" s="1365"/>
      <c r="J14" s="1368"/>
      <c r="K14" s="1366"/>
    </row>
    <row r="15" spans="1:11" ht="12.75">
      <c r="A15" s="750"/>
      <c r="B15" s="205" t="s">
        <v>573</v>
      </c>
      <c r="C15" s="788"/>
      <c r="D15" s="44">
        <v>77827</v>
      </c>
      <c r="E15" s="1364"/>
      <c r="F15" s="1365"/>
      <c r="G15" s="44">
        <v>1628</v>
      </c>
      <c r="H15" s="1364"/>
      <c r="I15" s="1365"/>
      <c r="J15" s="44">
        <f>+D15+G15</f>
        <v>79455</v>
      </c>
      <c r="K15" s="1366"/>
    </row>
    <row r="16" spans="1:11" ht="12.75">
      <c r="A16" s="750"/>
      <c r="B16" s="205"/>
      <c r="C16" s="788"/>
      <c r="D16" s="1368"/>
      <c r="E16" s="1364"/>
      <c r="F16" s="1365"/>
      <c r="G16" s="1368"/>
      <c r="H16" s="1364"/>
      <c r="I16" s="1365"/>
      <c r="J16" s="1368"/>
      <c r="K16" s="1366"/>
    </row>
    <row r="17" spans="1:11" ht="12.75">
      <c r="A17" s="750"/>
      <c r="B17" s="205" t="s">
        <v>574</v>
      </c>
      <c r="C17" s="788"/>
      <c r="D17" s="44">
        <f>+D15-D13</f>
        <v>99421</v>
      </c>
      <c r="E17" s="1364"/>
      <c r="F17" s="1365"/>
      <c r="G17" s="44">
        <f>+G15-G13</f>
        <v>3064</v>
      </c>
      <c r="H17" s="1364"/>
      <c r="I17" s="1365"/>
      <c r="J17" s="44">
        <f>+D17+G17</f>
        <v>102485</v>
      </c>
      <c r="K17" s="1366"/>
    </row>
    <row r="18" spans="1:11" ht="12.75">
      <c r="A18" s="750"/>
      <c r="B18" s="205"/>
      <c r="C18" s="788"/>
      <c r="D18" s="44"/>
      <c r="E18" s="1364"/>
      <c r="F18" s="1365"/>
      <c r="G18" s="44"/>
      <c r="H18" s="1364"/>
      <c r="I18" s="1365"/>
      <c r="J18" s="1368"/>
      <c r="K18" s="1366"/>
    </row>
    <row r="19" spans="1:11" ht="12.75">
      <c r="A19" s="750"/>
      <c r="B19" s="205"/>
      <c r="C19" s="788"/>
      <c r="D19" s="1368"/>
      <c r="E19" s="1364"/>
      <c r="F19" s="1365"/>
      <c r="G19" s="1368"/>
      <c r="H19" s="1364"/>
      <c r="I19" s="1365"/>
      <c r="J19" s="1368"/>
      <c r="K19" s="1366"/>
    </row>
    <row r="20" spans="1:11" ht="12.75">
      <c r="A20" s="750"/>
      <c r="B20" s="205" t="s">
        <v>575</v>
      </c>
      <c r="C20" s="788"/>
      <c r="D20" s="44">
        <v>2231</v>
      </c>
      <c r="E20" s="1364"/>
      <c r="F20" s="1365"/>
      <c r="G20" s="44">
        <v>93</v>
      </c>
      <c r="H20" s="1364"/>
      <c r="I20" s="1365"/>
      <c r="J20" s="44">
        <f>+D20+G20</f>
        <v>2324</v>
      </c>
      <c r="K20" s="1366"/>
    </row>
    <row r="21" spans="1:11" ht="12.75">
      <c r="A21" s="750"/>
      <c r="B21" s="205"/>
      <c r="C21" s="788"/>
      <c r="D21" s="1368"/>
      <c r="E21" s="1364"/>
      <c r="F21" s="1365"/>
      <c r="G21" s="1368"/>
      <c r="H21" s="1364"/>
      <c r="I21" s="1365"/>
      <c r="J21" s="1368"/>
      <c r="K21" s="1366"/>
    </row>
    <row r="22" spans="1:11" ht="12.75">
      <c r="A22" s="750"/>
      <c r="B22" s="205"/>
      <c r="C22" s="788"/>
      <c r="D22" s="1368"/>
      <c r="E22" s="1364"/>
      <c r="F22" s="1365"/>
      <c r="G22" s="1368"/>
      <c r="H22" s="1364"/>
      <c r="I22" s="1365"/>
      <c r="J22" s="1368"/>
      <c r="K22" s="1366"/>
    </row>
    <row r="23" spans="1:11" ht="12.75">
      <c r="A23" s="750"/>
      <c r="B23" s="205" t="s">
        <v>576</v>
      </c>
      <c r="C23" s="788"/>
      <c r="D23" s="48">
        <v>26124</v>
      </c>
      <c r="E23" s="1369"/>
      <c r="F23" s="1370"/>
      <c r="G23" s="48">
        <v>1460</v>
      </c>
      <c r="H23" s="1369"/>
      <c r="I23" s="1370"/>
      <c r="J23" s="48">
        <f>+D23+G23</f>
        <v>27584</v>
      </c>
      <c r="K23" s="1371"/>
    </row>
    <row r="24" spans="1:11" ht="12.75">
      <c r="A24" s="750"/>
      <c r="B24" s="205"/>
      <c r="C24" s="788"/>
      <c r="D24" s="1368"/>
      <c r="E24" s="1364"/>
      <c r="F24" s="1365"/>
      <c r="G24" s="1368"/>
      <c r="H24" s="1364"/>
      <c r="I24" s="1365"/>
      <c r="J24" s="1368"/>
      <c r="K24" s="1366"/>
    </row>
    <row r="25" spans="1:11" ht="12.75">
      <c r="A25" s="750"/>
      <c r="B25" s="205" t="s">
        <v>577</v>
      </c>
      <c r="C25" s="788"/>
      <c r="D25" s="1368" t="s">
        <v>578</v>
      </c>
      <c r="E25" s="1364"/>
      <c r="F25" s="1365"/>
      <c r="G25" s="1368" t="s">
        <v>579</v>
      </c>
      <c r="H25" s="1364"/>
      <c r="I25" s="1365"/>
      <c r="J25" s="1368" t="s">
        <v>580</v>
      </c>
      <c r="K25" s="1366"/>
    </row>
    <row r="26" spans="1:11" ht="12.75">
      <c r="A26" s="750"/>
      <c r="B26" s="205"/>
      <c r="C26" s="788"/>
      <c r="D26" s="1368"/>
      <c r="E26" s="1364"/>
      <c r="F26" s="1365"/>
      <c r="G26" s="1368"/>
      <c r="H26" s="1364"/>
      <c r="I26" s="1365"/>
      <c r="J26" s="1368"/>
      <c r="K26" s="1366"/>
    </row>
    <row r="27" spans="1:11" ht="12.75">
      <c r="A27" s="750"/>
      <c r="B27" s="205"/>
      <c r="C27" s="788"/>
      <c r="D27" s="1368"/>
      <c r="E27" s="1364"/>
      <c r="F27" s="1365"/>
      <c r="G27" s="1368"/>
      <c r="H27" s="1364"/>
      <c r="I27" s="1365"/>
      <c r="J27" s="1368"/>
      <c r="K27" s="1366"/>
    </row>
    <row r="28" spans="1:11" ht="12.75">
      <c r="A28" s="750"/>
      <c r="B28" s="205" t="s">
        <v>581</v>
      </c>
      <c r="C28" s="788"/>
      <c r="D28" s="48">
        <v>147</v>
      </c>
      <c r="E28" s="1364"/>
      <c r="F28" s="1365"/>
      <c r="G28" s="1368" t="s">
        <v>582</v>
      </c>
      <c r="H28" s="1364"/>
      <c r="I28" s="1365"/>
      <c r="J28" s="1368">
        <v>147</v>
      </c>
      <c r="K28" s="1366"/>
    </row>
    <row r="29" spans="1:11" ht="12.75">
      <c r="A29" s="750"/>
      <c r="B29" s="205"/>
      <c r="C29" s="788"/>
      <c r="D29" s="1372"/>
      <c r="E29" s="1373"/>
      <c r="F29" s="1374"/>
      <c r="G29" s="1372"/>
      <c r="H29" s="1364"/>
      <c r="I29" s="1365"/>
      <c r="J29" s="1372"/>
      <c r="K29" s="1366"/>
    </row>
    <row r="30" spans="1:11" ht="12.75">
      <c r="A30" s="750"/>
      <c r="B30" s="205" t="s">
        <v>583</v>
      </c>
      <c r="C30" s="788"/>
      <c r="D30" s="44">
        <v>1722</v>
      </c>
      <c r="E30" s="1364"/>
      <c r="F30" s="1365"/>
      <c r="G30" s="44" t="s">
        <v>582</v>
      </c>
      <c r="H30" s="1364"/>
      <c r="I30" s="1365"/>
      <c r="J30" s="44">
        <v>1722</v>
      </c>
      <c r="K30" s="1366"/>
    </row>
    <row r="31" spans="1:11" ht="12.75">
      <c r="A31" s="750"/>
      <c r="B31" s="205"/>
      <c r="C31" s="788"/>
      <c r="D31" s="1368"/>
      <c r="E31" s="1364"/>
      <c r="F31" s="1365"/>
      <c r="G31" s="1368"/>
      <c r="H31" s="1364"/>
      <c r="I31" s="1365"/>
      <c r="J31" s="1368"/>
      <c r="K31" s="1366"/>
    </row>
    <row r="32" spans="1:11" ht="12.75">
      <c r="A32" s="750"/>
      <c r="B32" s="205"/>
      <c r="C32" s="788"/>
      <c r="D32" s="1368"/>
      <c r="E32" s="1364"/>
      <c r="F32" s="1365"/>
      <c r="G32" s="1368"/>
      <c r="H32" s="1364"/>
      <c r="I32" s="1365"/>
      <c r="J32" s="1368"/>
      <c r="K32" s="1366"/>
    </row>
    <row r="33" spans="1:11" ht="12.75">
      <c r="A33" s="750"/>
      <c r="B33" s="205" t="s">
        <v>584</v>
      </c>
      <c r="C33" s="788"/>
      <c r="D33" s="48">
        <v>758391</v>
      </c>
      <c r="E33" s="1369"/>
      <c r="F33" s="1370"/>
      <c r="G33" s="48">
        <v>110</v>
      </c>
      <c r="H33" s="1364"/>
      <c r="I33" s="1365"/>
      <c r="J33" s="48">
        <v>758501</v>
      </c>
      <c r="K33" s="1371"/>
    </row>
    <row r="34" spans="1:11" ht="12.75">
      <c r="A34" s="750"/>
      <c r="B34" s="205"/>
      <c r="C34" s="788"/>
      <c r="D34" s="1368"/>
      <c r="E34" s="1364"/>
      <c r="F34" s="1365"/>
      <c r="G34" s="1368"/>
      <c r="H34" s="1364"/>
      <c r="I34" s="1365"/>
      <c r="J34" s="1368"/>
      <c r="K34" s="1366"/>
    </row>
    <row r="35" spans="1:11" ht="12.75">
      <c r="A35" s="750"/>
      <c r="B35" s="205" t="s">
        <v>585</v>
      </c>
      <c r="C35" s="788"/>
      <c r="D35" s="44">
        <v>5467</v>
      </c>
      <c r="E35" s="1364"/>
      <c r="F35" s="1365"/>
      <c r="G35" s="44" t="s">
        <v>586</v>
      </c>
      <c r="H35" s="1364"/>
      <c r="I35" s="1365"/>
      <c r="J35" s="44">
        <v>5467</v>
      </c>
      <c r="K35" s="1366"/>
    </row>
    <row r="36" spans="1:11" ht="12.75">
      <c r="A36" s="750"/>
      <c r="B36" s="205"/>
      <c r="C36" s="788"/>
      <c r="D36" s="1368"/>
      <c r="E36" s="1364"/>
      <c r="F36" s="1365"/>
      <c r="G36" s="1368"/>
      <c r="H36" s="1364"/>
      <c r="I36" s="1365"/>
      <c r="J36" s="1368"/>
      <c r="K36" s="1366"/>
    </row>
    <row r="37" spans="1:11" ht="12.75">
      <c r="A37" s="750"/>
      <c r="B37" s="205"/>
      <c r="C37" s="788"/>
      <c r="D37" s="1368"/>
      <c r="E37" s="1364"/>
      <c r="F37" s="1365"/>
      <c r="G37" s="1368"/>
      <c r="H37" s="1364"/>
      <c r="I37" s="1365"/>
      <c r="J37" s="1368"/>
      <c r="K37" s="1366"/>
    </row>
    <row r="38" spans="1:11" ht="12.75">
      <c r="A38" s="750"/>
      <c r="B38" s="205" t="s">
        <v>588</v>
      </c>
      <c r="C38" s="788"/>
      <c r="D38" s="1368" t="s">
        <v>582</v>
      </c>
      <c r="E38" s="1364"/>
      <c r="F38" s="1365"/>
      <c r="G38" s="48">
        <v>50</v>
      </c>
      <c r="H38" s="1364"/>
      <c r="I38" s="1365"/>
      <c r="J38" s="1368">
        <v>50</v>
      </c>
      <c r="K38" s="1366"/>
    </row>
    <row r="39" spans="1:11" ht="12.75">
      <c r="A39" s="750"/>
      <c r="B39" s="205"/>
      <c r="C39" s="788"/>
      <c r="D39" s="1368"/>
      <c r="E39" s="1364"/>
      <c r="F39" s="1365"/>
      <c r="G39" s="1368"/>
      <c r="H39" s="1364"/>
      <c r="I39" s="1365"/>
      <c r="J39" s="1368"/>
      <c r="K39" s="1366"/>
    </row>
    <row r="40" spans="1:11" ht="12.75">
      <c r="A40" s="750"/>
      <c r="B40" s="205" t="s">
        <v>589</v>
      </c>
      <c r="C40" s="788"/>
      <c r="D40" s="1368" t="s">
        <v>582</v>
      </c>
      <c r="E40" s="1364"/>
      <c r="F40" s="1365"/>
      <c r="G40" s="44">
        <v>97</v>
      </c>
      <c r="H40" s="1364"/>
      <c r="I40" s="1365"/>
      <c r="J40" s="44">
        <v>97</v>
      </c>
      <c r="K40" s="1366"/>
    </row>
    <row r="41" spans="1:11" ht="13.5" thickBot="1">
      <c r="A41" s="750"/>
      <c r="B41" s="205"/>
      <c r="C41" s="788"/>
      <c r="D41" s="1368"/>
      <c r="E41" s="1364"/>
      <c r="F41" s="1365"/>
      <c r="G41" s="1368"/>
      <c r="H41" s="1364"/>
      <c r="I41" s="1365"/>
      <c r="J41" s="1368"/>
      <c r="K41" s="1366"/>
    </row>
    <row r="42" spans="1:11" ht="12.75">
      <c r="A42" s="1375"/>
      <c r="B42" s="1376"/>
      <c r="C42" s="1377"/>
      <c r="D42" s="1378"/>
      <c r="E42" s="1379"/>
      <c r="F42" s="1380"/>
      <c r="G42" s="1378"/>
      <c r="H42" s="1379"/>
      <c r="I42" s="1380"/>
      <c r="J42" s="1378"/>
      <c r="K42" s="1381"/>
    </row>
    <row r="43" spans="1:11" ht="12.75">
      <c r="A43" s="750"/>
      <c r="B43" s="205"/>
      <c r="C43" s="788"/>
      <c r="D43" s="1368"/>
      <c r="E43" s="1364"/>
      <c r="F43" s="1365"/>
      <c r="G43" s="1368"/>
      <c r="H43" s="1364"/>
      <c r="I43" s="1365"/>
      <c r="J43" s="1368"/>
      <c r="K43" s="1366"/>
    </row>
    <row r="44" spans="1:11" ht="18">
      <c r="A44" s="1367" t="s">
        <v>590</v>
      </c>
      <c r="B44" s="205"/>
      <c r="C44" s="788"/>
      <c r="D44" s="1297"/>
      <c r="E44" s="205"/>
      <c r="F44" s="1143"/>
      <c r="G44" s="1297"/>
      <c r="H44" s="1364"/>
      <c r="I44" s="1365"/>
      <c r="J44" s="1297"/>
      <c r="K44" s="1366"/>
    </row>
    <row r="45" spans="1:11" ht="12.75">
      <c r="A45" s="750"/>
      <c r="B45" s="205"/>
      <c r="C45" s="788"/>
      <c r="D45" s="1297"/>
      <c r="E45" s="205"/>
      <c r="F45" s="1143"/>
      <c r="G45" s="1297"/>
      <c r="H45" s="1364"/>
      <c r="I45" s="1365"/>
      <c r="J45" s="1297"/>
      <c r="K45" s="1366"/>
    </row>
    <row r="46" spans="1:11" ht="12.75">
      <c r="A46" s="750"/>
      <c r="B46" s="205" t="s">
        <v>591</v>
      </c>
      <c r="C46" s="788"/>
      <c r="D46" s="48">
        <v>4140</v>
      </c>
      <c r="E46" s="1369"/>
      <c r="F46" s="1370"/>
      <c r="G46" s="48">
        <v>10</v>
      </c>
      <c r="H46" s="1364"/>
      <c r="I46" s="1365"/>
      <c r="J46" s="48">
        <v>4150</v>
      </c>
      <c r="K46" s="1371"/>
    </row>
    <row r="47" spans="1:11" ht="12.75">
      <c r="A47" s="750"/>
      <c r="B47" s="205"/>
      <c r="C47" s="788"/>
      <c r="D47" s="1368"/>
      <c r="E47" s="1364"/>
      <c r="F47" s="1365"/>
      <c r="G47" s="1368"/>
      <c r="H47" s="1364"/>
      <c r="I47" s="1365"/>
      <c r="J47" s="1368"/>
      <c r="K47" s="1366"/>
    </row>
    <row r="48" spans="1:11" ht="12.75">
      <c r="A48" s="750"/>
      <c r="B48" s="205" t="s">
        <v>587</v>
      </c>
      <c r="C48" s="788"/>
      <c r="D48" s="44">
        <v>44640</v>
      </c>
      <c r="E48" s="1364"/>
      <c r="F48" s="1365"/>
      <c r="G48" s="44">
        <v>31</v>
      </c>
      <c r="H48" s="1364"/>
      <c r="I48" s="1365"/>
      <c r="J48" s="44">
        <f>+D48+G48</f>
        <v>44671</v>
      </c>
      <c r="K48" s="1366"/>
    </row>
    <row r="49" spans="1:11" ht="12.75">
      <c r="A49" s="750"/>
      <c r="B49" s="205"/>
      <c r="C49" s="788"/>
      <c r="D49" s="1368"/>
      <c r="E49" s="1364"/>
      <c r="F49" s="1365"/>
      <c r="G49" s="1368"/>
      <c r="H49" s="1364"/>
      <c r="I49" s="1365"/>
      <c r="J49" s="1368"/>
      <c r="K49" s="1366"/>
    </row>
    <row r="50" spans="1:11" ht="12.75">
      <c r="A50" s="750"/>
      <c r="B50" s="205"/>
      <c r="C50" s="788"/>
      <c r="D50" s="1368"/>
      <c r="E50" s="1364"/>
      <c r="F50" s="1365"/>
      <c r="G50" s="1368"/>
      <c r="H50" s="1364"/>
      <c r="I50" s="1365"/>
      <c r="J50" s="1368"/>
      <c r="K50" s="1366"/>
    </row>
    <row r="51" spans="1:11" ht="12.75">
      <c r="A51" s="750"/>
      <c r="B51" s="205" t="s">
        <v>588</v>
      </c>
      <c r="C51" s="788"/>
      <c r="D51" s="1368" t="s">
        <v>582</v>
      </c>
      <c r="E51" s="1364"/>
      <c r="F51" s="1365"/>
      <c r="G51" s="48">
        <v>63</v>
      </c>
      <c r="H51" s="1364"/>
      <c r="I51" s="1365"/>
      <c r="J51" s="1368">
        <v>63</v>
      </c>
      <c r="K51" s="1366"/>
    </row>
    <row r="52" spans="1:11" ht="12.75">
      <c r="A52" s="750"/>
      <c r="B52" s="205"/>
      <c r="C52" s="788"/>
      <c r="D52" s="1368"/>
      <c r="E52" s="1364"/>
      <c r="F52" s="1365"/>
      <c r="G52" s="1368"/>
      <c r="H52" s="1364"/>
      <c r="I52" s="1365"/>
      <c r="J52" s="1368"/>
      <c r="K52" s="1366"/>
    </row>
    <row r="53" spans="1:11" ht="12.75">
      <c r="A53" s="750"/>
      <c r="B53" s="205" t="s">
        <v>592</v>
      </c>
      <c r="C53" s="788"/>
      <c r="D53" s="1368" t="s">
        <v>582</v>
      </c>
      <c r="E53" s="1364"/>
      <c r="F53" s="1365"/>
      <c r="G53" s="44">
        <v>600</v>
      </c>
      <c r="H53" s="1364"/>
      <c r="I53" s="1365"/>
      <c r="J53" s="44">
        <v>600</v>
      </c>
      <c r="K53" s="1366"/>
    </row>
    <row r="54" spans="1:11" ht="13.5" thickBot="1">
      <c r="A54" s="1382"/>
      <c r="B54" s="1383"/>
      <c r="C54" s="1384"/>
      <c r="D54" s="228"/>
      <c r="E54" s="1385"/>
      <c r="F54" s="1386"/>
      <c r="G54" s="1385"/>
      <c r="H54" s="1385"/>
      <c r="I54" s="1386"/>
      <c r="J54" s="1385"/>
      <c r="K54" s="1387"/>
    </row>
    <row r="55" spans="2:11" ht="12.75">
      <c r="B55" s="11"/>
      <c r="C55" s="11"/>
      <c r="D55" s="11"/>
      <c r="E55" s="11"/>
      <c r="F55" s="11"/>
      <c r="G55" s="11"/>
      <c r="H55" s="11"/>
      <c r="I55" s="11"/>
      <c r="J55" s="11"/>
      <c r="K55" s="15"/>
    </row>
    <row r="56" spans="2:11" ht="12.75">
      <c r="B56" s="1388" t="s">
        <v>593</v>
      </c>
      <c r="C56" s="11"/>
      <c r="D56" s="11"/>
      <c r="E56" s="11"/>
      <c r="F56" s="11"/>
      <c r="G56" s="11"/>
      <c r="H56" s="11"/>
      <c r="I56" s="11"/>
      <c r="J56" s="11"/>
      <c r="K56" s="15"/>
    </row>
    <row r="57" spans="2:11" ht="12.75">
      <c r="B57" s="1388" t="s">
        <v>1004</v>
      </c>
      <c r="C57" s="11"/>
      <c r="D57" s="11"/>
      <c r="E57" s="11"/>
      <c r="F57" s="11"/>
      <c r="G57" s="11"/>
      <c r="H57" s="11"/>
      <c r="I57" s="11"/>
      <c r="J57" s="11"/>
      <c r="K57" s="15"/>
    </row>
    <row r="58" spans="2:11" ht="12.75">
      <c r="B58" s="1388" t="s">
        <v>594</v>
      </c>
      <c r="C58" s="11"/>
      <c r="D58" s="11"/>
      <c r="E58" s="11"/>
      <c r="F58" s="11"/>
      <c r="G58" s="11"/>
      <c r="H58" s="11"/>
      <c r="I58" s="11"/>
      <c r="J58" s="11"/>
      <c r="K58" s="15"/>
    </row>
    <row r="59" spans="2:11" ht="12.75">
      <c r="B59" s="1388" t="s">
        <v>1005</v>
      </c>
      <c r="C59" s="11"/>
      <c r="D59" s="11"/>
      <c r="E59" s="11"/>
      <c r="F59" s="11"/>
      <c r="G59" s="11"/>
      <c r="H59" s="11"/>
      <c r="I59" s="11"/>
      <c r="J59" s="11"/>
      <c r="K59" s="15"/>
    </row>
    <row r="60" spans="2:11" ht="12.75">
      <c r="B60" s="1388" t="s">
        <v>595</v>
      </c>
      <c r="C60" s="11"/>
      <c r="D60" s="11"/>
      <c r="E60" s="11"/>
      <c r="F60" s="11"/>
      <c r="G60" s="11"/>
      <c r="H60" s="11"/>
      <c r="I60" s="11"/>
      <c r="J60" s="11"/>
      <c r="K60" s="15"/>
    </row>
    <row r="61" spans="2:11" ht="12.75">
      <c r="B61" s="1388" t="s">
        <v>596</v>
      </c>
      <c r="C61" s="11"/>
      <c r="D61" s="11"/>
      <c r="E61" s="11"/>
      <c r="F61" s="11"/>
      <c r="G61" s="11"/>
      <c r="H61" s="11"/>
      <c r="I61" s="11"/>
      <c r="J61" s="11"/>
      <c r="K61" s="15"/>
    </row>
    <row r="62" spans="2:11" ht="12.75">
      <c r="B62" s="11"/>
      <c r="C62" s="11"/>
      <c r="D62" s="11"/>
      <c r="E62" s="11"/>
      <c r="F62" s="11"/>
      <c r="G62" s="61"/>
      <c r="H62" s="11"/>
      <c r="I62" s="11"/>
      <c r="J62" s="11"/>
      <c r="K62" s="15"/>
    </row>
    <row r="63" spans="2:11" ht="12.75">
      <c r="B63" s="11"/>
      <c r="C63" s="11"/>
      <c r="D63" s="11"/>
      <c r="E63" s="11"/>
      <c r="F63" s="11"/>
      <c r="G63" s="11"/>
      <c r="H63" s="11"/>
      <c r="I63" s="11"/>
      <c r="J63" s="11"/>
      <c r="K63" s="15"/>
    </row>
    <row r="64" spans="2:11" ht="12.75">
      <c r="B64" s="11"/>
      <c r="C64" s="11"/>
      <c r="D64" s="11"/>
      <c r="E64" s="11"/>
      <c r="F64" s="11"/>
      <c r="G64" s="11"/>
      <c r="H64" s="11"/>
      <c r="I64" s="11"/>
      <c r="J64" s="11"/>
      <c r="K64" s="15"/>
    </row>
  </sheetData>
  <sheetProtection/>
  <mergeCells count="12">
    <mergeCell ref="C5:E5"/>
    <mergeCell ref="F5:H5"/>
    <mergeCell ref="I5:K5"/>
    <mergeCell ref="C6:E6"/>
    <mergeCell ref="F6:H6"/>
    <mergeCell ref="I6:K6"/>
    <mergeCell ref="C7:E7"/>
    <mergeCell ref="F7:H7"/>
    <mergeCell ref="I7:K7"/>
    <mergeCell ref="C8:E8"/>
    <mergeCell ref="F8:H8"/>
    <mergeCell ref="I8:K8"/>
  </mergeCells>
  <printOptions/>
  <pageMargins left="0.7" right="0.7" top="0.75" bottom="0.75" header="0.3" footer="0.3"/>
  <pageSetup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N26"/>
  <sheetViews>
    <sheetView zoomScalePageLayoutView="0" workbookViewId="0" topLeftCell="A1">
      <selection activeCell="M3" sqref="M3"/>
    </sheetView>
  </sheetViews>
  <sheetFormatPr defaultColWidth="9.140625" defaultRowHeight="12.75"/>
  <cols>
    <col min="1" max="1" width="2.28125" style="365" customWidth="1"/>
    <col min="2" max="2" width="17.00390625" style="365" customWidth="1"/>
    <col min="3" max="3" width="15.7109375" style="365" customWidth="1"/>
    <col min="4" max="4" width="6.7109375" style="365" customWidth="1"/>
    <col min="5" max="5" width="15.8515625" style="365" customWidth="1"/>
    <col min="6" max="6" width="6.7109375" style="365" customWidth="1"/>
    <col min="7" max="7" width="15.8515625" style="365" customWidth="1"/>
    <col min="8" max="8" width="6.7109375" style="365" customWidth="1"/>
    <col min="9" max="9" width="15.7109375" style="365" customWidth="1"/>
    <col min="10" max="10" width="6.7109375" style="365" customWidth="1"/>
    <col min="11" max="11" width="15.7109375" style="365" customWidth="1"/>
    <col min="12" max="12" width="6.7109375" style="365" customWidth="1"/>
    <col min="13" max="13" width="9.140625" style="402" customWidth="1"/>
    <col min="14" max="14" width="13.8515625" style="365" customWidth="1"/>
    <col min="15" max="16384" width="9.140625" style="365" customWidth="1"/>
  </cols>
  <sheetData>
    <row r="1" spans="1:12" ht="4.5" customHeight="1">
      <c r="A1" s="314"/>
      <c r="B1" s="315"/>
      <c r="C1" s="315"/>
      <c r="D1" s="315"/>
      <c r="E1" s="315"/>
      <c r="F1" s="315"/>
      <c r="G1" s="315"/>
      <c r="H1" s="315"/>
      <c r="I1" s="315"/>
      <c r="J1" s="315"/>
      <c r="K1" s="315"/>
      <c r="L1" s="466"/>
    </row>
    <row r="2" spans="1:12" s="72" customFormat="1" ht="23.25">
      <c r="A2" s="2532" t="s">
        <v>305</v>
      </c>
      <c r="B2" s="2533"/>
      <c r="C2" s="2533"/>
      <c r="D2" s="2533"/>
      <c r="E2" s="2533"/>
      <c r="F2" s="2533"/>
      <c r="G2" s="2533"/>
      <c r="H2" s="2533"/>
      <c r="I2" s="2533"/>
      <c r="J2" s="2533"/>
      <c r="K2" s="2533"/>
      <c r="L2" s="2534"/>
    </row>
    <row r="3" spans="1:12" s="87" customFormat="1" ht="20.25">
      <c r="A3" s="2494" t="s">
        <v>37</v>
      </c>
      <c r="B3" s="2495"/>
      <c r="C3" s="2495"/>
      <c r="D3" s="2495"/>
      <c r="E3" s="2495"/>
      <c r="F3" s="2495"/>
      <c r="G3" s="2495"/>
      <c r="H3" s="2495"/>
      <c r="I3" s="2495"/>
      <c r="J3" s="2495"/>
      <c r="K3" s="2495"/>
      <c r="L3" s="2535"/>
    </row>
    <row r="4" spans="1:12" s="87" customFormat="1" ht="20.25">
      <c r="A4" s="2494" t="s">
        <v>144</v>
      </c>
      <c r="B4" s="2495"/>
      <c r="C4" s="2495"/>
      <c r="D4" s="2495"/>
      <c r="E4" s="2495"/>
      <c r="F4" s="2495"/>
      <c r="G4" s="2495"/>
      <c r="H4" s="2495"/>
      <c r="I4" s="2495"/>
      <c r="J4" s="2495"/>
      <c r="K4" s="2495"/>
      <c r="L4" s="2535"/>
    </row>
    <row r="5" spans="1:12" s="68" customFormat="1" ht="6" customHeight="1">
      <c r="A5" s="317"/>
      <c r="B5" s="318"/>
      <c r="C5" s="319"/>
      <c r="D5" s="319"/>
      <c r="E5" s="319"/>
      <c r="F5" s="319"/>
      <c r="G5" s="319"/>
      <c r="H5" s="319"/>
      <c r="I5" s="319"/>
      <c r="J5" s="319"/>
      <c r="K5" s="319"/>
      <c r="L5" s="444"/>
    </row>
    <row r="6" spans="1:14" s="68" customFormat="1" ht="12.75">
      <c r="A6" s="468"/>
      <c r="B6" s="460"/>
      <c r="C6" s="2543" t="s">
        <v>254</v>
      </c>
      <c r="D6" s="2544"/>
      <c r="E6" s="2544"/>
      <c r="F6" s="2544"/>
      <c r="G6" s="2544"/>
      <c r="H6" s="2544"/>
      <c r="I6" s="2544"/>
      <c r="J6" s="2544"/>
      <c r="K6" s="445"/>
      <c r="L6" s="446"/>
      <c r="M6" s="415"/>
      <c r="N6" s="72"/>
    </row>
    <row r="7" spans="1:14" s="68" customFormat="1" ht="12.75">
      <c r="A7" s="473" t="s">
        <v>280</v>
      </c>
      <c r="B7" s="474"/>
      <c r="C7" s="2545"/>
      <c r="D7" s="2546"/>
      <c r="E7" s="2546"/>
      <c r="F7" s="2546"/>
      <c r="G7" s="2546"/>
      <c r="H7" s="2546"/>
      <c r="I7" s="2546"/>
      <c r="J7" s="2546"/>
      <c r="K7" s="447"/>
      <c r="L7" s="448"/>
      <c r="M7" s="415"/>
      <c r="N7" s="72"/>
    </row>
    <row r="8" spans="1:14" s="68" customFormat="1" ht="12.75">
      <c r="A8" s="473" t="s">
        <v>283</v>
      </c>
      <c r="B8" s="474"/>
      <c r="C8" s="2524" t="s">
        <v>301</v>
      </c>
      <c r="D8" s="2525"/>
      <c r="E8" s="2525" t="s">
        <v>255</v>
      </c>
      <c r="F8" s="2525"/>
      <c r="G8" s="2525" t="s">
        <v>256</v>
      </c>
      <c r="H8" s="2525"/>
      <c r="I8" s="2525" t="s">
        <v>257</v>
      </c>
      <c r="J8" s="2525"/>
      <c r="K8" s="2540" t="s">
        <v>145</v>
      </c>
      <c r="L8" s="2541"/>
      <c r="M8" s="415"/>
      <c r="N8" s="72"/>
    </row>
    <row r="9" spans="1:14" s="68" customFormat="1" ht="9.75" customHeight="1">
      <c r="A9" s="332"/>
      <c r="B9" s="94"/>
      <c r="C9" s="333"/>
      <c r="D9" s="94"/>
      <c r="E9" s="94"/>
      <c r="F9" s="94"/>
      <c r="G9" s="94"/>
      <c r="H9" s="94"/>
      <c r="I9" s="94"/>
      <c r="J9" s="94"/>
      <c r="K9" s="451"/>
      <c r="L9" s="452"/>
      <c r="M9" s="415"/>
      <c r="N9" s="415"/>
    </row>
    <row r="10" spans="1:14" s="68" customFormat="1" ht="9.75" customHeight="1">
      <c r="A10" s="366"/>
      <c r="B10" s="367"/>
      <c r="C10" s="368"/>
      <c r="D10" s="369"/>
      <c r="E10" s="369"/>
      <c r="F10" s="369"/>
      <c r="G10" s="369"/>
      <c r="H10" s="369"/>
      <c r="I10" s="369"/>
      <c r="J10" s="369"/>
      <c r="K10" s="370"/>
      <c r="L10" s="371"/>
      <c r="M10" s="415"/>
      <c r="N10" s="415"/>
    </row>
    <row r="11" spans="1:14" s="87" customFormat="1" ht="24.75" customHeight="1">
      <c r="A11" s="372"/>
      <c r="B11" s="504" t="s">
        <v>939</v>
      </c>
      <c r="C11" s="520">
        <v>76096632.86</v>
      </c>
      <c r="D11" s="506"/>
      <c r="E11" s="521">
        <v>39802454.1</v>
      </c>
      <c r="F11" s="508"/>
      <c r="G11" s="521">
        <v>18317407.69</v>
      </c>
      <c r="H11" s="508"/>
      <c r="I11" s="521">
        <v>4207534.43</v>
      </c>
      <c r="J11" s="508"/>
      <c r="K11" s="379">
        <f aca="true" t="shared" si="0" ref="K11:K16">SUM(C11:I11)</f>
        <v>138424029.08</v>
      </c>
      <c r="L11" s="455"/>
      <c r="M11" s="72"/>
      <c r="N11" s="463"/>
    </row>
    <row r="12" spans="1:14" s="87" customFormat="1" ht="24.75" customHeight="1">
      <c r="A12" s="372"/>
      <c r="B12" s="504" t="s">
        <v>295</v>
      </c>
      <c r="C12" s="505">
        <v>215064170.9</v>
      </c>
      <c r="D12" s="506"/>
      <c r="E12" s="507">
        <v>176358660.21</v>
      </c>
      <c r="F12" s="508"/>
      <c r="G12" s="507">
        <v>136405981.19</v>
      </c>
      <c r="H12" s="508"/>
      <c r="I12" s="507">
        <v>21491898.95</v>
      </c>
      <c r="J12" s="508"/>
      <c r="K12" s="524">
        <f t="shared" si="0"/>
        <v>549320711.25</v>
      </c>
      <c r="L12" s="455"/>
      <c r="M12" s="72"/>
      <c r="N12" s="463"/>
    </row>
    <row r="13" spans="1:14" s="87" customFormat="1" ht="24.75" customHeight="1">
      <c r="A13" s="372"/>
      <c r="B13" s="504" t="s">
        <v>285</v>
      </c>
      <c r="C13" s="505">
        <v>775404949.3</v>
      </c>
      <c r="D13" s="506"/>
      <c r="E13" s="507">
        <v>1474610376</v>
      </c>
      <c r="F13" s="508"/>
      <c r="G13" s="507">
        <v>1601148102.7</v>
      </c>
      <c r="H13" s="508"/>
      <c r="I13" s="507">
        <v>183394278.32</v>
      </c>
      <c r="J13" s="508"/>
      <c r="K13" s="524">
        <f t="shared" si="0"/>
        <v>4034557706.32</v>
      </c>
      <c r="L13" s="455"/>
      <c r="M13" s="72"/>
      <c r="N13" s="463"/>
    </row>
    <row r="14" spans="1:14" s="87" customFormat="1" ht="24.75" customHeight="1">
      <c r="A14" s="372"/>
      <c r="B14" s="504" t="s">
        <v>286</v>
      </c>
      <c r="C14" s="505">
        <v>1674972700.9</v>
      </c>
      <c r="D14" s="506"/>
      <c r="E14" s="507">
        <v>2600721113.7</v>
      </c>
      <c r="F14" s="508"/>
      <c r="G14" s="507">
        <v>2150520706.1</v>
      </c>
      <c r="H14" s="508"/>
      <c r="I14" s="507">
        <v>166600982.89</v>
      </c>
      <c r="J14" s="508"/>
      <c r="K14" s="524">
        <f t="shared" si="0"/>
        <v>6592815503.59</v>
      </c>
      <c r="L14" s="455"/>
      <c r="M14" s="72"/>
      <c r="N14" s="463"/>
    </row>
    <row r="15" spans="1:14" s="87" customFormat="1" ht="24.75" customHeight="1">
      <c r="A15" s="372"/>
      <c r="B15" s="504" t="s">
        <v>287</v>
      </c>
      <c r="C15" s="2438">
        <v>584025841.85</v>
      </c>
      <c r="D15" s="506"/>
      <c r="E15" s="507">
        <v>2637538765</v>
      </c>
      <c r="F15" s="508"/>
      <c r="G15" s="507">
        <v>1664932171.7</v>
      </c>
      <c r="H15" s="508"/>
      <c r="I15" s="507">
        <v>193844230.47</v>
      </c>
      <c r="J15" s="508"/>
      <c r="K15" s="524">
        <f t="shared" si="0"/>
        <v>5080341009.02</v>
      </c>
      <c r="L15" s="455"/>
      <c r="M15" s="72"/>
      <c r="N15" s="463"/>
    </row>
    <row r="16" spans="1:14" s="87" customFormat="1" ht="24.75" customHeight="1">
      <c r="A16" s="372"/>
      <c r="B16" s="504" t="s">
        <v>288</v>
      </c>
      <c r="C16" s="2438">
        <v>779537388</v>
      </c>
      <c r="D16" s="506"/>
      <c r="E16" s="507">
        <v>18723240436</v>
      </c>
      <c r="F16" s="508"/>
      <c r="G16" s="507">
        <v>8615774651</v>
      </c>
      <c r="H16" s="508"/>
      <c r="I16" s="507">
        <v>126019688.49</v>
      </c>
      <c r="J16" s="508"/>
      <c r="K16" s="524">
        <f t="shared" si="0"/>
        <v>28244572163.49</v>
      </c>
      <c r="L16" s="455"/>
      <c r="M16" s="72"/>
      <c r="N16" s="463"/>
    </row>
    <row r="17" spans="1:14" s="87" customFormat="1" ht="24.75" customHeight="1">
      <c r="A17" s="372"/>
      <c r="B17" s="504" t="s">
        <v>176</v>
      </c>
      <c r="C17" s="2439">
        <f>SUM(C11:C16)</f>
        <v>4105101683.81</v>
      </c>
      <c r="D17" s="506"/>
      <c r="E17" s="521">
        <f>SUM(E11:E16)</f>
        <v>25652271805.010002</v>
      </c>
      <c r="F17" s="508"/>
      <c r="G17" s="521">
        <f>SUM(G11:G16)</f>
        <v>14187099020.380001</v>
      </c>
      <c r="H17" s="508"/>
      <c r="I17" s="521">
        <f>SUM(I11:I16)</f>
        <v>695558613.55</v>
      </c>
      <c r="J17" s="508"/>
      <c r="K17" s="379">
        <f>SUM(K11:K16)-1</f>
        <v>44640031121.75</v>
      </c>
      <c r="L17" s="455"/>
      <c r="M17" s="72"/>
      <c r="N17" s="463"/>
    </row>
    <row r="18" spans="1:14" ht="4.5" customHeight="1">
      <c r="A18" s="352"/>
      <c r="B18" s="355"/>
      <c r="C18" s="2437"/>
      <c r="D18" s="355"/>
      <c r="E18" s="355"/>
      <c r="F18" s="355"/>
      <c r="G18" s="355"/>
      <c r="H18" s="355"/>
      <c r="I18" s="355"/>
      <c r="J18" s="355"/>
      <c r="K18" s="457"/>
      <c r="L18" s="458"/>
      <c r="M18" s="542"/>
      <c r="N18" s="438"/>
    </row>
    <row r="19" spans="1:14" ht="4.5" customHeight="1">
      <c r="A19" s="359"/>
      <c r="B19" s="359"/>
      <c r="C19" s="439"/>
      <c r="D19" s="439"/>
      <c r="E19" s="439"/>
      <c r="F19" s="439"/>
      <c r="G19" s="439"/>
      <c r="H19" s="439"/>
      <c r="I19" s="439"/>
      <c r="J19" s="439"/>
      <c r="K19" s="439"/>
      <c r="L19" s="439"/>
      <c r="M19" s="542"/>
      <c r="N19" s="438"/>
    </row>
    <row r="20" spans="1:14" s="543" customFormat="1" ht="12.75">
      <c r="A20" s="362" t="s">
        <v>177</v>
      </c>
      <c r="B20" s="362"/>
      <c r="C20" s="440"/>
      <c r="D20" s="440"/>
      <c r="E20" s="440"/>
      <c r="F20" s="440"/>
      <c r="G20" s="440"/>
      <c r="H20" s="440"/>
      <c r="I20" s="440"/>
      <c r="J20" s="440"/>
      <c r="K20" s="440"/>
      <c r="L20" s="440"/>
      <c r="M20" s="542"/>
      <c r="N20" s="542"/>
    </row>
    <row r="21" spans="1:14" s="543" customFormat="1" ht="12.75">
      <c r="A21" s="363" t="s">
        <v>270</v>
      </c>
      <c r="B21" s="362"/>
      <c r="C21" s="440"/>
      <c r="D21" s="440"/>
      <c r="E21" s="440"/>
      <c r="F21" s="440"/>
      <c r="G21" s="440"/>
      <c r="H21" s="440"/>
      <c r="I21" s="440"/>
      <c r="J21" s="440"/>
      <c r="K21" s="440"/>
      <c r="L21" s="440"/>
      <c r="M21" s="542"/>
      <c r="N21" s="544"/>
    </row>
    <row r="22" spans="1:13" s="543" customFormat="1" ht="9.75" customHeight="1">
      <c r="A22" s="362" t="s">
        <v>306</v>
      </c>
      <c r="B22" s="362"/>
      <c r="C22" s="362"/>
      <c r="D22" s="362"/>
      <c r="E22" s="362"/>
      <c r="F22" s="362"/>
      <c r="G22" s="362"/>
      <c r="H22" s="362"/>
      <c r="I22" s="362"/>
      <c r="J22" s="362"/>
      <c r="K22" s="362"/>
      <c r="L22" s="362"/>
      <c r="M22" s="402"/>
    </row>
    <row r="23" ht="9.75" customHeight="1">
      <c r="A23" s="362"/>
    </row>
    <row r="24" spans="3:11" ht="12.75">
      <c r="C24" s="545"/>
      <c r="E24" s="545"/>
      <c r="F24" s="545"/>
      <c r="G24" s="545"/>
      <c r="H24" s="545"/>
      <c r="I24" s="465"/>
      <c r="J24" s="545"/>
      <c r="K24" s="545"/>
    </row>
    <row r="25" ht="12.75">
      <c r="G25" s="465"/>
    </row>
    <row r="26" spans="3:12" ht="12.75">
      <c r="C26" s="465"/>
      <c r="E26" s="401"/>
      <c r="F26" s="401"/>
      <c r="G26" s="401"/>
      <c r="H26" s="401"/>
      <c r="I26" s="401"/>
      <c r="J26" s="401"/>
      <c r="K26" s="401"/>
      <c r="L26" s="401"/>
    </row>
  </sheetData>
  <sheetProtection/>
  <mergeCells count="9">
    <mergeCell ref="K8:L8"/>
    <mergeCell ref="A2:L2"/>
    <mergeCell ref="A3:L3"/>
    <mergeCell ref="A4:L4"/>
    <mergeCell ref="C6:J7"/>
    <mergeCell ref="C8:D8"/>
    <mergeCell ref="E8:F8"/>
    <mergeCell ref="G8:H8"/>
    <mergeCell ref="I8:J8"/>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A1:K40"/>
  <sheetViews>
    <sheetView zoomScalePageLayoutView="0" workbookViewId="0" topLeftCell="A1">
      <selection activeCell="I20" sqref="I20"/>
    </sheetView>
  </sheetViews>
  <sheetFormatPr defaultColWidth="9.140625" defaultRowHeight="12.75"/>
  <cols>
    <col min="1" max="1" width="2.7109375" style="11" customWidth="1"/>
    <col min="2" max="3" width="3.7109375" style="11" customWidth="1"/>
    <col min="4" max="4" width="35.28125" style="11" customWidth="1"/>
    <col min="5" max="5" width="22.7109375" style="11" customWidth="1"/>
    <col min="6" max="6" width="18.7109375" style="11" customWidth="1"/>
    <col min="7" max="7" width="13.7109375" style="11" customWidth="1"/>
    <col min="8" max="8" width="18.7109375" style="15" customWidth="1"/>
    <col min="10" max="10" width="16.421875" style="0" bestFit="1" customWidth="1"/>
  </cols>
  <sheetData>
    <row r="1" spans="1:8" ht="12.75">
      <c r="A1" s="8"/>
      <c r="B1" s="9"/>
      <c r="C1" s="9"/>
      <c r="D1" s="9"/>
      <c r="E1" s="9"/>
      <c r="F1" s="9"/>
      <c r="G1" s="9"/>
      <c r="H1" s="10"/>
    </row>
    <row r="2" spans="1:8" ht="23.25">
      <c r="A2" s="546" t="s">
        <v>307</v>
      </c>
      <c r="B2" s="13"/>
      <c r="C2" s="13"/>
      <c r="D2" s="13"/>
      <c r="E2" s="13"/>
      <c r="F2" s="13"/>
      <c r="G2" s="13"/>
      <c r="H2" s="547"/>
    </row>
    <row r="3" spans="1:8" ht="20.25">
      <c r="A3" s="548" t="s">
        <v>39</v>
      </c>
      <c r="B3" s="13"/>
      <c r="C3" s="13"/>
      <c r="D3" s="549"/>
      <c r="E3" s="13"/>
      <c r="F3" s="13"/>
      <c r="G3" s="13"/>
      <c r="H3" s="547"/>
    </row>
    <row r="4" spans="1:10" ht="20.25">
      <c r="A4" s="550" t="s">
        <v>144</v>
      </c>
      <c r="B4" s="551"/>
      <c r="C4" s="551"/>
      <c r="D4" s="552"/>
      <c r="E4" s="551"/>
      <c r="F4" s="551"/>
      <c r="G4" s="551"/>
      <c r="H4" s="553"/>
      <c r="J4" s="7"/>
    </row>
    <row r="5" spans="1:10" ht="6" customHeight="1">
      <c r="A5" s="550"/>
      <c r="B5" s="551"/>
      <c r="C5" s="551"/>
      <c r="D5" s="552"/>
      <c r="E5" s="551"/>
      <c r="F5" s="551"/>
      <c r="G5" s="551"/>
      <c r="H5" s="553"/>
      <c r="J5" s="7"/>
    </row>
    <row r="6" spans="1:8" ht="12.75">
      <c r="A6" s="175"/>
      <c r="B6" s="176"/>
      <c r="C6" s="176"/>
      <c r="D6" s="176"/>
      <c r="E6" s="554"/>
      <c r="F6" s="180"/>
      <c r="G6" s="180"/>
      <c r="H6" s="555"/>
    </row>
    <row r="7" spans="1:8" ht="12.75">
      <c r="A7" s="264"/>
      <c r="B7" s="265"/>
      <c r="C7" s="265"/>
      <c r="D7" s="265"/>
      <c r="E7" s="556"/>
      <c r="F7" s="265"/>
      <c r="G7" s="557"/>
      <c r="H7" s="263" t="s">
        <v>281</v>
      </c>
    </row>
    <row r="8" spans="1:8" ht="12.75">
      <c r="A8" s="264" t="s">
        <v>308</v>
      </c>
      <c r="B8" s="191"/>
      <c r="C8" s="191"/>
      <c r="D8" s="191"/>
      <c r="E8" s="556" t="s">
        <v>185</v>
      </c>
      <c r="F8" s="191"/>
      <c r="G8" s="559" t="s">
        <v>309</v>
      </c>
      <c r="H8" s="2452" t="s">
        <v>283</v>
      </c>
    </row>
    <row r="9" spans="1:8" ht="12.75">
      <c r="A9" s="560"/>
      <c r="B9" s="561"/>
      <c r="C9" s="561"/>
      <c r="D9" s="561"/>
      <c r="E9" s="562"/>
      <c r="F9" s="563"/>
      <c r="G9" s="563"/>
      <c r="H9" s="564"/>
    </row>
    <row r="10" spans="1:8" ht="12.75">
      <c r="A10" s="200"/>
      <c r="B10" s="565"/>
      <c r="C10" s="565"/>
      <c r="D10" s="201"/>
      <c r="E10" s="566"/>
      <c r="F10" s="566"/>
      <c r="G10" s="566"/>
      <c r="H10" s="206"/>
    </row>
    <row r="11" spans="1:11" ht="12.75">
      <c r="A11" s="567"/>
      <c r="B11" s="2324" t="s">
        <v>310</v>
      </c>
      <c r="C11" s="568"/>
      <c r="D11" s="569"/>
      <c r="E11" s="570">
        <v>623320159.55</v>
      </c>
      <c r="F11" s="571">
        <f>+E11/E$29</f>
        <v>0.013963255488184235</v>
      </c>
      <c r="G11" s="572">
        <v>225</v>
      </c>
      <c r="H11" s="573">
        <v>49639</v>
      </c>
      <c r="K11" s="290"/>
    </row>
    <row r="12" spans="1:11" ht="12.75">
      <c r="A12" s="567"/>
      <c r="B12" s="2324" t="s">
        <v>311</v>
      </c>
      <c r="C12" s="568"/>
      <c r="D12" s="574"/>
      <c r="E12" s="572">
        <f>SUM(E13:E20)</f>
        <v>26202229821.37</v>
      </c>
      <c r="F12" s="571">
        <f>+E12/E$29</f>
        <v>0.5869671047059419</v>
      </c>
      <c r="G12" s="572">
        <f>SUM(G13:G20)</f>
        <v>2568</v>
      </c>
      <c r="H12" s="573">
        <f>SUM(H13:H20)</f>
        <v>1151734</v>
      </c>
      <c r="K12" s="290"/>
    </row>
    <row r="13" spans="1:11" ht="12.75">
      <c r="A13" s="575"/>
      <c r="B13" s="576"/>
      <c r="C13" s="576" t="s">
        <v>312</v>
      </c>
      <c r="D13" s="577"/>
      <c r="E13" s="578">
        <v>1163520916.2</v>
      </c>
      <c r="F13" s="2407">
        <f aca="true" t="shared" si="0" ref="F13:F28">+E13/E$29</f>
        <v>0.026064518481924016</v>
      </c>
      <c r="G13" s="578">
        <v>191</v>
      </c>
      <c r="H13" s="579">
        <v>162889</v>
      </c>
      <c r="K13" s="290"/>
    </row>
    <row r="14" spans="1:11" ht="12.75">
      <c r="A14" s="575"/>
      <c r="B14" s="576"/>
      <c r="C14" s="576" t="s">
        <v>313</v>
      </c>
      <c r="D14" s="580"/>
      <c r="E14" s="578">
        <v>1584351791.4</v>
      </c>
      <c r="F14" s="2407">
        <f t="shared" si="0"/>
        <v>0.03549172685582936</v>
      </c>
      <c r="G14" s="578">
        <v>599</v>
      </c>
      <c r="H14" s="579">
        <v>114387</v>
      </c>
      <c r="K14" s="290"/>
    </row>
    <row r="15" spans="1:11" ht="12.75">
      <c r="A15" s="575"/>
      <c r="B15" s="576"/>
      <c r="C15" s="576" t="s">
        <v>314</v>
      </c>
      <c r="D15" s="580"/>
      <c r="E15" s="578">
        <v>317785791.75</v>
      </c>
      <c r="F15" s="2407">
        <f t="shared" si="0"/>
        <v>0.007118852379046498</v>
      </c>
      <c r="G15" s="578">
        <v>172</v>
      </c>
      <c r="H15" s="579">
        <v>39696</v>
      </c>
      <c r="K15" s="290"/>
    </row>
    <row r="16" spans="1:11" ht="12.75">
      <c r="A16" s="575"/>
      <c r="B16" s="576"/>
      <c r="C16" s="576" t="s">
        <v>315</v>
      </c>
      <c r="D16" s="580"/>
      <c r="E16" s="578">
        <v>1190517817.7</v>
      </c>
      <c r="F16" s="2407">
        <f t="shared" si="0"/>
        <v>0.02666928735913471</v>
      </c>
      <c r="G16" s="578">
        <v>272</v>
      </c>
      <c r="H16" s="579">
        <v>91145</v>
      </c>
      <c r="K16" s="290"/>
    </row>
    <row r="17" spans="1:11" ht="12.75">
      <c r="A17" s="575"/>
      <c r="B17" s="576"/>
      <c r="C17" s="576" t="s">
        <v>316</v>
      </c>
      <c r="D17" s="580"/>
      <c r="E17" s="578">
        <v>6962032104.5</v>
      </c>
      <c r="F17" s="2407">
        <f t="shared" si="0"/>
        <v>0.15595939181921567</v>
      </c>
      <c r="G17" s="578">
        <v>115</v>
      </c>
      <c r="H17" s="579">
        <v>127876</v>
      </c>
      <c r="K17" s="290"/>
    </row>
    <row r="18" spans="1:11" ht="12.75">
      <c r="A18" s="575"/>
      <c r="B18" s="576"/>
      <c r="C18" s="576" t="s">
        <v>317</v>
      </c>
      <c r="D18" s="580"/>
      <c r="E18" s="578">
        <v>11977857105</v>
      </c>
      <c r="F18" s="2407">
        <f t="shared" si="0"/>
        <v>0.268320984642663</v>
      </c>
      <c r="G18" s="578">
        <v>337</v>
      </c>
      <c r="H18" s="579">
        <v>395807</v>
      </c>
      <c r="K18" s="290"/>
    </row>
    <row r="19" spans="1:11" ht="12.75">
      <c r="A19" s="575"/>
      <c r="B19" s="576"/>
      <c r="C19" s="576" t="s">
        <v>318</v>
      </c>
      <c r="D19" s="580"/>
      <c r="E19" s="578">
        <v>487822741.42</v>
      </c>
      <c r="F19" s="2407">
        <f t="shared" si="0"/>
        <v>0.010927921176673412</v>
      </c>
      <c r="G19" s="578">
        <v>119</v>
      </c>
      <c r="H19" s="579">
        <v>34753</v>
      </c>
      <c r="K19" s="290"/>
    </row>
    <row r="20" spans="1:11" ht="12.75">
      <c r="A20" s="575"/>
      <c r="B20" s="576"/>
      <c r="C20" s="576" t="s">
        <v>319</v>
      </c>
      <c r="D20" s="580"/>
      <c r="E20" s="578">
        <v>2518341553.4</v>
      </c>
      <c r="F20" s="2407">
        <f t="shared" si="0"/>
        <v>0.056414421991455334</v>
      </c>
      <c r="G20" s="578">
        <v>763</v>
      </c>
      <c r="H20" s="579">
        <v>185181</v>
      </c>
      <c r="J20" s="581"/>
      <c r="K20" s="290"/>
    </row>
    <row r="21" spans="1:11" ht="12.75">
      <c r="A21" s="567"/>
      <c r="B21" s="2324" t="s">
        <v>320</v>
      </c>
      <c r="C21" s="568"/>
      <c r="D21" s="569"/>
      <c r="E21" s="572">
        <f>SUM(E22:E23)</f>
        <v>14464701702.36</v>
      </c>
      <c r="F21" s="571">
        <f>+E21/E$29</f>
        <v>0.3240298301538002</v>
      </c>
      <c r="G21" s="572">
        <f>SUM(G22:G23)</f>
        <v>191</v>
      </c>
      <c r="H21" s="573">
        <f>SUM(H22:H23)</f>
        <v>341161</v>
      </c>
      <c r="J21" s="583"/>
      <c r="K21" s="290"/>
    </row>
    <row r="22" spans="1:11" ht="12.75">
      <c r="A22" s="575"/>
      <c r="B22" s="576"/>
      <c r="C22" s="576" t="s">
        <v>321</v>
      </c>
      <c r="D22" s="580"/>
      <c r="E22" s="578">
        <v>14083784558</v>
      </c>
      <c r="F22" s="2407">
        <f t="shared" si="0"/>
        <v>0.3154967459513445</v>
      </c>
      <c r="G22" s="578">
        <v>42</v>
      </c>
      <c r="H22" s="579">
        <v>310259</v>
      </c>
      <c r="J22" s="583"/>
      <c r="K22" s="290"/>
    </row>
    <row r="23" spans="1:11" ht="12.75">
      <c r="A23" s="575"/>
      <c r="B23" s="576"/>
      <c r="C23" s="576" t="s">
        <v>322</v>
      </c>
      <c r="D23" s="580"/>
      <c r="E23" s="578">
        <f>379418827.07+1498317.29</f>
        <v>380917144.36</v>
      </c>
      <c r="F23" s="2407">
        <f t="shared" si="0"/>
        <v>0.008533084202455646</v>
      </c>
      <c r="G23" s="578">
        <f>141+8</f>
        <v>149</v>
      </c>
      <c r="H23" s="579">
        <f>30465+437</f>
        <v>30902</v>
      </c>
      <c r="K23" s="290"/>
    </row>
    <row r="24" spans="1:11" ht="12.75">
      <c r="A24" s="567"/>
      <c r="B24" s="2324" t="s">
        <v>323</v>
      </c>
      <c r="C24" s="568"/>
      <c r="D24" s="569"/>
      <c r="E24" s="572">
        <v>116768008.11</v>
      </c>
      <c r="F24" s="571">
        <f t="shared" si="0"/>
        <v>0.002615768967368864</v>
      </c>
      <c r="G24" s="572">
        <v>54</v>
      </c>
      <c r="H24" s="573">
        <v>9402</v>
      </c>
      <c r="K24" s="290"/>
    </row>
    <row r="25" spans="1:11" ht="12.75">
      <c r="A25" s="567"/>
      <c r="B25" s="2324" t="s">
        <v>324</v>
      </c>
      <c r="C25" s="568"/>
      <c r="D25" s="569"/>
      <c r="E25" s="572">
        <v>451607953.21</v>
      </c>
      <c r="F25" s="571">
        <f t="shared" si="0"/>
        <v>0.010116658565510986</v>
      </c>
      <c r="G25" s="572">
        <v>258</v>
      </c>
      <c r="H25" s="573">
        <v>37490</v>
      </c>
      <c r="K25" s="290"/>
    </row>
    <row r="26" spans="1:11" ht="12.75">
      <c r="A26" s="567"/>
      <c r="B26" s="2324" t="s">
        <v>325</v>
      </c>
      <c r="C26" s="568"/>
      <c r="D26" s="569"/>
      <c r="E26" s="572">
        <v>646916022.34</v>
      </c>
      <c r="F26" s="571">
        <f t="shared" si="0"/>
        <v>0.014491836275365533</v>
      </c>
      <c r="G26" s="572">
        <v>302</v>
      </c>
      <c r="H26" s="573">
        <v>130321</v>
      </c>
      <c r="K26" s="290"/>
    </row>
    <row r="27" spans="1:11" ht="12.75">
      <c r="A27" s="567"/>
      <c r="B27" s="2324" t="s">
        <v>326</v>
      </c>
      <c r="C27" s="568"/>
      <c r="D27" s="569"/>
      <c r="E27" s="572">
        <v>945647468.12</v>
      </c>
      <c r="F27" s="571">
        <f t="shared" si="0"/>
        <v>0.02118384428420677</v>
      </c>
      <c r="G27" s="572">
        <v>118</v>
      </c>
      <c r="H27" s="573">
        <v>75452</v>
      </c>
      <c r="K27" s="290"/>
    </row>
    <row r="28" spans="1:11" ht="12.75">
      <c r="A28" s="567"/>
      <c r="B28" s="2324" t="s">
        <v>327</v>
      </c>
      <c r="C28" s="568"/>
      <c r="D28" s="569"/>
      <c r="E28" s="572">
        <f>401886354.01+771423617+15530015.43</f>
        <v>1188839986.44</v>
      </c>
      <c r="F28" s="571">
        <f t="shared" si="0"/>
        <v>0.026631701559621416</v>
      </c>
      <c r="G28" s="572">
        <f>140+40+244</f>
        <v>424</v>
      </c>
      <c r="H28" s="573">
        <f>1989+60466+39599</f>
        <v>102054</v>
      </c>
      <c r="K28" s="290"/>
    </row>
    <row r="29" spans="1:11" ht="12.75">
      <c r="A29" s="567"/>
      <c r="B29" s="2324" t="s">
        <v>176</v>
      </c>
      <c r="C29" s="568"/>
      <c r="D29" s="569"/>
      <c r="E29" s="570">
        <f>+E11+E12+E21+E24+E25+E26+E27+E28</f>
        <v>44640031121.5</v>
      </c>
      <c r="F29" s="571">
        <v>1</v>
      </c>
      <c r="G29" s="572">
        <f>+G11+G12+G21+G24+G25+G26+G27+G28</f>
        <v>4140</v>
      </c>
      <c r="H29" s="573">
        <f>+H11+H12+H21+H24+H25+H26+H27+H28</f>
        <v>1897253</v>
      </c>
      <c r="K29" s="290"/>
    </row>
    <row r="30" spans="1:8" ht="13.5" thickBot="1">
      <c r="A30" s="584"/>
      <c r="B30" s="585"/>
      <c r="C30" s="585"/>
      <c r="D30" s="586"/>
      <c r="E30" s="587"/>
      <c r="F30" s="587"/>
      <c r="G30" s="587"/>
      <c r="H30" s="588"/>
    </row>
    <row r="31" spans="1:8" ht="12.75">
      <c r="A31" s="157"/>
      <c r="B31" s="157"/>
      <c r="C31" s="157"/>
      <c r="D31" s="63"/>
      <c r="E31" s="589"/>
      <c r="F31" s="590"/>
      <c r="G31" s="589"/>
      <c r="H31" s="589"/>
    </row>
    <row r="32" spans="1:8" ht="12.75">
      <c r="A32" s="304" t="s">
        <v>328</v>
      </c>
      <c r="B32" s="304"/>
      <c r="C32" s="304"/>
      <c r="D32" s="235"/>
      <c r="E32" s="235"/>
      <c r="G32" s="590"/>
      <c r="H32" s="590"/>
    </row>
    <row r="33" spans="1:8" ht="12.75">
      <c r="A33" s="304" t="s">
        <v>329</v>
      </c>
      <c r="B33" s="304"/>
      <c r="C33" s="304"/>
      <c r="D33" s="235"/>
      <c r="E33" s="235"/>
      <c r="F33" s="235"/>
      <c r="G33" s="591"/>
      <c r="H33" s="591"/>
    </row>
    <row r="34" spans="1:8" ht="12.75">
      <c r="A34" s="304" t="s">
        <v>330</v>
      </c>
      <c r="B34" s="304"/>
      <c r="C34"/>
      <c r="D34"/>
      <c r="E34"/>
      <c r="F34"/>
      <c r="G34"/>
      <c r="H34"/>
    </row>
    <row r="35" ht="12.75">
      <c r="A35" s="112" t="s">
        <v>237</v>
      </c>
    </row>
    <row r="38" spans="5:8" ht="12.75">
      <c r="E38" s="592"/>
      <c r="F38" s="593"/>
      <c r="G38" s="592"/>
      <c r="H38" s="592"/>
    </row>
    <row r="39" spans="5:8" ht="12.75">
      <c r="E39" s="592"/>
      <c r="F39" s="593"/>
      <c r="G39" s="592"/>
      <c r="H39" s="592"/>
    </row>
    <row r="40" spans="5:8" ht="12.75">
      <c r="E40" s="594"/>
      <c r="F40" s="593"/>
      <c r="G40" s="594"/>
      <c r="H40" s="594"/>
    </row>
  </sheetData>
  <sheetProtection/>
  <printOptions/>
  <pageMargins left="0.7" right="0.7" top="0.75" bottom="0.75" header="0.3" footer="0.3"/>
  <pageSetup fitToHeight="1" fitToWidth="1" horizontalDpi="600" verticalDpi="600" orientation="landscape" r:id="rId1"/>
</worksheet>
</file>

<file path=xl/worksheets/sheet22.xml><?xml version="1.0" encoding="utf-8"?>
<worksheet xmlns="http://schemas.openxmlformats.org/spreadsheetml/2006/main" xmlns:r="http://schemas.openxmlformats.org/officeDocument/2006/relationships">
  <sheetPr>
    <pageSetUpPr fitToPage="1"/>
  </sheetPr>
  <dimension ref="A1:K47"/>
  <sheetViews>
    <sheetView zoomScalePageLayoutView="0" workbookViewId="0" topLeftCell="C1">
      <selection activeCell="Q23" sqref="Q23"/>
    </sheetView>
  </sheetViews>
  <sheetFormatPr defaultColWidth="9.140625" defaultRowHeight="12.75"/>
  <cols>
    <col min="1" max="1" width="11.421875" style="11" customWidth="1"/>
    <col min="2" max="3" width="10.7109375" style="11" customWidth="1"/>
    <col min="4" max="4" width="10.28125" style="15" customWidth="1"/>
    <col min="5" max="5" width="11.421875" style="11" customWidth="1"/>
    <col min="6" max="7" width="10.7109375" style="11" customWidth="1"/>
    <col min="8" max="8" width="12.140625" style="11" customWidth="1"/>
    <col min="9" max="9" width="11.7109375" style="402" customWidth="1"/>
    <col min="10" max="10" width="11.7109375" style="542" customWidth="1"/>
    <col min="11" max="11" width="11.7109375" style="402" customWidth="1"/>
  </cols>
  <sheetData>
    <row r="1" spans="1:11" ht="12.75">
      <c r="A1" s="595"/>
      <c r="B1" s="596"/>
      <c r="C1" s="596"/>
      <c r="D1" s="596"/>
      <c r="E1" s="596"/>
      <c r="F1" s="596"/>
      <c r="G1" s="596"/>
      <c r="H1" s="596"/>
      <c r="I1" s="596"/>
      <c r="J1" s="596"/>
      <c r="K1" s="597"/>
    </row>
    <row r="2" spans="1:11" ht="23.25">
      <c r="A2" s="546" t="s">
        <v>331</v>
      </c>
      <c r="B2" s="13"/>
      <c r="C2" s="13"/>
      <c r="D2" s="13"/>
      <c r="E2" s="13"/>
      <c r="F2" s="13"/>
      <c r="G2" s="13"/>
      <c r="H2" s="13"/>
      <c r="I2" s="598"/>
      <c r="J2" s="598"/>
      <c r="K2" s="599"/>
    </row>
    <row r="3" spans="1:11" ht="20.25">
      <c r="A3" s="548" t="s">
        <v>332</v>
      </c>
      <c r="B3" s="13"/>
      <c r="C3" s="13"/>
      <c r="D3" s="13"/>
      <c r="E3" s="13"/>
      <c r="F3" s="13"/>
      <c r="G3" s="13"/>
      <c r="H3" s="13"/>
      <c r="I3" s="598"/>
      <c r="J3" s="598"/>
      <c r="K3" s="599"/>
    </row>
    <row r="4" spans="1:11" ht="27" customHeight="1">
      <c r="A4" s="550" t="s">
        <v>144</v>
      </c>
      <c r="B4" s="551"/>
      <c r="C4" s="551"/>
      <c r="D4" s="551"/>
      <c r="E4" s="551"/>
      <c r="F4" s="551"/>
      <c r="G4" s="551"/>
      <c r="H4" s="551"/>
      <c r="I4" s="600"/>
      <c r="J4" s="600"/>
      <c r="K4" s="601"/>
    </row>
    <row r="5" spans="1:11" ht="12.75">
      <c r="A5" s="602"/>
      <c r="B5" s="603"/>
      <c r="C5" s="604"/>
      <c r="D5" s="116"/>
      <c r="E5" s="605"/>
      <c r="F5" s="604"/>
      <c r="G5" s="604"/>
      <c r="H5" s="605"/>
      <c r="I5" s="176"/>
      <c r="J5" s="606"/>
      <c r="K5" s="183"/>
    </row>
    <row r="6" spans="1:11" ht="12.75">
      <c r="A6" s="258"/>
      <c r="B6" s="2557" t="s">
        <v>333</v>
      </c>
      <c r="C6" s="2558"/>
      <c r="D6" s="2558"/>
      <c r="E6" s="2559"/>
      <c r="F6" s="607" t="s">
        <v>906</v>
      </c>
      <c r="G6" s="607"/>
      <c r="H6" s="608"/>
      <c r="I6" s="609" t="s">
        <v>334</v>
      </c>
      <c r="J6" s="610"/>
      <c r="K6" s="611"/>
    </row>
    <row r="7" spans="1:11" ht="6" customHeight="1">
      <c r="A7" s="612"/>
      <c r="B7" s="613"/>
      <c r="C7" s="614"/>
      <c r="D7" s="615" t="s">
        <v>141</v>
      </c>
      <c r="E7" s="616" t="s">
        <v>141</v>
      </c>
      <c r="F7" s="617"/>
      <c r="G7" s="120"/>
      <c r="H7" s="618"/>
      <c r="I7" s="615"/>
      <c r="J7" s="616"/>
      <c r="K7" s="619"/>
    </row>
    <row r="8" spans="1:11" ht="12.75">
      <c r="A8" s="612" t="s">
        <v>141</v>
      </c>
      <c r="B8" s="613"/>
      <c r="C8" s="620"/>
      <c r="D8" s="615" t="s">
        <v>279</v>
      </c>
      <c r="E8" s="616" t="s">
        <v>335</v>
      </c>
      <c r="F8" s="620"/>
      <c r="G8" s="620"/>
      <c r="H8" s="621" t="s">
        <v>141</v>
      </c>
      <c r="I8" s="620"/>
      <c r="J8" s="616"/>
      <c r="K8" s="619"/>
    </row>
    <row r="9" spans="1:11" ht="12.75">
      <c r="A9" s="622" t="s">
        <v>148</v>
      </c>
      <c r="B9" s="119"/>
      <c r="C9" s="120" t="s">
        <v>336</v>
      </c>
      <c r="D9" s="623" t="s">
        <v>337</v>
      </c>
      <c r="E9" s="624" t="s">
        <v>337</v>
      </c>
      <c r="F9" s="120"/>
      <c r="G9" s="120" t="s">
        <v>336</v>
      </c>
      <c r="H9" s="621" t="s">
        <v>196</v>
      </c>
      <c r="I9" s="623"/>
      <c r="J9" s="621" t="s">
        <v>336</v>
      </c>
      <c r="K9" s="625" t="s">
        <v>338</v>
      </c>
    </row>
    <row r="10" spans="1:11" ht="12.75">
      <c r="A10" s="622" t="s">
        <v>153</v>
      </c>
      <c r="B10" s="119" t="s">
        <v>145</v>
      </c>
      <c r="C10" s="120" t="s">
        <v>339</v>
      </c>
      <c r="D10" s="623" t="s">
        <v>340</v>
      </c>
      <c r="E10" s="610" t="s">
        <v>340</v>
      </c>
      <c r="F10" s="120" t="s">
        <v>145</v>
      </c>
      <c r="G10" s="120" t="s">
        <v>339</v>
      </c>
      <c r="H10" s="621" t="s">
        <v>340</v>
      </c>
      <c r="I10" s="120" t="s">
        <v>145</v>
      </c>
      <c r="J10" s="621" t="s">
        <v>339</v>
      </c>
      <c r="K10" s="625" t="s">
        <v>336</v>
      </c>
    </row>
    <row r="11" spans="1:11" ht="12.75">
      <c r="A11" s="622"/>
      <c r="B11" s="626" t="s">
        <v>158</v>
      </c>
      <c r="C11" s="627" t="s">
        <v>341</v>
      </c>
      <c r="D11" s="623"/>
      <c r="E11" s="610"/>
      <c r="F11" s="627" t="s">
        <v>158</v>
      </c>
      <c r="G11" s="627" t="s">
        <v>341</v>
      </c>
      <c r="H11" s="621"/>
      <c r="I11" s="627" t="s">
        <v>158</v>
      </c>
      <c r="J11" s="628" t="s">
        <v>341</v>
      </c>
      <c r="K11" s="629" t="s">
        <v>341</v>
      </c>
    </row>
    <row r="12" spans="1:11" ht="5.25" customHeight="1">
      <c r="A12" s="193"/>
      <c r="B12" s="630"/>
      <c r="C12" s="197"/>
      <c r="D12" s="197"/>
      <c r="E12" s="631"/>
      <c r="F12" s="130"/>
      <c r="G12" s="130"/>
      <c r="H12" s="632"/>
      <c r="I12" s="128"/>
      <c r="J12" s="633"/>
      <c r="K12" s="199"/>
    </row>
    <row r="13" spans="1:11" ht="12.75">
      <c r="A13" s="634"/>
      <c r="B13" s="205"/>
      <c r="C13" s="205"/>
      <c r="D13" s="635"/>
      <c r="E13" s="636"/>
      <c r="F13" s="205"/>
      <c r="G13" s="205"/>
      <c r="H13" s="637"/>
      <c r="I13" s="638"/>
      <c r="J13" s="639"/>
      <c r="K13" s="281"/>
    </row>
    <row r="14" spans="1:11" ht="12.75">
      <c r="A14" s="640">
        <v>1980</v>
      </c>
      <c r="B14" s="641">
        <v>34</v>
      </c>
      <c r="C14" s="642">
        <v>28</v>
      </c>
      <c r="D14" s="643">
        <v>124.129</v>
      </c>
      <c r="E14" s="644">
        <v>91</v>
      </c>
      <c r="F14" s="645">
        <v>3</v>
      </c>
      <c r="G14" s="646">
        <v>2</v>
      </c>
      <c r="H14" s="647">
        <v>1623</v>
      </c>
      <c r="I14" s="643">
        <v>37</v>
      </c>
      <c r="J14" s="648">
        <v>30</v>
      </c>
      <c r="K14" s="649">
        <v>25</v>
      </c>
    </row>
    <row r="15" spans="1:11" ht="12.75">
      <c r="A15" s="640"/>
      <c r="B15" s="142"/>
      <c r="C15" s="642"/>
      <c r="D15" s="642"/>
      <c r="E15" s="650"/>
      <c r="F15" s="646"/>
      <c r="G15" s="646"/>
      <c r="H15" s="648"/>
      <c r="I15" s="642"/>
      <c r="J15" s="648"/>
      <c r="K15" s="649"/>
    </row>
    <row r="16" spans="1:11" ht="12.75">
      <c r="A16" s="640">
        <v>1985</v>
      </c>
      <c r="B16" s="142">
        <v>166</v>
      </c>
      <c r="C16" s="642">
        <v>75</v>
      </c>
      <c r="D16" s="642">
        <v>226</v>
      </c>
      <c r="E16" s="650">
        <v>128</v>
      </c>
      <c r="F16" s="646">
        <v>4</v>
      </c>
      <c r="G16" s="646">
        <v>2.039</v>
      </c>
      <c r="H16" s="648">
        <v>1782</v>
      </c>
      <c r="I16" s="642">
        <v>170</v>
      </c>
      <c r="J16" s="648">
        <v>77</v>
      </c>
      <c r="K16" s="649">
        <v>92</v>
      </c>
    </row>
    <row r="17" spans="1:11" ht="12.75">
      <c r="A17" s="640"/>
      <c r="B17" s="142"/>
      <c r="C17" s="642"/>
      <c r="D17" s="642"/>
      <c r="E17" s="650"/>
      <c r="F17" s="646"/>
      <c r="G17" s="646"/>
      <c r="H17" s="648"/>
      <c r="I17" s="642"/>
      <c r="J17" s="648"/>
      <c r="K17" s="649"/>
    </row>
    <row r="18" spans="1:11" ht="12.75">
      <c r="A18" s="640">
        <v>1990</v>
      </c>
      <c r="B18" s="142">
        <v>356</v>
      </c>
      <c r="C18" s="642">
        <v>110</v>
      </c>
      <c r="D18" s="642">
        <v>262</v>
      </c>
      <c r="E18" s="650">
        <v>184</v>
      </c>
      <c r="F18" s="646">
        <v>13</v>
      </c>
      <c r="G18" s="646">
        <v>6</v>
      </c>
      <c r="H18" s="648">
        <v>2437</v>
      </c>
      <c r="I18" s="642">
        <v>369</v>
      </c>
      <c r="J18" s="648">
        <v>116</v>
      </c>
      <c r="K18" s="649">
        <v>85</v>
      </c>
    </row>
    <row r="19" spans="1:11" ht="12.75">
      <c r="A19" s="640"/>
      <c r="B19" s="142"/>
      <c r="C19" s="642"/>
      <c r="D19" s="642"/>
      <c r="E19" s="650"/>
      <c r="F19" s="646"/>
      <c r="G19" s="646"/>
      <c r="H19" s="648"/>
      <c r="I19" s="642"/>
      <c r="J19" s="648"/>
      <c r="K19" s="649"/>
    </row>
    <row r="20" spans="1:11" ht="12.75">
      <c r="A20" s="640">
        <v>1995</v>
      </c>
      <c r="B20" s="142">
        <v>739</v>
      </c>
      <c r="C20" s="651">
        <v>182</v>
      </c>
      <c r="D20" s="642">
        <v>344</v>
      </c>
      <c r="E20" s="650">
        <v>232</v>
      </c>
      <c r="F20" s="646">
        <v>22</v>
      </c>
      <c r="G20" s="646">
        <v>6</v>
      </c>
      <c r="H20" s="648">
        <v>3335</v>
      </c>
      <c r="I20" s="642">
        <v>761</v>
      </c>
      <c r="J20" s="648">
        <v>187</v>
      </c>
      <c r="K20" s="649">
        <v>163</v>
      </c>
    </row>
    <row r="21" spans="1:11" ht="12.75">
      <c r="A21" s="640">
        <v>1996</v>
      </c>
      <c r="B21" s="142">
        <v>770</v>
      </c>
      <c r="C21" s="651">
        <v>199</v>
      </c>
      <c r="D21" s="642">
        <v>328</v>
      </c>
      <c r="E21" s="650">
        <v>225</v>
      </c>
      <c r="F21" s="646">
        <v>20</v>
      </c>
      <c r="G21" s="646">
        <v>7</v>
      </c>
      <c r="H21" s="648">
        <v>2757</v>
      </c>
      <c r="I21" s="642">
        <v>790</v>
      </c>
      <c r="J21" s="648">
        <v>206</v>
      </c>
      <c r="K21" s="649">
        <v>182</v>
      </c>
    </row>
    <row r="22" spans="1:11" ht="12.75">
      <c r="A22" s="640">
        <v>1997</v>
      </c>
      <c r="B22" s="142">
        <v>800</v>
      </c>
      <c r="C22" s="651">
        <v>204</v>
      </c>
      <c r="D22" s="642">
        <v>316</v>
      </c>
      <c r="E22" s="650">
        <v>212</v>
      </c>
      <c r="F22" s="646">
        <v>23</v>
      </c>
      <c r="G22" s="646">
        <v>9</v>
      </c>
      <c r="H22" s="648">
        <v>2629</v>
      </c>
      <c r="I22" s="642">
        <v>823</v>
      </c>
      <c r="J22" s="648">
        <v>213</v>
      </c>
      <c r="K22" s="649">
        <v>202</v>
      </c>
    </row>
    <row r="23" spans="1:11" ht="12.75">
      <c r="A23" s="640">
        <v>1998</v>
      </c>
      <c r="B23" s="142">
        <v>826.077448</v>
      </c>
      <c r="C23" s="651">
        <v>207.573</v>
      </c>
      <c r="D23" s="642">
        <v>313</v>
      </c>
      <c r="E23" s="650">
        <v>208</v>
      </c>
      <c r="F23" s="646">
        <v>21</v>
      </c>
      <c r="G23" s="646">
        <v>8.59</v>
      </c>
      <c r="H23" s="648">
        <v>2198</v>
      </c>
      <c r="I23" s="642">
        <v>846.770445</v>
      </c>
      <c r="J23" s="648">
        <v>215.893</v>
      </c>
      <c r="K23" s="649">
        <v>213</v>
      </c>
    </row>
    <row r="24" spans="1:11" ht="12.75">
      <c r="A24" s="640">
        <v>1999</v>
      </c>
      <c r="B24" s="142">
        <v>844</v>
      </c>
      <c r="C24" s="651">
        <v>214</v>
      </c>
      <c r="D24" s="642">
        <v>311</v>
      </c>
      <c r="E24" s="650">
        <v>208</v>
      </c>
      <c r="F24" s="646">
        <v>56</v>
      </c>
      <c r="G24" s="646">
        <v>16</v>
      </c>
      <c r="H24" s="648">
        <v>3553</v>
      </c>
      <c r="I24" s="642">
        <v>901</v>
      </c>
      <c r="J24" s="648">
        <v>229</v>
      </c>
      <c r="K24" s="649">
        <v>225</v>
      </c>
    </row>
    <row r="25" spans="1:11" ht="12.75">
      <c r="A25" s="640">
        <v>2000</v>
      </c>
      <c r="B25" s="142">
        <v>831</v>
      </c>
      <c r="C25" s="651">
        <v>226</v>
      </c>
      <c r="D25" s="642">
        <v>309</v>
      </c>
      <c r="E25" s="650">
        <v>206</v>
      </c>
      <c r="F25" s="646">
        <v>71</v>
      </c>
      <c r="G25" s="646">
        <v>19</v>
      </c>
      <c r="H25" s="648">
        <v>3726</v>
      </c>
      <c r="I25" s="642">
        <v>902</v>
      </c>
      <c r="J25" s="648">
        <v>243</v>
      </c>
      <c r="K25" s="649">
        <v>226</v>
      </c>
    </row>
    <row r="26" spans="1:11" ht="12.75">
      <c r="A26" s="640">
        <v>2001</v>
      </c>
      <c r="B26" s="142">
        <v>954</v>
      </c>
      <c r="C26" s="651">
        <v>266</v>
      </c>
      <c r="D26" s="642">
        <v>325</v>
      </c>
      <c r="E26" s="650">
        <v>208</v>
      </c>
      <c r="F26" s="646">
        <v>88</v>
      </c>
      <c r="G26" s="646">
        <v>18</v>
      </c>
      <c r="H26" s="648">
        <v>4817</v>
      </c>
      <c r="I26" s="642">
        <v>1042</v>
      </c>
      <c r="J26" s="648">
        <v>283</v>
      </c>
      <c r="K26" s="649">
        <v>246</v>
      </c>
    </row>
    <row r="27" spans="1:11" ht="12.75">
      <c r="A27" s="640">
        <v>2002</v>
      </c>
      <c r="B27" s="142">
        <v>1458</v>
      </c>
      <c r="C27" s="651">
        <v>343</v>
      </c>
      <c r="D27" s="642">
        <v>383</v>
      </c>
      <c r="E27" s="650">
        <v>242</v>
      </c>
      <c r="F27" s="646">
        <v>79</v>
      </c>
      <c r="G27" s="646">
        <v>21</v>
      </c>
      <c r="H27" s="648">
        <v>3757</v>
      </c>
      <c r="I27" s="642">
        <v>1537</v>
      </c>
      <c r="J27" s="648">
        <v>362</v>
      </c>
      <c r="K27" s="649">
        <v>326</v>
      </c>
    </row>
    <row r="28" spans="1:11" ht="12.75">
      <c r="A28" s="640">
        <v>2003</v>
      </c>
      <c r="B28" s="142">
        <v>2401</v>
      </c>
      <c r="C28" s="651">
        <v>457</v>
      </c>
      <c r="D28" s="642">
        <v>453</v>
      </c>
      <c r="E28" s="650">
        <v>275</v>
      </c>
      <c r="F28" s="646">
        <v>87</v>
      </c>
      <c r="G28" s="646">
        <v>22</v>
      </c>
      <c r="H28" s="648">
        <v>4220</v>
      </c>
      <c r="I28" s="642">
        <v>2488</v>
      </c>
      <c r="J28" s="648">
        <v>477</v>
      </c>
      <c r="K28" s="649">
        <v>375</v>
      </c>
    </row>
    <row r="29" spans="1:11" ht="12.75">
      <c r="A29" s="640">
        <v>2004</v>
      </c>
      <c r="B29" s="142">
        <v>2918</v>
      </c>
      <c r="C29" s="651">
        <v>517</v>
      </c>
      <c r="D29" s="642">
        <v>475</v>
      </c>
      <c r="E29" s="650">
        <v>281</v>
      </c>
      <c r="F29" s="646">
        <v>88</v>
      </c>
      <c r="G29" s="646">
        <v>21</v>
      </c>
      <c r="H29" s="648">
        <v>4229</v>
      </c>
      <c r="I29" s="642">
        <v>3006</v>
      </c>
      <c r="J29" s="648">
        <v>533</v>
      </c>
      <c r="K29" s="649">
        <v>424</v>
      </c>
    </row>
    <row r="30" spans="1:11" ht="12.75">
      <c r="A30" s="640">
        <v>2005</v>
      </c>
      <c r="B30" s="142">
        <v>3607</v>
      </c>
      <c r="C30" s="651">
        <v>683</v>
      </c>
      <c r="D30" s="642">
        <v>487</v>
      </c>
      <c r="E30" s="650">
        <v>286</v>
      </c>
      <c r="F30" s="646">
        <v>78</v>
      </c>
      <c r="G30" s="646">
        <v>17</v>
      </c>
      <c r="H30" s="648">
        <v>4633</v>
      </c>
      <c r="I30" s="642">
        <v>3685</v>
      </c>
      <c r="J30" s="648">
        <v>698</v>
      </c>
      <c r="K30" s="649">
        <v>489</v>
      </c>
    </row>
    <row r="31" spans="1:11" ht="12.75">
      <c r="A31" s="640">
        <v>2006</v>
      </c>
      <c r="B31" s="142">
        <v>4011</v>
      </c>
      <c r="C31" s="651">
        <v>612</v>
      </c>
      <c r="D31" s="642">
        <v>531</v>
      </c>
      <c r="E31" s="650">
        <v>296</v>
      </c>
      <c r="F31" s="646">
        <v>71</v>
      </c>
      <c r="G31" s="646">
        <v>13</v>
      </c>
      <c r="H31" s="648">
        <v>5145</v>
      </c>
      <c r="I31" s="642">
        <v>4082</v>
      </c>
      <c r="J31" s="648">
        <v>622</v>
      </c>
      <c r="K31" s="649">
        <v>520</v>
      </c>
    </row>
    <row r="32" spans="1:11" ht="12.75">
      <c r="A32" s="640">
        <v>2007</v>
      </c>
      <c r="B32" s="652">
        <v>4179</v>
      </c>
      <c r="C32" s="642">
        <v>630</v>
      </c>
      <c r="D32" s="642">
        <v>539</v>
      </c>
      <c r="E32" s="642">
        <v>281</v>
      </c>
      <c r="F32" s="653">
        <v>87</v>
      </c>
      <c r="G32" s="646">
        <v>17</v>
      </c>
      <c r="H32" s="651">
        <v>5154</v>
      </c>
      <c r="I32" s="654">
        <v>4266</v>
      </c>
      <c r="J32" s="651">
        <v>645</v>
      </c>
      <c r="K32" s="655">
        <v>534</v>
      </c>
    </row>
    <row r="33" spans="1:11" ht="12.75">
      <c r="A33" s="640">
        <v>2008</v>
      </c>
      <c r="B33" s="652">
        <v>4211</v>
      </c>
      <c r="C33" s="642">
        <v>639</v>
      </c>
      <c r="D33" s="642">
        <v>534</v>
      </c>
      <c r="E33" s="642">
        <v>289</v>
      </c>
      <c r="F33" s="653">
        <v>81</v>
      </c>
      <c r="G33" s="646">
        <v>17</v>
      </c>
      <c r="H33" s="651">
        <v>4827.83</v>
      </c>
      <c r="I33" s="654">
        <v>4292</v>
      </c>
      <c r="J33" s="651">
        <v>653</v>
      </c>
      <c r="K33" s="655">
        <v>495</v>
      </c>
    </row>
    <row r="34" spans="1:11" ht="12.75" customHeight="1">
      <c r="A34" s="640">
        <v>2009</v>
      </c>
      <c r="B34" s="652">
        <v>4409</v>
      </c>
      <c r="C34" s="642">
        <v>743</v>
      </c>
      <c r="D34" s="642">
        <v>598</v>
      </c>
      <c r="E34" s="650">
        <v>305</v>
      </c>
      <c r="F34" s="653">
        <v>69</v>
      </c>
      <c r="G34" s="646">
        <v>12</v>
      </c>
      <c r="H34" s="648">
        <v>4289</v>
      </c>
      <c r="I34" s="654">
        <f>B34+F34</f>
        <v>4478</v>
      </c>
      <c r="J34" s="642">
        <v>754</v>
      </c>
      <c r="K34" s="655">
        <v>565</v>
      </c>
    </row>
    <row r="35" spans="1:11" ht="12.75" customHeight="1" thickBot="1">
      <c r="A35" s="656">
        <v>2010</v>
      </c>
      <c r="B35" s="657">
        <v>5361</v>
      </c>
      <c r="C35" s="658">
        <v>746</v>
      </c>
      <c r="D35" s="658">
        <v>594</v>
      </c>
      <c r="E35" s="659">
        <v>316</v>
      </c>
      <c r="F35" s="660">
        <v>106</v>
      </c>
      <c r="G35" s="661">
        <v>16</v>
      </c>
      <c r="H35" s="662">
        <v>6661</v>
      </c>
      <c r="I35" s="663">
        <v>5467</v>
      </c>
      <c r="J35" s="658">
        <v>758</v>
      </c>
      <c r="K35" s="664">
        <v>614</v>
      </c>
    </row>
    <row r="36" spans="1:11" ht="12.75">
      <c r="A36" s="665"/>
      <c r="B36" s="64"/>
      <c r="C36" s="64"/>
      <c r="E36" s="64"/>
      <c r="F36" s="64"/>
      <c r="G36" s="64"/>
      <c r="H36" s="64"/>
      <c r="I36" s="666"/>
      <c r="J36" s="667"/>
      <c r="K36" s="666"/>
    </row>
    <row r="37" spans="1:11" s="2426" customFormat="1" ht="12.75">
      <c r="A37" s="668" t="s">
        <v>342</v>
      </c>
      <c r="B37" s="1527"/>
      <c r="C37" s="1527"/>
      <c r="D37" s="2423"/>
      <c r="E37" s="1527"/>
      <c r="F37" s="1527"/>
      <c r="G37" s="1527"/>
      <c r="H37" s="1527"/>
      <c r="I37" s="2424"/>
      <c r="J37" s="2425"/>
      <c r="K37" s="2424"/>
    </row>
    <row r="38" spans="1:11" s="2426" customFormat="1" ht="12.75">
      <c r="A38" s="2325" t="s">
        <v>907</v>
      </c>
      <c r="B38" s="1527"/>
      <c r="C38" s="1527"/>
      <c r="D38" s="2423"/>
      <c r="E38" s="1527"/>
      <c r="F38" s="1527"/>
      <c r="G38" s="1527"/>
      <c r="H38" s="1527"/>
      <c r="I38" s="2424"/>
      <c r="J38" s="2425"/>
      <c r="K38" s="2424"/>
    </row>
    <row r="39" spans="1:11" s="2426" customFormat="1" ht="12.75">
      <c r="A39" s="669" t="s">
        <v>908</v>
      </c>
      <c r="B39" s="1388"/>
      <c r="C39" s="1388"/>
      <c r="D39" s="2423"/>
      <c r="E39" s="1388"/>
      <c r="F39" s="1388"/>
      <c r="G39" s="1388"/>
      <c r="H39" s="1388"/>
      <c r="I39" s="2424"/>
      <c r="J39" s="2425"/>
      <c r="K39" s="2424"/>
    </row>
    <row r="40" spans="1:11" s="2426" customFormat="1" ht="12.75">
      <c r="A40" s="669" t="s">
        <v>343</v>
      </c>
      <c r="B40" s="669"/>
      <c r="C40" s="669"/>
      <c r="D40" s="668"/>
      <c r="E40" s="669"/>
      <c r="F40" s="669"/>
      <c r="G40" s="669"/>
      <c r="H40" s="669"/>
      <c r="I40" s="666"/>
      <c r="J40" s="667"/>
      <c r="K40" s="666"/>
    </row>
    <row r="41" spans="1:11" s="2426" customFormat="1" ht="12.75">
      <c r="A41" s="112" t="s">
        <v>161</v>
      </c>
      <c r="B41" s="1388"/>
      <c r="C41" s="1388"/>
      <c r="D41" s="2423"/>
      <c r="E41" s="1388"/>
      <c r="F41" s="1388"/>
      <c r="G41" s="1388"/>
      <c r="H41" s="1388"/>
      <c r="I41" s="2424"/>
      <c r="J41" s="2425"/>
      <c r="K41" s="2424"/>
    </row>
    <row r="45" ht="12.75">
      <c r="E45" s="594"/>
    </row>
    <row r="47" ht="12.75">
      <c r="E47" s="15"/>
    </row>
  </sheetData>
  <sheetProtection/>
  <mergeCells count="1">
    <mergeCell ref="B6:E6"/>
  </mergeCells>
  <printOptions/>
  <pageMargins left="0.7" right="0.7" top="0.75" bottom="0.75" header="0.3" footer="0.3"/>
  <pageSetup fitToHeight="1" fitToWidth="1" horizontalDpi="600" verticalDpi="600" orientation="landscape" scale="95" r:id="rId1"/>
</worksheet>
</file>

<file path=xl/worksheets/sheet23.xml><?xml version="1.0" encoding="utf-8"?>
<worksheet xmlns="http://schemas.openxmlformats.org/spreadsheetml/2006/main" xmlns:r="http://schemas.openxmlformats.org/officeDocument/2006/relationships">
  <dimension ref="A1:O37"/>
  <sheetViews>
    <sheetView zoomScalePageLayoutView="0" workbookViewId="0" topLeftCell="A1">
      <selection activeCell="M42" sqref="M42"/>
    </sheetView>
  </sheetViews>
  <sheetFormatPr defaultColWidth="9.140625" defaultRowHeight="12.75"/>
  <cols>
    <col min="1" max="1" width="2.7109375" style="11" customWidth="1"/>
    <col min="2" max="2" width="16.28125" style="11" customWidth="1"/>
    <col min="3" max="3" width="1.7109375" style="11" customWidth="1"/>
    <col min="4" max="4" width="12.7109375" style="11" bestFit="1" customWidth="1"/>
    <col min="5" max="5" width="14.7109375" style="11" customWidth="1"/>
    <col min="6" max="6" width="1.7109375" style="11" customWidth="1"/>
    <col min="7" max="7" width="8.7109375" style="11" customWidth="1"/>
    <col min="8" max="8" width="18.7109375" style="15" customWidth="1"/>
    <col min="9" max="9" width="10.7109375" style="15" customWidth="1"/>
    <col min="10" max="10" width="3.7109375" style="15" customWidth="1"/>
    <col min="11" max="11" width="9.7109375" style="15" customWidth="1"/>
    <col min="12" max="12" width="4.57421875" style="15" customWidth="1"/>
    <col min="13" max="13" width="13.7109375" style="15" customWidth="1"/>
    <col min="14" max="14" width="2.7109375" style="11" customWidth="1"/>
    <col min="15" max="16384" width="9.140625" style="11" customWidth="1"/>
  </cols>
  <sheetData>
    <row r="1" spans="1:14" ht="4.5" customHeight="1">
      <c r="A1" s="670"/>
      <c r="B1" s="671"/>
      <c r="C1" s="671"/>
      <c r="D1" s="671"/>
      <c r="E1" s="671"/>
      <c r="F1" s="671"/>
      <c r="G1" s="671"/>
      <c r="H1" s="671"/>
      <c r="I1" s="671"/>
      <c r="J1" s="671"/>
      <c r="K1" s="671"/>
      <c r="L1" s="671"/>
      <c r="M1" s="2569"/>
      <c r="N1" s="2570"/>
    </row>
    <row r="2" spans="1:14" s="15" customFormat="1" ht="23.25">
      <c r="A2" s="2492" t="s">
        <v>344</v>
      </c>
      <c r="B2" s="2493"/>
      <c r="C2" s="2493"/>
      <c r="D2" s="2493"/>
      <c r="E2" s="2493"/>
      <c r="F2" s="2493"/>
      <c r="G2" s="2493"/>
      <c r="H2" s="2493"/>
      <c r="I2" s="2493"/>
      <c r="J2" s="2493"/>
      <c r="K2" s="2493"/>
      <c r="L2" s="2493"/>
      <c r="M2" s="2493"/>
      <c r="N2" s="2571"/>
    </row>
    <row r="3" spans="1:14" ht="20.25">
      <c r="A3" s="2494" t="s">
        <v>44</v>
      </c>
      <c r="B3" s="2495"/>
      <c r="C3" s="2495"/>
      <c r="D3" s="2495"/>
      <c r="E3" s="2495"/>
      <c r="F3" s="2495"/>
      <c r="G3" s="2495"/>
      <c r="H3" s="2495"/>
      <c r="I3" s="2495"/>
      <c r="J3" s="2495"/>
      <c r="K3" s="2495"/>
      <c r="L3" s="2495"/>
      <c r="M3" s="2495"/>
      <c r="N3" s="2535"/>
    </row>
    <row r="4" spans="1:14" s="19" customFormat="1" ht="26.25" customHeight="1">
      <c r="A4" s="2496" t="s">
        <v>144</v>
      </c>
      <c r="B4" s="2497"/>
      <c r="C4" s="2497"/>
      <c r="D4" s="2497"/>
      <c r="E4" s="2497"/>
      <c r="F4" s="2497"/>
      <c r="G4" s="2497"/>
      <c r="H4" s="2497"/>
      <c r="I4" s="2497"/>
      <c r="J4" s="2497"/>
      <c r="K4" s="2497"/>
      <c r="L4" s="2497"/>
      <c r="M4" s="2497"/>
      <c r="N4" s="2572"/>
    </row>
    <row r="5" spans="1:15" s="19" customFormat="1" ht="9.75" customHeight="1">
      <c r="A5" s="115"/>
      <c r="B5" s="116"/>
      <c r="C5" s="115"/>
      <c r="D5" s="116"/>
      <c r="E5" s="116"/>
      <c r="F5" s="674"/>
      <c r="G5" s="116"/>
      <c r="H5" s="116"/>
      <c r="I5" s="674"/>
      <c r="J5" s="116"/>
      <c r="K5" s="116"/>
      <c r="L5" s="116"/>
      <c r="M5" s="675"/>
      <c r="N5" s="676"/>
      <c r="O5" s="718"/>
    </row>
    <row r="6" spans="1:15" s="19" customFormat="1" ht="9.75" customHeight="1">
      <c r="A6" s="677"/>
      <c r="B6" s="240"/>
      <c r="C6" s="677"/>
      <c r="D6" s="240"/>
      <c r="E6" s="240"/>
      <c r="F6" s="678"/>
      <c r="G6" s="240"/>
      <c r="H6" s="240"/>
      <c r="I6" s="2560" t="s">
        <v>279</v>
      </c>
      <c r="J6" s="2566"/>
      <c r="K6" s="2566" t="s">
        <v>345</v>
      </c>
      <c r="L6" s="2566"/>
      <c r="M6" s="679"/>
      <c r="N6" s="681"/>
      <c r="O6" s="718"/>
    </row>
    <row r="7" spans="1:15" s="29" customFormat="1" ht="12.75">
      <c r="A7" s="2567" t="s">
        <v>346</v>
      </c>
      <c r="B7" s="2568"/>
      <c r="C7" s="2542"/>
      <c r="D7" s="2547"/>
      <c r="E7" s="2547"/>
      <c r="F7" s="678"/>
      <c r="I7" s="2560" t="s">
        <v>337</v>
      </c>
      <c r="J7" s="2566"/>
      <c r="K7" s="2566" t="s">
        <v>337</v>
      </c>
      <c r="L7" s="2566"/>
      <c r="M7" s="2560" t="s">
        <v>338</v>
      </c>
      <c r="N7" s="2561"/>
      <c r="O7" s="680"/>
    </row>
    <row r="8" spans="1:14" s="29" customFormat="1" ht="12.75">
      <c r="A8" s="2542" t="s">
        <v>347</v>
      </c>
      <c r="B8" s="2541"/>
      <c r="C8" s="2542" t="s">
        <v>348</v>
      </c>
      <c r="D8" s="2547"/>
      <c r="E8" s="2547"/>
      <c r="F8" s="2540" t="s">
        <v>349</v>
      </c>
      <c r="G8" s="2547"/>
      <c r="H8" s="2547"/>
      <c r="I8" s="2560" t="s">
        <v>350</v>
      </c>
      <c r="J8" s="2566"/>
      <c r="K8" s="2566" t="s">
        <v>350</v>
      </c>
      <c r="L8" s="2566"/>
      <c r="M8" s="2560" t="s">
        <v>348</v>
      </c>
      <c r="N8" s="2561"/>
    </row>
    <row r="9" spans="1:15" s="37" customFormat="1" ht="12" customHeight="1">
      <c r="A9" s="127"/>
      <c r="B9" s="128"/>
      <c r="C9" s="2472"/>
      <c r="D9" s="2473"/>
      <c r="E9" s="2473"/>
      <c r="F9" s="2562" t="s">
        <v>158</v>
      </c>
      <c r="G9" s="2563"/>
      <c r="H9" s="2564"/>
      <c r="I9" s="2474"/>
      <c r="J9" s="2473"/>
      <c r="K9" s="2473"/>
      <c r="L9" s="2473"/>
      <c r="M9" s="2474"/>
      <c r="N9" s="2565"/>
      <c r="O9" s="719"/>
    </row>
    <row r="10" spans="1:15" ht="3" customHeight="1">
      <c r="A10" s="132"/>
      <c r="B10" s="683"/>
      <c r="C10" s="133"/>
      <c r="D10" s="135"/>
      <c r="E10" s="136"/>
      <c r="F10" s="684"/>
      <c r="G10" s="136"/>
      <c r="H10" s="202"/>
      <c r="I10" s="685"/>
      <c r="J10" s="202"/>
      <c r="K10" s="202"/>
      <c r="L10" s="202"/>
      <c r="M10" s="686"/>
      <c r="N10" s="687"/>
      <c r="O10" s="15"/>
    </row>
    <row r="11" spans="1:15" s="42" customFormat="1" ht="16.5" customHeight="1">
      <c r="A11" s="139"/>
      <c r="B11" s="688" t="s">
        <v>351</v>
      </c>
      <c r="C11" s="689"/>
      <c r="D11" s="690">
        <v>6140</v>
      </c>
      <c r="E11" s="691">
        <f>D11/$D$31</f>
        <v>0.008096087638170811</v>
      </c>
      <c r="F11" s="692"/>
      <c r="G11" s="693">
        <v>8.5</v>
      </c>
      <c r="H11" s="694">
        <f>G11/$G$31</f>
        <v>0.0015548970109391575</v>
      </c>
      <c r="I11" s="695">
        <v>117.61</v>
      </c>
      <c r="J11" s="696"/>
      <c r="K11" s="697">
        <v>87</v>
      </c>
      <c r="L11" s="696"/>
      <c r="M11" s="698">
        <v>1160</v>
      </c>
      <c r="N11" s="699"/>
      <c r="O11" s="557" t="s">
        <v>141</v>
      </c>
    </row>
    <row r="12" spans="1:15" s="42" customFormat="1" ht="16.5" customHeight="1">
      <c r="A12" s="139"/>
      <c r="B12" s="688" t="s">
        <v>352</v>
      </c>
      <c r="C12" s="689"/>
      <c r="D12" s="690">
        <v>24687</v>
      </c>
      <c r="E12" s="691">
        <f aca="true" t="shared" si="0" ref="E12:E30">D12/$D$31</f>
        <v>0.032551810345850626</v>
      </c>
      <c r="F12" s="692"/>
      <c r="G12" s="700">
        <v>65.4</v>
      </c>
      <c r="H12" s="694">
        <f>G12/$G$31</f>
        <v>0.011963560531225988</v>
      </c>
      <c r="I12" s="701">
        <v>221.34</v>
      </c>
      <c r="J12" s="702"/>
      <c r="K12" s="703">
        <v>167</v>
      </c>
      <c r="L12" s="702"/>
      <c r="M12" s="698">
        <v>3173</v>
      </c>
      <c r="N12" s="699"/>
      <c r="O12" s="557" t="s">
        <v>141</v>
      </c>
    </row>
    <row r="13" spans="1:15" s="42" customFormat="1" ht="16.5" customHeight="1">
      <c r="A13" s="139"/>
      <c r="B13" s="688" t="s">
        <v>353</v>
      </c>
      <c r="C13" s="689"/>
      <c r="D13" s="690">
        <v>38774</v>
      </c>
      <c r="E13" s="691">
        <f t="shared" si="0"/>
        <v>0.051126661576943816</v>
      </c>
      <c r="F13" s="692"/>
      <c r="G13" s="700">
        <v>136.5</v>
      </c>
      <c r="H13" s="694">
        <f aca="true" t="shared" si="1" ref="H13:H30">G13/$G$31</f>
        <v>0.024969816705081763</v>
      </c>
      <c r="I13" s="701">
        <v>293.52</v>
      </c>
      <c r="J13" s="702"/>
      <c r="K13" s="703">
        <v>205</v>
      </c>
      <c r="L13" s="702"/>
      <c r="M13" s="698">
        <v>6721</v>
      </c>
      <c r="N13" s="699"/>
      <c r="O13" s="557" t="s">
        <v>141</v>
      </c>
    </row>
    <row r="14" spans="1:15" s="42" customFormat="1" ht="16.5" customHeight="1">
      <c r="A14" s="139"/>
      <c r="B14" s="688" t="s">
        <v>909</v>
      </c>
      <c r="C14" s="689"/>
      <c r="D14" s="690">
        <v>89940</v>
      </c>
      <c r="E14" s="691">
        <f t="shared" si="0"/>
        <v>0.1185931795076682</v>
      </c>
      <c r="F14" s="692"/>
      <c r="G14" s="700">
        <v>419.8</v>
      </c>
      <c r="H14" s="694">
        <f t="shared" si="1"/>
        <v>0.07679361943438333</v>
      </c>
      <c r="I14" s="496">
        <v>229.07</v>
      </c>
      <c r="J14" s="704"/>
      <c r="K14" s="497">
        <v>163</v>
      </c>
      <c r="L14" s="704"/>
      <c r="M14" s="698">
        <v>2164</v>
      </c>
      <c r="N14" s="699"/>
      <c r="O14" s="557" t="s">
        <v>141</v>
      </c>
    </row>
    <row r="15" spans="1:15" s="42" customFormat="1" ht="16.5" customHeight="1">
      <c r="A15" s="139"/>
      <c r="B15" s="688">
        <v>1995</v>
      </c>
      <c r="C15" s="689"/>
      <c r="D15" s="690">
        <v>7525</v>
      </c>
      <c r="E15" s="691">
        <f t="shared" si="0"/>
        <v>0.00992232239042921</v>
      </c>
      <c r="F15" s="692"/>
      <c r="G15" s="700">
        <v>28.3</v>
      </c>
      <c r="H15" s="694">
        <f t="shared" si="1"/>
        <v>0.005176892401126842</v>
      </c>
      <c r="I15" s="701">
        <v>314.31</v>
      </c>
      <c r="J15" s="704"/>
      <c r="K15" s="703">
        <v>159</v>
      </c>
      <c r="L15" s="704"/>
      <c r="M15" s="698">
        <v>4221</v>
      </c>
      <c r="N15" s="699"/>
      <c r="O15" s="557" t="s">
        <v>141</v>
      </c>
    </row>
    <row r="16" spans="1:15" s="42" customFormat="1" ht="16.5" customHeight="1">
      <c r="A16" s="139"/>
      <c r="B16" s="688">
        <v>1996</v>
      </c>
      <c r="C16" s="689"/>
      <c r="D16" s="690">
        <v>9456</v>
      </c>
      <c r="E16" s="691">
        <f t="shared" si="0"/>
        <v>0.012468502395202474</v>
      </c>
      <c r="F16" s="692"/>
      <c r="G16" s="700">
        <v>23.8</v>
      </c>
      <c r="H16" s="694">
        <f t="shared" si="1"/>
        <v>0.004353711630629641</v>
      </c>
      <c r="I16" s="701">
        <v>209.42</v>
      </c>
      <c r="J16" s="704"/>
      <c r="K16" s="703">
        <v>116</v>
      </c>
      <c r="L16" s="704"/>
      <c r="M16" s="698">
        <v>5218</v>
      </c>
      <c r="N16" s="699"/>
      <c r="O16" s="557" t="s">
        <v>141</v>
      </c>
    </row>
    <row r="17" spans="1:15" s="42" customFormat="1" ht="16.5" customHeight="1">
      <c r="A17" s="139"/>
      <c r="B17" s="688">
        <v>1997</v>
      </c>
      <c r="C17" s="689"/>
      <c r="D17" s="690">
        <v>13288</v>
      </c>
      <c r="E17" s="691">
        <f t="shared" si="0"/>
        <v>0.01752130497329214</v>
      </c>
      <c r="F17" s="692"/>
      <c r="G17" s="700">
        <v>44.7</v>
      </c>
      <c r="H17" s="694">
        <f t="shared" si="1"/>
        <v>0.008176928986938864</v>
      </c>
      <c r="I17" s="701">
        <v>280.57</v>
      </c>
      <c r="J17" s="704"/>
      <c r="K17" s="703">
        <v>201</v>
      </c>
      <c r="L17" s="704"/>
      <c r="M17" s="698">
        <v>7698</v>
      </c>
      <c r="N17" s="699"/>
      <c r="O17" s="557" t="s">
        <v>141</v>
      </c>
    </row>
    <row r="18" spans="1:15" s="42" customFormat="1" ht="16.5" customHeight="1">
      <c r="A18" s="139"/>
      <c r="B18" s="688">
        <v>1998</v>
      </c>
      <c r="C18" s="689"/>
      <c r="D18" s="690">
        <v>4553</v>
      </c>
      <c r="E18" s="691">
        <f t="shared" si="0"/>
        <v>0.006003499514102883</v>
      </c>
      <c r="F18" s="692"/>
      <c r="G18" s="700">
        <v>14.3</v>
      </c>
      <c r="H18" s="694">
        <f t="shared" si="1"/>
        <v>0.0026158855595799944</v>
      </c>
      <c r="I18" s="701">
        <v>259.26</v>
      </c>
      <c r="J18" s="704"/>
      <c r="K18" s="703">
        <v>152</v>
      </c>
      <c r="L18" s="704"/>
      <c r="M18" s="698">
        <v>4156</v>
      </c>
      <c r="N18" s="699"/>
      <c r="O18" s="557" t="s">
        <v>141</v>
      </c>
    </row>
    <row r="19" spans="1:15" s="42" customFormat="1" ht="16.5" customHeight="1">
      <c r="A19" s="139"/>
      <c r="B19" s="688">
        <v>1999</v>
      </c>
      <c r="C19" s="689"/>
      <c r="D19" s="690">
        <v>8086</v>
      </c>
      <c r="E19" s="691">
        <f t="shared" si="0"/>
        <v>0.010662046358672505</v>
      </c>
      <c r="F19" s="692"/>
      <c r="G19" s="700">
        <v>23.3</v>
      </c>
      <c r="H19" s="694">
        <f t="shared" si="1"/>
        <v>0.004262247100574396</v>
      </c>
      <c r="I19" s="701">
        <v>236.94</v>
      </c>
      <c r="J19" s="704"/>
      <c r="K19" s="703">
        <v>152</v>
      </c>
      <c r="L19" s="704"/>
      <c r="M19" s="698">
        <v>13843</v>
      </c>
      <c r="N19" s="699"/>
      <c r="O19" s="557" t="s">
        <v>141</v>
      </c>
    </row>
    <row r="20" spans="1:15" s="42" customFormat="1" ht="16.5" customHeight="1">
      <c r="A20" s="139"/>
      <c r="B20" s="688">
        <v>2000</v>
      </c>
      <c r="C20" s="689"/>
      <c r="D20" s="690">
        <v>9917</v>
      </c>
      <c r="E20" s="691">
        <f t="shared" si="0"/>
        <v>0.013076368258589566</v>
      </c>
      <c r="F20" s="692"/>
      <c r="G20" s="700">
        <v>27.2</v>
      </c>
      <c r="H20" s="694">
        <f t="shared" si="1"/>
        <v>0.004975670435005303</v>
      </c>
      <c r="I20" s="701">
        <v>224.93</v>
      </c>
      <c r="J20" s="704"/>
      <c r="K20" s="703">
        <v>124</v>
      </c>
      <c r="L20" s="704"/>
      <c r="M20" s="698">
        <v>3974</v>
      </c>
      <c r="N20" s="699"/>
      <c r="O20" s="557" t="s">
        <v>141</v>
      </c>
    </row>
    <row r="21" spans="1:15" s="42" customFormat="1" ht="16.5" customHeight="1">
      <c r="A21" s="139"/>
      <c r="B21" s="688">
        <v>2001</v>
      </c>
      <c r="C21" s="689"/>
      <c r="D21" s="690">
        <v>48844</v>
      </c>
      <c r="E21" s="691">
        <f t="shared" si="0"/>
        <v>0.06440477273596337</v>
      </c>
      <c r="F21" s="692"/>
      <c r="G21" s="700">
        <v>292</v>
      </c>
      <c r="H21" s="694">
        <f t="shared" si="1"/>
        <v>0.05341528555226282</v>
      </c>
      <c r="I21" s="701">
        <v>497.06</v>
      </c>
      <c r="J21" s="704"/>
      <c r="K21" s="703">
        <v>309</v>
      </c>
      <c r="L21" s="704"/>
      <c r="M21" s="698">
        <v>26346</v>
      </c>
      <c r="N21" s="699"/>
      <c r="O21" s="557" t="s">
        <v>141</v>
      </c>
    </row>
    <row r="22" spans="1:15" s="42" customFormat="1" ht="16.5" customHeight="1">
      <c r="A22" s="139"/>
      <c r="B22" s="688">
        <v>2002</v>
      </c>
      <c r="C22" s="689"/>
      <c r="D22" s="690">
        <v>97817</v>
      </c>
      <c r="E22" s="691">
        <f t="shared" si="0"/>
        <v>0.12897964242719126</v>
      </c>
      <c r="F22" s="692"/>
      <c r="G22" s="700">
        <v>596.1</v>
      </c>
      <c r="H22" s="694">
        <f t="shared" si="1"/>
        <v>0.10904401273186257</v>
      </c>
      <c r="I22" s="701">
        <v>503.95</v>
      </c>
      <c r="J22" s="704"/>
      <c r="K22" s="703">
        <v>346</v>
      </c>
      <c r="L22" s="704"/>
      <c r="M22" s="698">
        <v>43159</v>
      </c>
      <c r="N22" s="699"/>
      <c r="O22" s="557" t="s">
        <v>141</v>
      </c>
    </row>
    <row r="23" spans="1:15" s="42" customFormat="1" ht="16.5" customHeight="1">
      <c r="A23" s="139"/>
      <c r="B23" s="688">
        <v>2003</v>
      </c>
      <c r="C23" s="689"/>
      <c r="D23" s="690">
        <v>104751</v>
      </c>
      <c r="E23" s="691">
        <f t="shared" si="0"/>
        <v>0.1381226834179203</v>
      </c>
      <c r="F23" s="692"/>
      <c r="G23" s="700">
        <v>977.9</v>
      </c>
      <c r="H23" s="694">
        <f t="shared" si="1"/>
        <v>0.1788863278820473</v>
      </c>
      <c r="I23" s="701">
        <v>786.43</v>
      </c>
      <c r="J23" s="704"/>
      <c r="K23" s="703">
        <v>527</v>
      </c>
      <c r="L23" s="704"/>
      <c r="M23" s="698">
        <v>48133</v>
      </c>
      <c r="N23" s="699"/>
      <c r="O23" s="557" t="s">
        <v>141</v>
      </c>
    </row>
    <row r="24" spans="1:15" s="42" customFormat="1" ht="16.5" customHeight="1">
      <c r="A24" s="139"/>
      <c r="B24" s="688">
        <v>2004</v>
      </c>
      <c r="C24" s="689"/>
      <c r="D24" s="690">
        <v>59685</v>
      </c>
      <c r="E24" s="691">
        <f t="shared" si="0"/>
        <v>0.07869950988342425</v>
      </c>
      <c r="F24" s="692"/>
      <c r="G24" s="700">
        <v>269.1</v>
      </c>
      <c r="H24" s="694">
        <f t="shared" si="1"/>
        <v>0.04922621007573262</v>
      </c>
      <c r="I24" s="701">
        <v>387.13</v>
      </c>
      <c r="J24" s="704"/>
      <c r="K24" s="703">
        <v>236</v>
      </c>
      <c r="L24" s="704"/>
      <c r="M24" s="698">
        <v>53582</v>
      </c>
      <c r="N24" s="699"/>
      <c r="O24" s="557" t="s">
        <v>141</v>
      </c>
    </row>
    <row r="25" spans="1:15" s="42" customFormat="1" ht="16.5" customHeight="1">
      <c r="A25" s="139"/>
      <c r="B25" s="688">
        <v>2005</v>
      </c>
      <c r="C25" s="689"/>
      <c r="D25" s="690">
        <v>105116</v>
      </c>
      <c r="E25" s="691">
        <f t="shared" si="0"/>
        <v>0.13860396550064544</v>
      </c>
      <c r="F25" s="692"/>
      <c r="G25" s="700">
        <v>1057.4</v>
      </c>
      <c r="H25" s="694">
        <f t="shared" si="1"/>
        <v>0.1934291881608312</v>
      </c>
      <c r="I25" s="701">
        <v>918.02</v>
      </c>
      <c r="J25" s="704"/>
      <c r="K25" s="703">
        <v>536</v>
      </c>
      <c r="L25" s="704"/>
      <c r="M25" s="698">
        <v>135951</v>
      </c>
      <c r="N25" s="699"/>
      <c r="O25" s="557" t="s">
        <v>141</v>
      </c>
    </row>
    <row r="26" spans="1:15" s="42" customFormat="1" ht="16.5" customHeight="1">
      <c r="A26" s="139"/>
      <c r="B26" s="688">
        <v>2006</v>
      </c>
      <c r="C26" s="689"/>
      <c r="D26" s="690">
        <v>17340</v>
      </c>
      <c r="E26" s="691">
        <f t="shared" si="0"/>
        <v>0.022864195382065453</v>
      </c>
      <c r="F26" s="692"/>
      <c r="G26" s="700">
        <v>257.2</v>
      </c>
      <c r="H26" s="694">
        <f t="shared" si="1"/>
        <v>0.0470493542604178</v>
      </c>
      <c r="I26" s="701">
        <v>1425.14</v>
      </c>
      <c r="J26" s="704"/>
      <c r="K26" s="703">
        <v>660</v>
      </c>
      <c r="L26" s="704"/>
      <c r="M26" s="698">
        <v>23566</v>
      </c>
      <c r="N26" s="699"/>
      <c r="O26" s="557" t="s">
        <v>141</v>
      </c>
    </row>
    <row r="27" spans="1:15" s="42" customFormat="1" ht="16.5" customHeight="1">
      <c r="A27" s="139"/>
      <c r="B27" s="688">
        <v>2007</v>
      </c>
      <c r="C27" s="689"/>
      <c r="D27" s="690">
        <v>14183</v>
      </c>
      <c r="E27" s="691">
        <f t="shared" si="0"/>
        <v>0.01870143501175515</v>
      </c>
      <c r="F27" s="692"/>
      <c r="G27" s="700">
        <v>60.8</v>
      </c>
      <c r="H27" s="694">
        <f t="shared" si="1"/>
        <v>0.011122086854717737</v>
      </c>
      <c r="I27" s="701">
        <v>580.97</v>
      </c>
      <c r="J27" s="696"/>
      <c r="K27" s="703">
        <v>371</v>
      </c>
      <c r="L27" s="704"/>
      <c r="M27" s="698">
        <v>16160</v>
      </c>
      <c r="N27" s="699"/>
      <c r="O27" s="557" t="s">
        <v>141</v>
      </c>
    </row>
    <row r="28" spans="1:15" s="42" customFormat="1" ht="16.5" customHeight="1">
      <c r="A28" s="139"/>
      <c r="B28" s="688">
        <v>2008</v>
      </c>
      <c r="C28" s="689"/>
      <c r="D28" s="690">
        <v>8207</v>
      </c>
      <c r="E28" s="691">
        <f t="shared" si="0"/>
        <v>0.01082159466554851</v>
      </c>
      <c r="F28" s="692"/>
      <c r="G28" s="700">
        <v>35.6</v>
      </c>
      <c r="H28" s="694">
        <f t="shared" si="1"/>
        <v>0.006512274539933412</v>
      </c>
      <c r="I28" s="701">
        <v>512.37</v>
      </c>
      <c r="J28" s="696"/>
      <c r="K28" s="703">
        <v>304</v>
      </c>
      <c r="L28" s="704"/>
      <c r="M28" s="698">
        <v>16433</v>
      </c>
      <c r="N28" s="699"/>
      <c r="O28" s="557" t="s">
        <v>141</v>
      </c>
    </row>
    <row r="29" spans="1:15" s="42" customFormat="1" ht="16.5" customHeight="1">
      <c r="A29" s="139"/>
      <c r="B29" s="688">
        <v>2009</v>
      </c>
      <c r="C29" s="689"/>
      <c r="D29" s="690">
        <v>84228</v>
      </c>
      <c r="E29" s="691">
        <f t="shared" si="0"/>
        <v>0.11106144455828194</v>
      </c>
      <c r="F29" s="692"/>
      <c r="G29" s="700">
        <v>1116.4</v>
      </c>
      <c r="H29" s="694">
        <f t="shared" si="1"/>
        <v>0.20422200270735005</v>
      </c>
      <c r="I29" s="701">
        <v>1038.25</v>
      </c>
      <c r="J29" s="696"/>
      <c r="K29" s="703">
        <v>750</v>
      </c>
      <c r="L29" s="704"/>
      <c r="M29" s="698">
        <v>141609</v>
      </c>
      <c r="N29" s="699"/>
      <c r="O29" s="557" t="s">
        <v>141</v>
      </c>
    </row>
    <row r="30" spans="1:15" s="42" customFormat="1" ht="16.5" customHeight="1">
      <c r="A30" s="139"/>
      <c r="B30" s="688">
        <v>2010</v>
      </c>
      <c r="C30" s="689"/>
      <c r="D30" s="690">
        <v>5854</v>
      </c>
      <c r="E30" s="691">
        <f t="shared" si="0"/>
        <v>0.007718973458282073</v>
      </c>
      <c r="F30" s="692"/>
      <c r="G30" s="700">
        <v>12.3</v>
      </c>
      <c r="H30" s="694">
        <f t="shared" si="1"/>
        <v>0.002250027439359016</v>
      </c>
      <c r="I30" s="701">
        <v>384.24</v>
      </c>
      <c r="J30" s="696"/>
      <c r="K30" s="703">
        <v>286</v>
      </c>
      <c r="L30" s="704"/>
      <c r="M30" s="698">
        <v>30491</v>
      </c>
      <c r="N30" s="699"/>
      <c r="O30" s="557" t="s">
        <v>141</v>
      </c>
    </row>
    <row r="31" spans="1:15" ht="15.75" customHeight="1">
      <c r="A31" s="151"/>
      <c r="B31" s="705" t="s">
        <v>176</v>
      </c>
      <c r="C31" s="706"/>
      <c r="D31" s="707">
        <f>SUM(D11:D30)</f>
        <v>758391</v>
      </c>
      <c r="E31" s="708">
        <f>D31/$D$31</f>
        <v>1</v>
      </c>
      <c r="F31" s="709"/>
      <c r="G31" s="710">
        <v>5466.600000000001</v>
      </c>
      <c r="H31" s="711">
        <f>G31/$G$31</f>
        <v>1</v>
      </c>
      <c r="I31" s="712">
        <v>594</v>
      </c>
      <c r="J31" s="713"/>
      <c r="K31" s="714">
        <v>316</v>
      </c>
      <c r="L31" s="713"/>
      <c r="M31" s="715">
        <v>614325</v>
      </c>
      <c r="N31" s="716"/>
      <c r="O31" s="15" t="s">
        <v>141</v>
      </c>
    </row>
    <row r="32" spans="1:15" ht="4.5" customHeight="1">
      <c r="A32" s="157"/>
      <c r="B32" s="157"/>
      <c r="C32" s="157"/>
      <c r="D32" s="63"/>
      <c r="E32" s="160"/>
      <c r="F32" s="160"/>
      <c r="G32" s="160"/>
      <c r="H32" s="165"/>
      <c r="I32" s="165"/>
      <c r="J32" s="165"/>
      <c r="K32" s="165"/>
      <c r="L32" s="165"/>
      <c r="M32" s="165"/>
      <c r="N32" s="15"/>
      <c r="O32" s="15"/>
    </row>
    <row r="33" spans="1:15" ht="9.75" customHeight="1">
      <c r="A33" s="112" t="s">
        <v>354</v>
      </c>
      <c r="B33" s="112"/>
      <c r="C33" s="112"/>
      <c r="D33" s="669"/>
      <c r="N33" s="15"/>
      <c r="O33" s="15"/>
    </row>
    <row r="34" spans="1:15" ht="9.75" customHeight="1">
      <c r="A34" s="112" t="s">
        <v>191</v>
      </c>
      <c r="B34" s="112"/>
      <c r="C34" s="112"/>
      <c r="D34" s="669"/>
      <c r="N34" s="15"/>
      <c r="O34" s="15"/>
    </row>
    <row r="35" spans="1:15" ht="9.75" customHeight="1">
      <c r="A35" s="112"/>
      <c r="B35" s="112"/>
      <c r="C35" s="112"/>
      <c r="D35" s="717"/>
      <c r="E35" s="717"/>
      <c r="F35" s="717"/>
      <c r="G35" s="717"/>
      <c r="H35" s="717"/>
      <c r="M35" s="717"/>
      <c r="N35" s="15"/>
      <c r="O35" s="15"/>
    </row>
    <row r="36" spans="1:13" s="15" customFormat="1" ht="9.75" customHeight="1">
      <c r="A36" s="164"/>
      <c r="B36" s="164"/>
      <c r="C36" s="164"/>
      <c r="D36" s="721"/>
      <c r="E36" s="721"/>
      <c r="F36" s="721"/>
      <c r="G36" s="722"/>
      <c r="H36" s="721"/>
      <c r="I36" s="165"/>
      <c r="J36" s="165"/>
      <c r="K36" s="165"/>
      <c r="L36" s="165"/>
      <c r="M36" s="721"/>
    </row>
    <row r="37" spans="4:13" ht="12.75">
      <c r="D37" s="720"/>
      <c r="M37" s="723"/>
    </row>
  </sheetData>
  <sheetProtection/>
  <mergeCells count="22">
    <mergeCell ref="M1:N1"/>
    <mergeCell ref="A2:N2"/>
    <mergeCell ref="A3:N3"/>
    <mergeCell ref="A4:N4"/>
    <mergeCell ref="I6:J6"/>
    <mergeCell ref="K6:L6"/>
    <mergeCell ref="A8:B8"/>
    <mergeCell ref="C8:E8"/>
    <mergeCell ref="F8:H8"/>
    <mergeCell ref="I8:J8"/>
    <mergeCell ref="K8:L8"/>
    <mergeCell ref="A7:B7"/>
    <mergeCell ref="C7:E7"/>
    <mergeCell ref="I7:J7"/>
    <mergeCell ref="K7:L7"/>
    <mergeCell ref="M7:N7"/>
    <mergeCell ref="M8:N8"/>
    <mergeCell ref="C9:E9"/>
    <mergeCell ref="F9:H9"/>
    <mergeCell ref="I9:J9"/>
    <mergeCell ref="K9:L9"/>
    <mergeCell ref="M9:N9"/>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K35"/>
  <sheetViews>
    <sheetView zoomScalePageLayoutView="0" workbookViewId="0" topLeftCell="A1">
      <selection activeCell="K48" sqref="K48"/>
    </sheetView>
  </sheetViews>
  <sheetFormatPr defaultColWidth="9.140625" defaultRowHeight="12.75"/>
  <cols>
    <col min="1" max="1" width="2.7109375" style="11" customWidth="1"/>
    <col min="2" max="2" width="20.57421875" style="11" customWidth="1"/>
    <col min="3" max="3" width="15.7109375" style="11" customWidth="1"/>
    <col min="4" max="4" width="14.8515625" style="15" customWidth="1"/>
    <col min="5" max="5" width="12.28125" style="15" customWidth="1"/>
    <col min="6" max="6" width="17.28125" style="15" customWidth="1"/>
    <col min="7" max="7" width="11.8515625" style="15" customWidth="1"/>
    <col min="8" max="9" width="7.7109375" style="15" customWidth="1"/>
    <col min="10" max="10" width="10.28125" style="15" customWidth="1"/>
    <col min="11" max="16384" width="9.140625" style="11" customWidth="1"/>
  </cols>
  <sheetData>
    <row r="1" spans="1:10" ht="4.5" customHeight="1">
      <c r="A1" s="8"/>
      <c r="B1" s="9"/>
      <c r="C1" s="9"/>
      <c r="D1" s="9"/>
      <c r="E1" s="9"/>
      <c r="F1" s="9"/>
      <c r="G1" s="9"/>
      <c r="H1" s="9"/>
      <c r="I1" s="9"/>
      <c r="J1" s="10"/>
    </row>
    <row r="2" spans="1:10" s="15" customFormat="1" ht="23.25">
      <c r="A2" s="724" t="s">
        <v>355</v>
      </c>
      <c r="B2" s="598"/>
      <c r="C2" s="725"/>
      <c r="D2" s="725"/>
      <c r="E2" s="725"/>
      <c r="F2" s="725"/>
      <c r="G2" s="725"/>
      <c r="H2" s="725"/>
      <c r="I2" s="725"/>
      <c r="J2" s="547"/>
    </row>
    <row r="3" spans="1:10" ht="20.25">
      <c r="A3" s="12" t="s">
        <v>46</v>
      </c>
      <c r="B3" s="598"/>
      <c r="C3" s="725"/>
      <c r="D3" s="725"/>
      <c r="E3" s="725"/>
      <c r="F3" s="725"/>
      <c r="G3" s="725"/>
      <c r="H3" s="725"/>
      <c r="I3" s="725"/>
      <c r="J3" s="547"/>
    </row>
    <row r="4" spans="1:10" ht="30" customHeight="1">
      <c r="A4" s="726" t="s">
        <v>144</v>
      </c>
      <c r="B4" s="600"/>
      <c r="C4" s="727"/>
      <c r="D4" s="727"/>
      <c r="E4" s="727"/>
      <c r="F4" s="727"/>
      <c r="G4" s="727"/>
      <c r="H4" s="727"/>
      <c r="I4" s="727"/>
      <c r="J4" s="553"/>
    </row>
    <row r="5" spans="1:10" s="235" customFormat="1" ht="9.75" customHeight="1">
      <c r="A5" s="728"/>
      <c r="B5" s="729"/>
      <c r="C5" s="730"/>
      <c r="D5" s="731"/>
      <c r="E5" s="732"/>
      <c r="F5" s="605"/>
      <c r="G5" s="733"/>
      <c r="H5" s="733"/>
      <c r="I5" s="731"/>
      <c r="J5" s="734"/>
    </row>
    <row r="6" spans="1:10" s="235" customFormat="1" ht="12.75">
      <c r="A6" s="735" t="s">
        <v>197</v>
      </c>
      <c r="B6" s="736"/>
      <c r="C6" s="184"/>
      <c r="D6" s="1"/>
      <c r="E6" s="737"/>
      <c r="F6" s="738"/>
      <c r="G6" s="2578" t="s">
        <v>279</v>
      </c>
      <c r="H6" s="2579"/>
      <c r="I6" s="2579" t="s">
        <v>345</v>
      </c>
      <c r="J6" s="2580"/>
    </row>
    <row r="7" spans="1:10" s="235" customFormat="1" ht="12.75" customHeight="1">
      <c r="A7" s="739" t="s">
        <v>202</v>
      </c>
      <c r="B7" s="736"/>
      <c r="C7" s="184"/>
      <c r="D7" s="1"/>
      <c r="E7" s="2581"/>
      <c r="F7" s="2582"/>
      <c r="G7" s="2581" t="s">
        <v>356</v>
      </c>
      <c r="H7" s="2509"/>
      <c r="I7" s="2509" t="s">
        <v>357</v>
      </c>
      <c r="J7" s="2510"/>
    </row>
    <row r="8" spans="1:10" s="235" customFormat="1" ht="12.75">
      <c r="A8" s="741" t="s">
        <v>283</v>
      </c>
      <c r="B8" s="742"/>
      <c r="C8" s="743" t="s">
        <v>336</v>
      </c>
      <c r="D8" s="742"/>
      <c r="E8" s="2581" t="s">
        <v>155</v>
      </c>
      <c r="F8" s="2582"/>
      <c r="G8" s="2583" t="s">
        <v>340</v>
      </c>
      <c r="H8" s="2584"/>
      <c r="I8" s="2509" t="s">
        <v>340</v>
      </c>
      <c r="J8" s="2510"/>
    </row>
    <row r="9" spans="1:10" s="749" customFormat="1" ht="12.75" customHeight="1">
      <c r="A9" s="744"/>
      <c r="B9" s="745"/>
      <c r="C9" s="746"/>
      <c r="D9" s="198"/>
      <c r="E9" s="2576" t="s">
        <v>158</v>
      </c>
      <c r="F9" s="2577"/>
      <c r="G9" s="747"/>
      <c r="H9" s="747"/>
      <c r="I9" s="198"/>
      <c r="J9" s="748"/>
    </row>
    <row r="10" spans="1:10" ht="9.75" customHeight="1">
      <c r="A10" s="750"/>
      <c r="B10" s="201"/>
      <c r="C10" s="751"/>
      <c r="D10" s="751"/>
      <c r="E10" s="752"/>
      <c r="F10" s="753"/>
      <c r="G10" s="751"/>
      <c r="H10" s="751"/>
      <c r="I10" s="751"/>
      <c r="J10" s="754"/>
    </row>
    <row r="11" spans="1:11" s="42" customFormat="1" ht="24.75" customHeight="1">
      <c r="A11" s="567"/>
      <c r="B11" s="755" t="s">
        <v>938</v>
      </c>
      <c r="C11" s="756">
        <v>43624</v>
      </c>
      <c r="D11" s="757">
        <f>+C11/C$18</f>
        <v>0.05752177966246962</v>
      </c>
      <c r="E11" s="758">
        <v>123.5</v>
      </c>
      <c r="F11" s="759">
        <f aca="true" t="shared" si="0" ref="F11:F17">+E11/E$18</f>
        <v>0.0225913256626484</v>
      </c>
      <c r="G11" s="697">
        <v>223</v>
      </c>
      <c r="H11" s="697"/>
      <c r="I11" s="2575">
        <v>134</v>
      </c>
      <c r="J11" s="2574"/>
      <c r="K11" s="42" t="s">
        <v>141</v>
      </c>
    </row>
    <row r="12" spans="1:11" s="42" customFormat="1" ht="24.75" customHeight="1">
      <c r="A12" s="761"/>
      <c r="B12" s="755" t="s">
        <v>358</v>
      </c>
      <c r="C12" s="756">
        <v>92617</v>
      </c>
      <c r="D12" s="757">
        <f aca="true" t="shared" si="1" ref="D12:D17">+C12/C$18</f>
        <v>0.12212302097466873</v>
      </c>
      <c r="E12" s="762">
        <v>361.9</v>
      </c>
      <c r="F12" s="759">
        <f t="shared" si="0"/>
        <v>0.06620081584868384</v>
      </c>
      <c r="G12" s="703">
        <v>311</v>
      </c>
      <c r="H12" s="703"/>
      <c r="I12" s="2573">
        <v>196</v>
      </c>
      <c r="J12" s="2574"/>
      <c r="K12" s="42" t="s">
        <v>141</v>
      </c>
    </row>
    <row r="13" spans="1:11" s="42" customFormat="1" ht="24.75" customHeight="1">
      <c r="A13" s="761"/>
      <c r="B13" s="755" t="s">
        <v>359</v>
      </c>
      <c r="C13" s="756">
        <v>60071</v>
      </c>
      <c r="D13" s="757">
        <f t="shared" si="1"/>
        <v>0.07920848216816918</v>
      </c>
      <c r="E13" s="762">
        <v>247.4</v>
      </c>
      <c r="F13" s="759">
        <f t="shared" si="0"/>
        <v>0.045255821610843835</v>
      </c>
      <c r="G13" s="703">
        <v>343</v>
      </c>
      <c r="H13" s="703"/>
      <c r="I13" s="2573">
        <v>219</v>
      </c>
      <c r="J13" s="2574"/>
      <c r="K13" s="42" t="s">
        <v>141</v>
      </c>
    </row>
    <row r="14" spans="1:11" s="42" customFormat="1" ht="24.75" customHeight="1">
      <c r="A14" s="761"/>
      <c r="B14" s="755" t="s">
        <v>360</v>
      </c>
      <c r="C14" s="756">
        <v>153334</v>
      </c>
      <c r="D14" s="757">
        <f t="shared" si="1"/>
        <v>0.202183306500209</v>
      </c>
      <c r="E14" s="762">
        <v>858.4</v>
      </c>
      <c r="F14" s="759">
        <f t="shared" si="0"/>
        <v>0.15702343278394645</v>
      </c>
      <c r="G14" s="703">
        <v>467</v>
      </c>
      <c r="H14" s="703"/>
      <c r="I14" s="2573">
        <v>272</v>
      </c>
      <c r="J14" s="2574"/>
      <c r="K14" s="42" t="s">
        <v>141</v>
      </c>
    </row>
    <row r="15" spans="1:11" s="42" customFormat="1" ht="24.75" customHeight="1">
      <c r="A15" s="761"/>
      <c r="B15" s="755" t="s">
        <v>361</v>
      </c>
      <c r="C15" s="756">
        <v>82805</v>
      </c>
      <c r="D15" s="757">
        <f t="shared" si="1"/>
        <v>0.10918510372617818</v>
      </c>
      <c r="E15" s="762">
        <v>633.7</v>
      </c>
      <c r="F15" s="759">
        <f t="shared" si="0"/>
        <v>0.1159200248778971</v>
      </c>
      <c r="G15" s="703">
        <v>629</v>
      </c>
      <c r="H15" s="703"/>
      <c r="I15" s="2573">
        <v>349</v>
      </c>
      <c r="J15" s="2574"/>
      <c r="K15" s="42" t="s">
        <v>141</v>
      </c>
    </row>
    <row r="16" spans="1:11" s="42" customFormat="1" ht="24.75" customHeight="1">
      <c r="A16" s="761"/>
      <c r="B16" s="755" t="s">
        <v>362</v>
      </c>
      <c r="C16" s="756">
        <v>144139</v>
      </c>
      <c r="D16" s="757">
        <f t="shared" si="1"/>
        <v>0.1900589537586812</v>
      </c>
      <c r="E16" s="762">
        <v>1354.8</v>
      </c>
      <c r="F16" s="759">
        <f t="shared" si="0"/>
        <v>0.24782775714782226</v>
      </c>
      <c r="G16" s="703">
        <v>767</v>
      </c>
      <c r="H16" s="697"/>
      <c r="I16" s="2573">
        <v>359</v>
      </c>
      <c r="J16" s="2574"/>
      <c r="K16" s="42" t="s">
        <v>141</v>
      </c>
    </row>
    <row r="17" spans="1:11" s="42" customFormat="1" ht="24.75" customHeight="1">
      <c r="A17" s="761"/>
      <c r="B17" s="763" t="s">
        <v>363</v>
      </c>
      <c r="C17" s="756">
        <v>181801</v>
      </c>
      <c r="D17" s="757">
        <f t="shared" si="1"/>
        <v>0.23971935320962406</v>
      </c>
      <c r="E17" s="762">
        <v>1887</v>
      </c>
      <c r="F17" s="759">
        <f t="shared" si="0"/>
        <v>0.34518082206815814</v>
      </c>
      <c r="G17" s="703">
        <v>879</v>
      </c>
      <c r="H17" s="697"/>
      <c r="I17" s="2573">
        <v>712</v>
      </c>
      <c r="J17" s="2574"/>
      <c r="K17" s="42" t="s">
        <v>141</v>
      </c>
    </row>
    <row r="18" spans="1:10" s="557" customFormat="1" ht="24.75" customHeight="1">
      <c r="A18" s="761"/>
      <c r="B18" s="755" t="s">
        <v>176</v>
      </c>
      <c r="C18" s="756">
        <v>758391</v>
      </c>
      <c r="D18" s="757">
        <v>1</v>
      </c>
      <c r="E18" s="758">
        <v>5466.7</v>
      </c>
      <c r="F18" s="759">
        <v>1</v>
      </c>
      <c r="G18" s="697">
        <v>594</v>
      </c>
      <c r="H18" s="697"/>
      <c r="I18" s="2575">
        <v>316</v>
      </c>
      <c r="J18" s="2574"/>
    </row>
    <row r="19" spans="1:10" s="42" customFormat="1" ht="4.5" customHeight="1" thickBot="1">
      <c r="A19" s="764"/>
      <c r="B19" s="765"/>
      <c r="C19" s="766"/>
      <c r="D19" s="766"/>
      <c r="E19" s="767"/>
      <c r="F19" s="768"/>
      <c r="G19" s="766"/>
      <c r="H19" s="766"/>
      <c r="I19" s="766"/>
      <c r="J19" s="769"/>
    </row>
    <row r="20" spans="4:10" s="402" customFormat="1" ht="4.5" customHeight="1">
      <c r="D20" s="542"/>
      <c r="E20" s="542"/>
      <c r="F20" s="542"/>
      <c r="G20" s="542"/>
      <c r="H20" s="542"/>
      <c r="I20" s="542"/>
      <c r="J20" s="542"/>
    </row>
    <row r="21" spans="1:9" s="402" customFormat="1" ht="15" customHeight="1">
      <c r="A21" s="666" t="s">
        <v>354</v>
      </c>
      <c r="B21" s="666"/>
      <c r="C21" s="666"/>
      <c r="I21" s="542"/>
    </row>
    <row r="22" spans="1:9" s="402" customFormat="1" ht="15" customHeight="1">
      <c r="A22" s="666" t="s">
        <v>191</v>
      </c>
      <c r="B22" s="666"/>
      <c r="C22" s="666"/>
      <c r="I22" s="771"/>
    </row>
    <row r="23" spans="1:10" s="402" customFormat="1" ht="15" customHeight="1">
      <c r="A23" s="666"/>
      <c r="B23" s="666"/>
      <c r="C23" s="666"/>
      <c r="F23" s="772"/>
      <c r="I23"/>
      <c r="J23" s="773"/>
    </row>
    <row r="24" spans="1:6" ht="12.75">
      <c r="A24" s="666"/>
      <c r="C24" s="414"/>
      <c r="D24" s="772"/>
      <c r="E24" s="774"/>
      <c r="F24" s="772"/>
    </row>
    <row r="27" spans="2:11" ht="12.75">
      <c r="B27"/>
      <c r="C27" s="770"/>
      <c r="D27" s="770"/>
      <c r="E27" s="770"/>
      <c r="F27" s="770"/>
      <c r="G27" s="770"/>
      <c r="H27" s="770"/>
      <c r="I27" s="770"/>
      <c r="J27" s="770"/>
      <c r="K27" s="770"/>
    </row>
    <row r="28" spans="2:11" ht="12.75">
      <c r="B28"/>
      <c r="C28"/>
      <c r="D28"/>
      <c r="E28"/>
      <c r="F28"/>
      <c r="G28"/>
      <c r="H28"/>
      <c r="I28"/>
      <c r="J28"/>
      <c r="K28"/>
    </row>
    <row r="29" spans="2:11" ht="12.75">
      <c r="B29"/>
      <c r="C29"/>
      <c r="D29"/>
      <c r="E29"/>
      <c r="F29"/>
      <c r="G29"/>
      <c r="H29"/>
      <c r="I29"/>
      <c r="J29"/>
      <c r="K29"/>
    </row>
    <row r="30" spans="2:11" ht="12.75">
      <c r="B30"/>
      <c r="C30"/>
      <c r="D30"/>
      <c r="E30"/>
      <c r="F30"/>
      <c r="G30"/>
      <c r="H30"/>
      <c r="I30"/>
      <c r="J30"/>
      <c r="K30"/>
    </row>
    <row r="31" spans="2:11" ht="12.75">
      <c r="B31"/>
      <c r="C31"/>
      <c r="D31"/>
      <c r="E31"/>
      <c r="F31"/>
      <c r="G31"/>
      <c r="H31"/>
      <c r="I31"/>
      <c r="J31"/>
      <c r="K31"/>
    </row>
    <row r="32" spans="2:11" ht="12.75">
      <c r="B32"/>
      <c r="C32"/>
      <c r="D32"/>
      <c r="E32"/>
      <c r="F32"/>
      <c r="G32"/>
      <c r="H32"/>
      <c r="I32"/>
      <c r="J32"/>
      <c r="K32"/>
    </row>
    <row r="33" spans="2:11" ht="12.75">
      <c r="B33"/>
      <c r="C33"/>
      <c r="D33"/>
      <c r="E33"/>
      <c r="F33"/>
      <c r="G33"/>
      <c r="H33"/>
      <c r="I33"/>
      <c r="J33"/>
      <c r="K33"/>
    </row>
    <row r="34" spans="2:11" ht="12.75">
      <c r="B34"/>
      <c r="C34"/>
      <c r="D34"/>
      <c r="E34"/>
      <c r="F34"/>
      <c r="G34"/>
      <c r="H34"/>
      <c r="I34"/>
      <c r="J34"/>
      <c r="K34"/>
    </row>
    <row r="35" spans="2:11" ht="12.75">
      <c r="B35"/>
      <c r="C35"/>
      <c r="D35"/>
      <c r="E35"/>
      <c r="F35"/>
      <c r="G35"/>
      <c r="H35"/>
      <c r="I35"/>
      <c r="J35"/>
      <c r="K35"/>
    </row>
  </sheetData>
  <sheetProtection/>
  <mergeCells count="17">
    <mergeCell ref="G8:H8"/>
    <mergeCell ref="I11:J11"/>
    <mergeCell ref="I12:J12"/>
    <mergeCell ref="I13:J13"/>
    <mergeCell ref="I14:J14"/>
    <mergeCell ref="I15:J15"/>
    <mergeCell ref="I8:J8"/>
    <mergeCell ref="I17:J17"/>
    <mergeCell ref="I18:J18"/>
    <mergeCell ref="E9:F9"/>
    <mergeCell ref="G6:H6"/>
    <mergeCell ref="I6:J6"/>
    <mergeCell ref="E7:F7"/>
    <mergeCell ref="G7:H7"/>
    <mergeCell ref="I7:J7"/>
    <mergeCell ref="E8:F8"/>
    <mergeCell ref="I16:J16"/>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J32"/>
  <sheetViews>
    <sheetView zoomScalePageLayoutView="0" workbookViewId="0" topLeftCell="A1">
      <selection activeCell="S32" sqref="S32"/>
    </sheetView>
  </sheetViews>
  <sheetFormatPr defaultColWidth="9.140625" defaultRowHeight="12.75"/>
  <cols>
    <col min="1" max="1" width="2.28125" style="11" customWidth="1"/>
    <col min="2" max="2" width="18.140625" style="11" customWidth="1"/>
    <col min="3" max="4" width="12.7109375" style="11" customWidth="1"/>
    <col min="5" max="5" width="7.7109375" style="11" customWidth="1"/>
    <col min="6" max="6" width="3.7109375" style="11" customWidth="1"/>
    <col min="7" max="8" width="12.7109375" style="11" customWidth="1"/>
    <col min="9" max="9" width="7.7109375" style="11" customWidth="1"/>
    <col min="10" max="10" width="3.7109375" style="11" customWidth="1"/>
    <col min="11" max="12" width="12.7109375" style="11" customWidth="1"/>
    <col min="13" max="13" width="7.7109375" style="11" customWidth="1"/>
    <col min="14" max="14" width="3.7109375" style="11" customWidth="1"/>
    <col min="37" max="16384" width="9.140625" style="11" customWidth="1"/>
  </cols>
  <sheetData>
    <row r="1" spans="1:15" ht="4.5" customHeight="1">
      <c r="A1" s="670"/>
      <c r="B1" s="671"/>
      <c r="C1" s="671"/>
      <c r="D1" s="671"/>
      <c r="E1" s="671"/>
      <c r="F1" s="671"/>
      <c r="G1" s="671"/>
      <c r="H1" s="671"/>
      <c r="I1" s="671"/>
      <c r="J1" s="671"/>
      <c r="K1" s="671"/>
      <c r="L1" s="671"/>
      <c r="M1" s="671"/>
      <c r="N1" s="775"/>
      <c r="O1" s="1"/>
    </row>
    <row r="2" spans="1:36" s="777" customFormat="1" ht="23.25">
      <c r="A2" s="2587" t="s">
        <v>364</v>
      </c>
      <c r="B2" s="2514"/>
      <c r="C2" s="2514"/>
      <c r="D2" s="2514"/>
      <c r="E2" s="2514"/>
      <c r="F2" s="2514"/>
      <c r="G2" s="2514"/>
      <c r="H2" s="2514"/>
      <c r="I2" s="2514"/>
      <c r="J2" s="2514"/>
      <c r="K2" s="2514"/>
      <c r="L2" s="2514"/>
      <c r="M2" s="2514"/>
      <c r="N2" s="2588"/>
      <c r="O2" s="776"/>
      <c r="P2" s="776"/>
      <c r="Q2" s="776"/>
      <c r="R2" s="776"/>
      <c r="S2" s="776"/>
      <c r="T2" s="776"/>
      <c r="U2" s="776"/>
      <c r="V2" s="776"/>
      <c r="W2" s="776"/>
      <c r="X2" s="776"/>
      <c r="Y2" s="776"/>
      <c r="Z2" s="776"/>
      <c r="AA2" s="776"/>
      <c r="AB2" s="776"/>
      <c r="AC2" s="776"/>
      <c r="AD2" s="776"/>
      <c r="AE2" s="776"/>
      <c r="AF2" s="776"/>
      <c r="AG2" s="776"/>
      <c r="AH2" s="776"/>
      <c r="AI2" s="776"/>
      <c r="AJ2" s="776"/>
    </row>
    <row r="3" spans="1:36" s="779" customFormat="1" ht="20.25">
      <c r="A3" s="2589" t="s">
        <v>120</v>
      </c>
      <c r="B3" s="2500"/>
      <c r="C3" s="2500"/>
      <c r="D3" s="2500"/>
      <c r="E3" s="2500"/>
      <c r="F3" s="2500"/>
      <c r="G3" s="2500"/>
      <c r="H3" s="2500"/>
      <c r="I3" s="2500"/>
      <c r="J3" s="2500"/>
      <c r="K3" s="2500"/>
      <c r="L3" s="2500"/>
      <c r="M3" s="2500"/>
      <c r="N3" s="2590"/>
      <c r="O3" s="776"/>
      <c r="P3" s="778"/>
      <c r="Q3" s="778"/>
      <c r="R3" s="778"/>
      <c r="S3" s="778"/>
      <c r="T3" s="778"/>
      <c r="U3" s="778"/>
      <c r="V3" s="778"/>
      <c r="W3" s="778"/>
      <c r="X3" s="778"/>
      <c r="Y3" s="778"/>
      <c r="Z3" s="778"/>
      <c r="AA3" s="778"/>
      <c r="AB3" s="778"/>
      <c r="AC3" s="778"/>
      <c r="AD3" s="778"/>
      <c r="AE3" s="778"/>
      <c r="AF3" s="778"/>
      <c r="AG3" s="778"/>
      <c r="AH3" s="778"/>
      <c r="AI3" s="778"/>
      <c r="AJ3" s="778"/>
    </row>
    <row r="4" spans="1:36" s="15" customFormat="1" ht="25.5" customHeight="1">
      <c r="A4" s="2591" t="s">
        <v>144</v>
      </c>
      <c r="B4" s="2591"/>
      <c r="C4" s="2591"/>
      <c r="D4" s="2591"/>
      <c r="E4" s="2591"/>
      <c r="F4" s="2591"/>
      <c r="G4" s="2591"/>
      <c r="H4" s="2591"/>
      <c r="I4" s="2591"/>
      <c r="J4" s="2591"/>
      <c r="K4" s="2591"/>
      <c r="L4" s="2591"/>
      <c r="M4" s="2591"/>
      <c r="N4" s="2592"/>
      <c r="O4" s="1"/>
      <c r="P4" s="1"/>
      <c r="Q4" s="1"/>
      <c r="R4" s="1"/>
      <c r="S4" s="1"/>
      <c r="T4" s="1"/>
      <c r="U4" s="1"/>
      <c r="V4" s="1"/>
      <c r="W4" s="1"/>
      <c r="X4" s="1"/>
      <c r="Y4" s="1"/>
      <c r="Z4" s="1"/>
      <c r="AA4" s="1"/>
      <c r="AB4" s="1"/>
      <c r="AC4" s="1"/>
      <c r="AD4" s="1"/>
      <c r="AE4" s="1"/>
      <c r="AF4" s="1"/>
      <c r="AG4" s="1"/>
      <c r="AH4" s="1"/>
      <c r="AI4" s="1"/>
      <c r="AJ4" s="1"/>
    </row>
    <row r="5" spans="1:36" s="557" customFormat="1" ht="9.75" customHeight="1">
      <c r="A5" s="881"/>
      <c r="B5" s="1524"/>
      <c r="C5" s="881"/>
      <c r="D5" s="262"/>
      <c r="E5" s="262"/>
      <c r="F5" s="262"/>
      <c r="G5" s="1322"/>
      <c r="H5" s="262"/>
      <c r="I5" s="262"/>
      <c r="J5" s="262"/>
      <c r="K5" s="2459"/>
      <c r="L5" s="165"/>
      <c r="M5" s="1323"/>
      <c r="N5" s="2460"/>
      <c r="O5" s="1"/>
      <c r="P5"/>
      <c r="Q5"/>
      <c r="R5"/>
      <c r="S5"/>
      <c r="T5"/>
      <c r="U5"/>
      <c r="V5"/>
      <c r="W5"/>
      <c r="X5"/>
      <c r="Y5"/>
      <c r="Z5"/>
      <c r="AA5"/>
      <c r="AB5"/>
      <c r="AC5"/>
      <c r="AD5"/>
      <c r="AE5"/>
      <c r="AF5"/>
      <c r="AG5"/>
      <c r="AH5"/>
      <c r="AI5"/>
      <c r="AJ5"/>
    </row>
    <row r="6" spans="1:36" s="42" customFormat="1" ht="17.25" customHeight="1">
      <c r="A6" s="556"/>
      <c r="B6" s="265"/>
      <c r="C6" s="2567" t="s">
        <v>365</v>
      </c>
      <c r="D6" s="2509"/>
      <c r="E6" s="2509"/>
      <c r="F6" s="2582"/>
      <c r="G6" s="2581" t="s">
        <v>366</v>
      </c>
      <c r="H6" s="2509"/>
      <c r="I6" s="2509"/>
      <c r="J6" s="2509"/>
      <c r="K6" s="2581" t="s">
        <v>367</v>
      </c>
      <c r="L6" s="2509"/>
      <c r="M6" s="2509"/>
      <c r="N6" s="682"/>
      <c r="O6" s="1"/>
      <c r="P6"/>
      <c r="Q6"/>
      <c r="R6"/>
      <c r="S6"/>
      <c r="T6"/>
      <c r="U6"/>
      <c r="V6"/>
      <c r="W6"/>
      <c r="X6"/>
      <c r="Y6"/>
      <c r="Z6"/>
      <c r="AA6"/>
      <c r="AB6"/>
      <c r="AC6"/>
      <c r="AD6"/>
      <c r="AE6"/>
      <c r="AF6"/>
      <c r="AG6"/>
      <c r="AH6"/>
      <c r="AI6"/>
      <c r="AJ6"/>
    </row>
    <row r="7" spans="1:36" s="42" customFormat="1" ht="12" customHeight="1">
      <c r="A7" s="556"/>
      <c r="B7" s="265"/>
      <c r="C7" s="556"/>
      <c r="D7" s="265"/>
      <c r="E7" s="2585" t="s">
        <v>279</v>
      </c>
      <c r="F7" s="2586"/>
      <c r="G7" s="782"/>
      <c r="H7" s="265"/>
      <c r="I7" s="2585" t="s">
        <v>279</v>
      </c>
      <c r="J7" s="2585"/>
      <c r="K7" s="782"/>
      <c r="L7" s="265"/>
      <c r="M7" s="2585" t="s">
        <v>279</v>
      </c>
      <c r="N7" s="2489"/>
      <c r="O7" s="1"/>
      <c r="P7"/>
      <c r="Q7"/>
      <c r="R7"/>
      <c r="S7"/>
      <c r="T7"/>
      <c r="U7"/>
      <c r="V7"/>
      <c r="W7"/>
      <c r="X7"/>
      <c r="Y7"/>
      <c r="Z7"/>
      <c r="AA7"/>
      <c r="AB7"/>
      <c r="AC7"/>
      <c r="AD7"/>
      <c r="AE7"/>
      <c r="AF7"/>
      <c r="AG7"/>
      <c r="AH7"/>
      <c r="AI7"/>
      <c r="AJ7"/>
    </row>
    <row r="8" spans="1:36" s="42" customFormat="1" ht="12.75" customHeight="1">
      <c r="A8" s="184"/>
      <c r="B8" s="2461"/>
      <c r="C8" s="609"/>
      <c r="D8" s="609"/>
      <c r="E8" s="2585" t="s">
        <v>368</v>
      </c>
      <c r="F8" s="2586"/>
      <c r="G8" s="784"/>
      <c r="H8" s="265"/>
      <c r="I8" s="2585" t="s">
        <v>368</v>
      </c>
      <c r="J8" s="2586"/>
      <c r="K8" s="784"/>
      <c r="L8" s="265"/>
      <c r="M8" s="2585" t="s">
        <v>368</v>
      </c>
      <c r="N8" s="2489"/>
      <c r="O8" s="1"/>
      <c r="P8"/>
      <c r="Q8"/>
      <c r="R8"/>
      <c r="S8"/>
      <c r="T8"/>
      <c r="U8"/>
      <c r="V8"/>
      <c r="W8"/>
      <c r="X8"/>
      <c r="Y8"/>
      <c r="Z8"/>
      <c r="AA8"/>
      <c r="AB8"/>
      <c r="AC8"/>
      <c r="AD8"/>
      <c r="AE8"/>
      <c r="AF8"/>
      <c r="AG8"/>
      <c r="AH8"/>
      <c r="AI8"/>
      <c r="AJ8"/>
    </row>
    <row r="9" spans="1:36" s="42" customFormat="1" ht="12.75" customHeight="1">
      <c r="A9" s="2567" t="s">
        <v>369</v>
      </c>
      <c r="B9" s="2568"/>
      <c r="C9" s="609" t="s">
        <v>336</v>
      </c>
      <c r="D9" s="265"/>
      <c r="E9" s="2585" t="s">
        <v>350</v>
      </c>
      <c r="F9" s="2586"/>
      <c r="G9" s="784" t="s">
        <v>336</v>
      </c>
      <c r="H9" s="265"/>
      <c r="I9" s="2585" t="s">
        <v>350</v>
      </c>
      <c r="J9" s="2586"/>
      <c r="K9" s="784" t="s">
        <v>336</v>
      </c>
      <c r="L9" s="265"/>
      <c r="M9" s="2585" t="s">
        <v>350</v>
      </c>
      <c r="N9" s="2489"/>
      <c r="O9" s="1"/>
      <c r="P9"/>
      <c r="Q9"/>
      <c r="R9"/>
      <c r="S9"/>
      <c r="T9"/>
      <c r="U9"/>
      <c r="V9"/>
      <c r="W9"/>
      <c r="X9"/>
      <c r="Y9"/>
      <c r="Z9"/>
      <c r="AA9"/>
      <c r="AB9"/>
      <c r="AC9"/>
      <c r="AD9"/>
      <c r="AE9"/>
      <c r="AF9"/>
      <c r="AG9"/>
      <c r="AH9"/>
      <c r="AI9"/>
      <c r="AJ9"/>
    </row>
    <row r="10" spans="1:36" s="37" customFormat="1" ht="6" customHeight="1">
      <c r="A10" s="785"/>
      <c r="B10" s="128"/>
      <c r="C10" s="194"/>
      <c r="D10" s="195"/>
      <c r="E10" s="195"/>
      <c r="F10" s="195"/>
      <c r="G10" s="786"/>
      <c r="H10" s="195"/>
      <c r="I10" s="195"/>
      <c r="J10" s="195"/>
      <c r="K10" s="196"/>
      <c r="L10" s="197"/>
      <c r="M10" s="195"/>
      <c r="N10" s="787"/>
      <c r="O10" s="1"/>
      <c r="P10"/>
      <c r="Q10"/>
      <c r="R10"/>
      <c r="S10"/>
      <c r="T10"/>
      <c r="U10"/>
      <c r="V10"/>
      <c r="W10"/>
      <c r="X10"/>
      <c r="Y10"/>
      <c r="Z10"/>
      <c r="AA10"/>
      <c r="AB10"/>
      <c r="AC10"/>
      <c r="AD10"/>
      <c r="AE10"/>
      <c r="AF10"/>
      <c r="AG10"/>
      <c r="AH10"/>
      <c r="AI10"/>
      <c r="AJ10"/>
    </row>
    <row r="11" spans="1:15" ht="9.75" customHeight="1">
      <c r="A11" s="788"/>
      <c r="B11" s="201"/>
      <c r="C11" s="789"/>
      <c r="D11" s="202"/>
      <c r="E11" s="202"/>
      <c r="F11" s="790"/>
      <c r="G11" s="686"/>
      <c r="H11" s="202"/>
      <c r="I11" s="202"/>
      <c r="J11" s="202"/>
      <c r="K11" s="791"/>
      <c r="L11" s="135"/>
      <c r="M11" s="202"/>
      <c r="N11" s="687"/>
      <c r="O11" s="1"/>
    </row>
    <row r="12" spans="1:36" s="42" customFormat="1" ht="24.75" customHeight="1">
      <c r="A12" s="792"/>
      <c r="B12" s="688" t="s">
        <v>940</v>
      </c>
      <c r="C12" s="793">
        <v>63991</v>
      </c>
      <c r="D12" s="794">
        <v>1</v>
      </c>
      <c r="E12" s="45">
        <v>713</v>
      </c>
      <c r="F12" s="795"/>
      <c r="G12" s="793">
        <v>37461</v>
      </c>
      <c r="H12" s="691">
        <f>G12/C12</f>
        <v>0.5854104483442985</v>
      </c>
      <c r="I12" s="45">
        <v>842</v>
      </c>
      <c r="J12" s="45"/>
      <c r="K12" s="793">
        <v>26530</v>
      </c>
      <c r="L12" s="794">
        <f>K12/C12</f>
        <v>0.4145895516557016</v>
      </c>
      <c r="M12" s="45">
        <v>533</v>
      </c>
      <c r="N12" s="796"/>
      <c r="O12" s="2"/>
      <c r="P12" s="797"/>
      <c r="Q12" s="798"/>
      <c r="R12" s="798"/>
      <c r="S12" s="798"/>
      <c r="T12" s="798"/>
      <c r="U12" s="798"/>
      <c r="V12" s="798"/>
      <c r="W12" s="798"/>
      <c r="X12" s="798"/>
      <c r="Y12" s="798"/>
      <c r="Z12" s="798"/>
      <c r="AA12" s="798"/>
      <c r="AB12" s="798"/>
      <c r="AC12" s="798"/>
      <c r="AD12" s="798"/>
      <c r="AE12" s="798"/>
      <c r="AF12" s="798"/>
      <c r="AG12" s="798"/>
      <c r="AH12" s="798"/>
      <c r="AI12" s="798"/>
      <c r="AJ12" s="798"/>
    </row>
    <row r="13" spans="1:36" s="42" customFormat="1" ht="24.75" customHeight="1">
      <c r="A13" s="792"/>
      <c r="B13" s="688" t="s">
        <v>370</v>
      </c>
      <c r="C13" s="793">
        <v>118512</v>
      </c>
      <c r="D13" s="794">
        <v>1</v>
      </c>
      <c r="E13" s="49">
        <v>742</v>
      </c>
      <c r="F13" s="799"/>
      <c r="G13" s="793">
        <v>72965</v>
      </c>
      <c r="H13" s="691">
        <f aca="true" t="shared" si="0" ref="H13:H18">G13/C13</f>
        <v>0.6156760496827326</v>
      </c>
      <c r="I13" s="49">
        <v>859</v>
      </c>
      <c r="J13" s="49"/>
      <c r="K13" s="793">
        <v>45547</v>
      </c>
      <c r="L13" s="794">
        <f aca="true" t="shared" si="1" ref="L13:L18">K13/C13</f>
        <v>0.38432395031726746</v>
      </c>
      <c r="M13" s="49">
        <v>557</v>
      </c>
      <c r="N13" s="800"/>
      <c r="O13" s="2"/>
      <c r="P13" s="797"/>
      <c r="Q13" s="798"/>
      <c r="R13" s="798"/>
      <c r="S13" s="798"/>
      <c r="T13" s="798"/>
      <c r="U13" s="798"/>
      <c r="V13" s="798"/>
      <c r="W13" s="798"/>
      <c r="X13" s="798"/>
      <c r="Y13" s="798"/>
      <c r="Z13" s="798"/>
      <c r="AA13" s="798"/>
      <c r="AB13" s="798"/>
      <c r="AC13" s="798"/>
      <c r="AD13" s="798"/>
      <c r="AE13" s="798"/>
      <c r="AF13" s="798"/>
      <c r="AG13" s="798"/>
      <c r="AH13" s="798"/>
      <c r="AI13" s="798"/>
      <c r="AJ13" s="798"/>
    </row>
    <row r="14" spans="1:36" s="42" customFormat="1" ht="24.75" customHeight="1">
      <c r="A14" s="792"/>
      <c r="B14" s="688" t="s">
        <v>371</v>
      </c>
      <c r="C14" s="793">
        <v>147904</v>
      </c>
      <c r="D14" s="794">
        <v>1</v>
      </c>
      <c r="E14" s="49">
        <v>671</v>
      </c>
      <c r="F14" s="801"/>
      <c r="G14" s="793">
        <v>95174</v>
      </c>
      <c r="H14" s="691">
        <f t="shared" si="0"/>
        <v>0.6434849632193855</v>
      </c>
      <c r="I14" s="49">
        <v>789</v>
      </c>
      <c r="J14" s="802"/>
      <c r="K14" s="793">
        <v>52730</v>
      </c>
      <c r="L14" s="794">
        <f t="shared" si="1"/>
        <v>0.35651503678061447</v>
      </c>
      <c r="M14" s="49">
        <v>456</v>
      </c>
      <c r="N14" s="800"/>
      <c r="O14" s="2"/>
      <c r="P14" s="797"/>
      <c r="Q14" s="798"/>
      <c r="R14" s="798"/>
      <c r="S14" s="798"/>
      <c r="T14" s="798"/>
      <c r="U14" s="798"/>
      <c r="V14" s="798"/>
      <c r="W14" s="798"/>
      <c r="X14" s="798"/>
      <c r="Y14" s="798"/>
      <c r="Z14" s="798"/>
      <c r="AA14" s="798"/>
      <c r="AB14" s="798"/>
      <c r="AC14" s="798"/>
      <c r="AD14" s="798"/>
      <c r="AE14" s="798"/>
      <c r="AF14" s="798"/>
      <c r="AG14" s="798"/>
      <c r="AH14" s="798"/>
      <c r="AI14" s="798"/>
      <c r="AJ14" s="798"/>
    </row>
    <row r="15" spans="1:36" s="42" customFormat="1" ht="24.75" customHeight="1">
      <c r="A15" s="792"/>
      <c r="B15" s="688" t="s">
        <v>372</v>
      </c>
      <c r="C15" s="793">
        <v>127036</v>
      </c>
      <c r="D15" s="794">
        <v>1</v>
      </c>
      <c r="E15" s="49">
        <v>628</v>
      </c>
      <c r="F15" s="801"/>
      <c r="G15" s="793">
        <v>80853</v>
      </c>
      <c r="H15" s="691">
        <f t="shared" si="0"/>
        <v>0.6364573821593879</v>
      </c>
      <c r="I15" s="49">
        <v>792</v>
      </c>
      <c r="J15" s="802"/>
      <c r="K15" s="793">
        <v>46183</v>
      </c>
      <c r="L15" s="794">
        <f t="shared" si="1"/>
        <v>0.3635426178406121</v>
      </c>
      <c r="M15" s="49">
        <v>335</v>
      </c>
      <c r="N15" s="800"/>
      <c r="O15" s="2"/>
      <c r="P15" s="797"/>
      <c r="Q15" s="798"/>
      <c r="R15" s="798"/>
      <c r="S15" s="798"/>
      <c r="T15" s="798"/>
      <c r="U15" s="798"/>
      <c r="V15" s="798"/>
      <c r="W15" s="798"/>
      <c r="X15" s="798"/>
      <c r="Y15" s="798"/>
      <c r="Z15" s="798"/>
      <c r="AA15" s="798"/>
      <c r="AB15" s="798"/>
      <c r="AC15" s="798"/>
      <c r="AD15" s="798"/>
      <c r="AE15" s="798"/>
      <c r="AF15" s="798"/>
      <c r="AG15" s="798"/>
      <c r="AH15" s="798"/>
      <c r="AI15" s="798"/>
      <c r="AJ15" s="798"/>
    </row>
    <row r="16" spans="1:36" s="42" customFormat="1" ht="24.75" customHeight="1">
      <c r="A16" s="792"/>
      <c r="B16" s="688" t="s">
        <v>373</v>
      </c>
      <c r="C16" s="793">
        <v>108628</v>
      </c>
      <c r="D16" s="794">
        <v>1</v>
      </c>
      <c r="E16" s="49">
        <v>555</v>
      </c>
      <c r="F16" s="801"/>
      <c r="G16" s="793">
        <v>65068</v>
      </c>
      <c r="H16" s="691">
        <f t="shared" si="0"/>
        <v>0.5989984166145008</v>
      </c>
      <c r="I16" s="49">
        <v>747</v>
      </c>
      <c r="J16" s="802"/>
      <c r="K16" s="793">
        <v>43560</v>
      </c>
      <c r="L16" s="794">
        <f t="shared" si="1"/>
        <v>0.4010015833854991</v>
      </c>
      <c r="M16" s="49">
        <v>262</v>
      </c>
      <c r="N16" s="800"/>
      <c r="O16" s="2"/>
      <c r="P16" s="797"/>
      <c r="Q16" s="798"/>
      <c r="R16" s="798"/>
      <c r="S16" s="798"/>
      <c r="T16" s="798"/>
      <c r="U16" s="798"/>
      <c r="V16" s="798"/>
      <c r="W16" s="798"/>
      <c r="X16" s="798"/>
      <c r="Y16" s="798"/>
      <c r="Z16" s="798"/>
      <c r="AA16" s="798"/>
      <c r="AB16" s="798"/>
      <c r="AC16" s="798"/>
      <c r="AD16" s="798"/>
      <c r="AE16" s="798"/>
      <c r="AF16" s="798"/>
      <c r="AG16" s="798"/>
      <c r="AH16" s="798"/>
      <c r="AI16" s="798"/>
      <c r="AJ16" s="798"/>
    </row>
    <row r="17" spans="1:36" s="42" customFormat="1" ht="24.75" customHeight="1">
      <c r="A17" s="792"/>
      <c r="B17" s="688" t="s">
        <v>374</v>
      </c>
      <c r="C17" s="793">
        <v>89537</v>
      </c>
      <c r="D17" s="794">
        <v>1</v>
      </c>
      <c r="E17" s="49">
        <v>455</v>
      </c>
      <c r="F17" s="801"/>
      <c r="G17" s="793">
        <v>47986</v>
      </c>
      <c r="H17" s="691">
        <f t="shared" si="0"/>
        <v>0.5359348649161799</v>
      </c>
      <c r="I17" s="49">
        <v>655</v>
      </c>
      <c r="J17" s="802"/>
      <c r="K17" s="793">
        <v>41551</v>
      </c>
      <c r="L17" s="794">
        <f t="shared" si="1"/>
        <v>0.4640651350838201</v>
      </c>
      <c r="M17" s="49">
        <v>221</v>
      </c>
      <c r="N17" s="800"/>
      <c r="O17" s="2"/>
      <c r="P17" s="797"/>
      <c r="Q17" s="798"/>
      <c r="R17" s="798"/>
      <c r="S17" s="798"/>
      <c r="T17" s="798"/>
      <c r="U17" s="798"/>
      <c r="V17" s="798"/>
      <c r="W17" s="798"/>
      <c r="X17" s="798"/>
      <c r="Y17" s="798"/>
      <c r="Z17" s="798"/>
      <c r="AA17" s="798"/>
      <c r="AB17" s="798"/>
      <c r="AC17" s="798"/>
      <c r="AD17" s="798"/>
      <c r="AE17" s="798"/>
      <c r="AF17" s="798"/>
      <c r="AG17" s="798"/>
      <c r="AH17" s="798"/>
      <c r="AI17" s="798"/>
      <c r="AJ17" s="798"/>
    </row>
    <row r="18" spans="1:36" s="42" customFormat="1" ht="24.75" customHeight="1">
      <c r="A18" s="792"/>
      <c r="B18" s="688" t="s">
        <v>375</v>
      </c>
      <c r="C18" s="793">
        <v>90447</v>
      </c>
      <c r="D18" s="794">
        <v>1</v>
      </c>
      <c r="E18" s="49">
        <v>359</v>
      </c>
      <c r="F18" s="801"/>
      <c r="G18" s="793">
        <v>39984</v>
      </c>
      <c r="H18" s="691">
        <f t="shared" si="0"/>
        <v>0.4420710471325749</v>
      </c>
      <c r="I18" s="49">
        <v>574</v>
      </c>
      <c r="J18" s="802"/>
      <c r="K18" s="793">
        <v>50463</v>
      </c>
      <c r="L18" s="794">
        <f t="shared" si="1"/>
        <v>0.5579289528674252</v>
      </c>
      <c r="M18" s="49">
        <v>189</v>
      </c>
      <c r="N18" s="800"/>
      <c r="O18" s="2"/>
      <c r="P18" s="797"/>
      <c r="Q18" s="798"/>
      <c r="R18" s="798"/>
      <c r="S18" s="798"/>
      <c r="T18" s="798"/>
      <c r="U18" s="798"/>
      <c r="V18" s="798"/>
      <c r="W18" s="798"/>
      <c r="X18" s="798"/>
      <c r="Y18" s="798"/>
      <c r="Z18" s="798"/>
      <c r="AA18" s="798"/>
      <c r="AB18" s="798"/>
      <c r="AC18" s="798"/>
      <c r="AD18" s="798"/>
      <c r="AE18" s="798"/>
      <c r="AF18" s="798"/>
      <c r="AG18" s="798"/>
      <c r="AH18" s="798"/>
      <c r="AI18" s="798"/>
      <c r="AJ18" s="798"/>
    </row>
    <row r="19" spans="1:36" s="42" customFormat="1" ht="24.75" customHeight="1">
      <c r="A19" s="792"/>
      <c r="B19" s="688" t="s">
        <v>176</v>
      </c>
      <c r="C19" s="793">
        <v>746055</v>
      </c>
      <c r="D19" s="794">
        <v>1</v>
      </c>
      <c r="E19" s="45">
        <v>594</v>
      </c>
      <c r="F19" s="803"/>
      <c r="G19" s="793">
        <v>439491</v>
      </c>
      <c r="H19" s="691">
        <f>G19/C19</f>
        <v>0.5890865954922895</v>
      </c>
      <c r="I19" s="45">
        <v>764</v>
      </c>
      <c r="J19" s="804"/>
      <c r="K19" s="793">
        <v>306564</v>
      </c>
      <c r="L19" s="794">
        <f>K19/C19</f>
        <v>0.4109134045077106</v>
      </c>
      <c r="M19" s="45">
        <v>350</v>
      </c>
      <c r="N19" s="796"/>
      <c r="O19" s="2"/>
      <c r="P19" s="797"/>
      <c r="Q19" s="798"/>
      <c r="R19" s="798"/>
      <c r="S19" s="798"/>
      <c r="T19" s="798"/>
      <c r="U19" s="798"/>
      <c r="V19" s="798"/>
      <c r="W19" s="798"/>
      <c r="X19" s="798"/>
      <c r="Y19" s="798"/>
      <c r="Z19" s="798"/>
      <c r="AA19" s="798"/>
      <c r="AB19" s="798"/>
      <c r="AC19" s="798"/>
      <c r="AD19" s="798"/>
      <c r="AE19" s="798"/>
      <c r="AF19" s="798"/>
      <c r="AG19" s="798"/>
      <c r="AH19" s="798"/>
      <c r="AI19" s="798"/>
      <c r="AJ19" s="798"/>
    </row>
    <row r="20" spans="1:16" ht="4.5" customHeight="1">
      <c r="A20" s="805"/>
      <c r="B20" s="806"/>
      <c r="C20" s="807"/>
      <c r="D20" s="713"/>
      <c r="E20" s="155"/>
      <c r="F20" s="808"/>
      <c r="G20" s="809"/>
      <c r="H20" s="713"/>
      <c r="I20" s="155"/>
      <c r="J20" s="155"/>
      <c r="K20" s="709"/>
      <c r="L20" s="155"/>
      <c r="M20" s="155"/>
      <c r="N20" s="156"/>
      <c r="O20" s="1"/>
      <c r="P20" s="797"/>
    </row>
    <row r="21" spans="11:15" ht="4.5" customHeight="1">
      <c r="K21" s="15"/>
      <c r="L21" s="15"/>
      <c r="M21" s="15"/>
      <c r="N21" s="15"/>
      <c r="O21" s="1"/>
    </row>
    <row r="22" spans="1:15" ht="9.75" customHeight="1">
      <c r="A22" s="112" t="s">
        <v>354</v>
      </c>
      <c r="B22" s="669"/>
      <c r="K22" s="15"/>
      <c r="L22" s="15"/>
      <c r="M22" s="15"/>
      <c r="N22" s="15"/>
      <c r="O22" s="1"/>
    </row>
    <row r="23" spans="1:2" ht="9.75" customHeight="1">
      <c r="A23" s="112" t="s">
        <v>191</v>
      </c>
      <c r="B23" s="669"/>
    </row>
    <row r="24" spans="1:2" ht="9.75" customHeight="1">
      <c r="A24" s="112" t="s">
        <v>376</v>
      </c>
      <c r="B24" s="669"/>
    </row>
    <row r="25" ht="9.75" customHeight="1">
      <c r="B25" s="669"/>
    </row>
    <row r="26" ht="9.75" customHeight="1">
      <c r="B26" s="669"/>
    </row>
    <row r="27" spans="13:14" ht="9.75" customHeight="1">
      <c r="M27" s="402"/>
      <c r="N27" s="402"/>
    </row>
    <row r="28" spans="3:11" ht="12.75">
      <c r="C28" s="810"/>
      <c r="E28" s="810"/>
      <c r="G28" s="810"/>
      <c r="K28" s="810"/>
    </row>
    <row r="31" spans="3:4" ht="12.75">
      <c r="C31" s="810"/>
      <c r="D31" s="810"/>
    </row>
    <row r="32" ht="12.75">
      <c r="C32" s="810"/>
    </row>
  </sheetData>
  <sheetProtection/>
  <mergeCells count="16">
    <mergeCell ref="A2:N2"/>
    <mergeCell ref="A3:N3"/>
    <mergeCell ref="A4:N4"/>
    <mergeCell ref="C6:F6"/>
    <mergeCell ref="G6:J6"/>
    <mergeCell ref="K6:M6"/>
    <mergeCell ref="A9:B9"/>
    <mergeCell ref="E9:F9"/>
    <mergeCell ref="I9:J9"/>
    <mergeCell ref="M9:N9"/>
    <mergeCell ref="E7:F7"/>
    <mergeCell ref="I7:J7"/>
    <mergeCell ref="M7:N7"/>
    <mergeCell ref="E8:F8"/>
    <mergeCell ref="I8:J8"/>
    <mergeCell ref="M8:N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J30"/>
  <sheetViews>
    <sheetView zoomScalePageLayoutView="0" workbookViewId="0" topLeftCell="A5">
      <selection activeCell="N49" sqref="N49"/>
    </sheetView>
  </sheetViews>
  <sheetFormatPr defaultColWidth="9.140625" defaultRowHeight="12.75"/>
  <cols>
    <col min="1" max="1" width="2.28125" style="11" customWidth="1"/>
    <col min="2" max="2" width="18.140625" style="11" customWidth="1"/>
    <col min="3" max="3" width="10.7109375" style="11" customWidth="1"/>
    <col min="4" max="4" width="12.7109375" style="11" customWidth="1"/>
    <col min="5" max="5" width="7.7109375" style="11" customWidth="1"/>
    <col min="6" max="6" width="3.7109375" style="11" customWidth="1"/>
    <col min="7" max="7" width="10.7109375" style="810" customWidth="1"/>
    <col min="8" max="8" width="12.7109375" style="11" customWidth="1"/>
    <col min="9" max="9" width="7.7109375" style="11" customWidth="1"/>
    <col min="10" max="10" width="3.7109375" style="11" customWidth="1"/>
    <col min="11" max="11" width="10.7109375" style="810" customWidth="1"/>
    <col min="12" max="12" width="12.7109375" style="11" customWidth="1"/>
    <col min="13" max="13" width="7.7109375" style="11" customWidth="1"/>
    <col min="14" max="14" width="3.7109375" style="11" customWidth="1"/>
  </cols>
  <sheetData>
    <row r="1" spans="1:36" s="11" customFormat="1" ht="4.5" customHeight="1">
      <c r="A1" s="670"/>
      <c r="B1" s="671"/>
      <c r="C1" s="671"/>
      <c r="D1" s="671"/>
      <c r="E1" s="671"/>
      <c r="F1" s="671"/>
      <c r="G1" s="811"/>
      <c r="H1" s="671"/>
      <c r="I1" s="671"/>
      <c r="J1" s="671"/>
      <c r="K1" s="811"/>
      <c r="L1" s="671"/>
      <c r="M1" s="671"/>
      <c r="N1" s="775"/>
      <c r="O1"/>
      <c r="P1"/>
      <c r="Q1"/>
      <c r="R1"/>
      <c r="S1"/>
      <c r="T1"/>
      <c r="U1"/>
      <c r="V1"/>
      <c r="W1"/>
      <c r="X1"/>
      <c r="Y1"/>
      <c r="Z1"/>
      <c r="AA1"/>
      <c r="AB1"/>
      <c r="AC1"/>
      <c r="AD1"/>
      <c r="AE1"/>
      <c r="AF1"/>
      <c r="AG1"/>
      <c r="AH1"/>
      <c r="AI1"/>
      <c r="AJ1"/>
    </row>
    <row r="2" spans="1:36" s="777" customFormat="1" ht="23.25" customHeight="1">
      <c r="A2" s="2587" t="s">
        <v>377</v>
      </c>
      <c r="B2" s="2514"/>
      <c r="C2" s="2514"/>
      <c r="D2" s="2514"/>
      <c r="E2" s="2514"/>
      <c r="F2" s="2514"/>
      <c r="G2" s="2514"/>
      <c r="H2" s="2514"/>
      <c r="I2" s="2514"/>
      <c r="J2" s="2514"/>
      <c r="K2" s="2514"/>
      <c r="L2" s="2514"/>
      <c r="M2" s="2514"/>
      <c r="N2" s="2588"/>
      <c r="O2" s="776"/>
      <c r="P2" s="776"/>
      <c r="Q2" s="776"/>
      <c r="R2" s="776"/>
      <c r="S2" s="776"/>
      <c r="T2" s="776"/>
      <c r="U2" s="776"/>
      <c r="V2" s="776"/>
      <c r="W2" s="776"/>
      <c r="X2" s="776"/>
      <c r="Y2" s="776"/>
      <c r="Z2" s="776"/>
      <c r="AA2" s="776"/>
      <c r="AB2" s="776"/>
      <c r="AC2" s="776"/>
      <c r="AD2" s="776"/>
      <c r="AE2" s="776"/>
      <c r="AF2" s="776"/>
      <c r="AG2" s="776"/>
      <c r="AH2" s="776"/>
      <c r="AI2" s="776"/>
      <c r="AJ2" s="776"/>
    </row>
    <row r="3" spans="1:36" s="779" customFormat="1" ht="20.25">
      <c r="A3" s="2589" t="s">
        <v>378</v>
      </c>
      <c r="B3" s="2500"/>
      <c r="C3" s="2500"/>
      <c r="D3" s="2500"/>
      <c r="E3" s="2500"/>
      <c r="F3" s="2500"/>
      <c r="G3" s="2500"/>
      <c r="H3" s="2500"/>
      <c r="I3" s="2500"/>
      <c r="J3" s="2500"/>
      <c r="K3" s="2500"/>
      <c r="L3" s="2500"/>
      <c r="M3" s="2500"/>
      <c r="N3" s="2590"/>
      <c r="O3" s="778"/>
      <c r="P3" s="778"/>
      <c r="Q3" s="778"/>
      <c r="R3" s="778"/>
      <c r="S3" s="778"/>
      <c r="T3" s="778"/>
      <c r="U3" s="778"/>
      <c r="V3" s="778"/>
      <c r="W3" s="778"/>
      <c r="X3" s="778"/>
      <c r="Y3" s="778"/>
      <c r="Z3" s="778"/>
      <c r="AA3" s="778"/>
      <c r="AB3" s="778"/>
      <c r="AC3" s="778"/>
      <c r="AD3" s="778"/>
      <c r="AE3" s="778"/>
      <c r="AF3" s="778"/>
      <c r="AG3" s="778"/>
      <c r="AH3" s="778"/>
      <c r="AI3" s="778"/>
      <c r="AJ3" s="778"/>
    </row>
    <row r="4" spans="1:36" s="15" customFormat="1" ht="25.5" customHeight="1">
      <c r="A4" s="2464" t="s">
        <v>144</v>
      </c>
      <c r="B4" s="812"/>
      <c r="C4" s="812"/>
      <c r="D4" s="812"/>
      <c r="E4" s="812"/>
      <c r="F4" s="812"/>
      <c r="G4" s="813"/>
      <c r="H4" s="812"/>
      <c r="I4" s="812"/>
      <c r="J4" s="812"/>
      <c r="K4" s="813"/>
      <c r="L4" s="812"/>
      <c r="M4" s="812"/>
      <c r="N4" s="814"/>
      <c r="O4" s="1"/>
      <c r="P4" s="1"/>
      <c r="Q4" s="1"/>
      <c r="R4" s="1"/>
      <c r="S4" s="1"/>
      <c r="T4" s="1"/>
      <c r="U4" s="1"/>
      <c r="V4" s="1"/>
      <c r="W4" s="1"/>
      <c r="X4" s="1"/>
      <c r="Y4" s="1"/>
      <c r="Z4" s="1"/>
      <c r="AA4" s="1"/>
      <c r="AB4" s="1"/>
      <c r="AC4" s="1"/>
      <c r="AD4" s="1"/>
      <c r="AE4" s="1"/>
      <c r="AF4" s="1"/>
      <c r="AG4" s="1"/>
      <c r="AH4" s="1"/>
      <c r="AI4" s="1"/>
      <c r="AJ4" s="1"/>
    </row>
    <row r="5" spans="1:36" s="557" customFormat="1" ht="9.75" customHeight="1">
      <c r="A5" s="881"/>
      <c r="B5" s="1524"/>
      <c r="C5" s="881"/>
      <c r="D5" s="262"/>
      <c r="E5" s="262"/>
      <c r="F5" s="262"/>
      <c r="G5" s="2462"/>
      <c r="H5" s="262"/>
      <c r="I5" s="262"/>
      <c r="J5" s="262"/>
      <c r="K5" s="2463"/>
      <c r="L5" s="165"/>
      <c r="M5" s="1323"/>
      <c r="N5" s="2460"/>
      <c r="O5"/>
      <c r="P5"/>
      <c r="Q5"/>
      <c r="R5"/>
      <c r="S5"/>
      <c r="T5"/>
      <c r="U5"/>
      <c r="V5"/>
      <c r="W5"/>
      <c r="X5"/>
      <c r="Y5"/>
      <c r="Z5"/>
      <c r="AA5"/>
      <c r="AB5"/>
      <c r="AC5"/>
      <c r="AD5"/>
      <c r="AE5"/>
      <c r="AF5"/>
      <c r="AG5"/>
      <c r="AH5"/>
      <c r="AI5"/>
      <c r="AJ5"/>
    </row>
    <row r="6" spans="1:36" s="42" customFormat="1" ht="17.25" customHeight="1">
      <c r="A6" s="556"/>
      <c r="B6" s="265"/>
      <c r="C6" s="2567" t="s">
        <v>379</v>
      </c>
      <c r="D6" s="2509"/>
      <c r="E6" s="2509"/>
      <c r="F6" s="2582"/>
      <c r="G6" s="2581" t="s">
        <v>366</v>
      </c>
      <c r="H6" s="2509"/>
      <c r="I6" s="2509"/>
      <c r="J6" s="2582"/>
      <c r="K6" s="2581" t="s">
        <v>367</v>
      </c>
      <c r="L6" s="2509"/>
      <c r="M6" s="2509"/>
      <c r="N6" s="682"/>
      <c r="O6"/>
      <c r="P6"/>
      <c r="Q6"/>
      <c r="R6"/>
      <c r="S6"/>
      <c r="T6"/>
      <c r="U6"/>
      <c r="V6"/>
      <c r="W6"/>
      <c r="X6"/>
      <c r="Y6"/>
      <c r="Z6"/>
      <c r="AA6"/>
      <c r="AB6"/>
      <c r="AC6"/>
      <c r="AD6"/>
      <c r="AE6"/>
      <c r="AF6"/>
      <c r="AG6"/>
      <c r="AH6"/>
      <c r="AI6"/>
      <c r="AJ6"/>
    </row>
    <row r="7" spans="1:36" s="42" customFormat="1" ht="12" customHeight="1">
      <c r="A7" s="556"/>
      <c r="B7" s="265"/>
      <c r="C7" s="556"/>
      <c r="D7" s="265"/>
      <c r="E7" s="2585" t="s">
        <v>279</v>
      </c>
      <c r="F7" s="2586"/>
      <c r="G7" s="815"/>
      <c r="H7" s="265"/>
      <c r="I7" s="2585" t="s">
        <v>279</v>
      </c>
      <c r="J7" s="2586"/>
      <c r="K7" s="815"/>
      <c r="L7" s="265"/>
      <c r="M7" s="2585" t="s">
        <v>279</v>
      </c>
      <c r="N7" s="2489"/>
      <c r="O7"/>
      <c r="P7"/>
      <c r="Q7"/>
      <c r="R7"/>
      <c r="S7"/>
      <c r="T7"/>
      <c r="U7"/>
      <c r="V7"/>
      <c r="W7"/>
      <c r="X7"/>
      <c r="Y7"/>
      <c r="Z7"/>
      <c r="AA7"/>
      <c r="AB7"/>
      <c r="AC7"/>
      <c r="AD7"/>
      <c r="AE7"/>
      <c r="AF7"/>
      <c r="AG7"/>
      <c r="AH7"/>
      <c r="AI7"/>
      <c r="AJ7"/>
    </row>
    <row r="8" spans="1:36" s="42" customFormat="1" ht="12.75" customHeight="1">
      <c r="A8" s="184"/>
      <c r="B8" s="1"/>
      <c r="C8" s="783"/>
      <c r="D8" s="265"/>
      <c r="E8" s="2585" t="s">
        <v>368</v>
      </c>
      <c r="F8" s="2586"/>
      <c r="G8" s="816"/>
      <c r="H8" s="265"/>
      <c r="I8" s="2585" t="s">
        <v>368</v>
      </c>
      <c r="J8" s="2586"/>
      <c r="K8" s="816"/>
      <c r="L8" s="265"/>
      <c r="M8" s="2585" t="s">
        <v>368</v>
      </c>
      <c r="N8" s="2489"/>
      <c r="O8"/>
      <c r="P8"/>
      <c r="Q8"/>
      <c r="R8"/>
      <c r="S8"/>
      <c r="T8"/>
      <c r="U8"/>
      <c r="V8"/>
      <c r="W8"/>
      <c r="X8"/>
      <c r="Y8"/>
      <c r="Z8"/>
      <c r="AA8"/>
      <c r="AB8"/>
      <c r="AC8"/>
      <c r="AD8"/>
      <c r="AE8"/>
      <c r="AF8"/>
      <c r="AG8"/>
      <c r="AH8"/>
      <c r="AI8"/>
      <c r="AJ8"/>
    </row>
    <row r="9" spans="1:36" s="42" customFormat="1" ht="12.75" customHeight="1">
      <c r="A9" s="2567" t="s">
        <v>369</v>
      </c>
      <c r="B9" s="2568"/>
      <c r="C9" s="783" t="s">
        <v>336</v>
      </c>
      <c r="D9" s="265"/>
      <c r="E9" s="2585" t="s">
        <v>350</v>
      </c>
      <c r="F9" s="2586"/>
      <c r="G9" s="816" t="s">
        <v>336</v>
      </c>
      <c r="H9" s="265"/>
      <c r="I9" s="2585" t="s">
        <v>350</v>
      </c>
      <c r="J9" s="2586"/>
      <c r="K9" s="816" t="s">
        <v>336</v>
      </c>
      <c r="L9" s="265"/>
      <c r="M9" s="2585" t="s">
        <v>350</v>
      </c>
      <c r="N9" s="2489"/>
      <c r="O9"/>
      <c r="P9"/>
      <c r="Q9" s="798"/>
      <c r="R9" s="798"/>
      <c r="S9"/>
      <c r="T9"/>
      <c r="U9"/>
      <c r="V9"/>
      <c r="W9"/>
      <c r="X9"/>
      <c r="Y9"/>
      <c r="Z9"/>
      <c r="AA9"/>
      <c r="AB9"/>
      <c r="AC9"/>
      <c r="AD9"/>
      <c r="AE9"/>
      <c r="AF9"/>
      <c r="AG9"/>
      <c r="AH9"/>
      <c r="AI9"/>
      <c r="AJ9"/>
    </row>
    <row r="10" spans="1:36" s="37" customFormat="1" ht="6" customHeight="1">
      <c r="A10" s="785"/>
      <c r="B10" s="128"/>
      <c r="C10" s="194"/>
      <c r="D10" s="195"/>
      <c r="E10" s="195"/>
      <c r="F10" s="195"/>
      <c r="G10" s="817"/>
      <c r="H10" s="195"/>
      <c r="I10" s="195"/>
      <c r="J10" s="195"/>
      <c r="K10" s="818"/>
      <c r="L10" s="197"/>
      <c r="M10" s="195"/>
      <c r="N10" s="787"/>
      <c r="O10"/>
      <c r="P10"/>
      <c r="Q10"/>
      <c r="R10"/>
      <c r="S10"/>
      <c r="T10"/>
      <c r="U10"/>
      <c r="V10"/>
      <c r="W10"/>
      <c r="X10"/>
      <c r="Y10"/>
      <c r="Z10"/>
      <c r="AA10"/>
      <c r="AB10"/>
      <c r="AC10"/>
      <c r="AD10"/>
      <c r="AE10"/>
      <c r="AF10"/>
      <c r="AG10"/>
      <c r="AH10"/>
      <c r="AI10"/>
      <c r="AJ10"/>
    </row>
    <row r="11" spans="1:36" s="11" customFormat="1" ht="9.75" customHeight="1">
      <c r="A11" s="788"/>
      <c r="B11" s="201"/>
      <c r="C11" s="789"/>
      <c r="D11" s="202"/>
      <c r="E11" s="202"/>
      <c r="F11" s="790"/>
      <c r="G11" s="819"/>
      <c r="H11" s="202"/>
      <c r="I11" s="202"/>
      <c r="J11" s="202"/>
      <c r="K11" s="820"/>
      <c r="L11" s="135"/>
      <c r="M11" s="202"/>
      <c r="N11" s="687"/>
      <c r="O11"/>
      <c r="P11"/>
      <c r="S11"/>
      <c r="T11"/>
      <c r="U11"/>
      <c r="V11"/>
      <c r="W11"/>
      <c r="X11"/>
      <c r="Y11"/>
      <c r="Z11"/>
      <c r="AA11"/>
      <c r="AB11"/>
      <c r="AC11"/>
      <c r="AD11"/>
      <c r="AE11"/>
      <c r="AF11"/>
      <c r="AG11"/>
      <c r="AH11"/>
      <c r="AI11"/>
      <c r="AJ11"/>
    </row>
    <row r="12" spans="1:36" s="42" customFormat="1" ht="24.75" customHeight="1">
      <c r="A12" s="792"/>
      <c r="B12" s="688" t="s">
        <v>940</v>
      </c>
      <c r="C12" s="793">
        <f aca="true" t="shared" si="0" ref="C12:C18">G12+K12</f>
        <v>54688</v>
      </c>
      <c r="D12" s="794">
        <v>1</v>
      </c>
      <c r="E12" s="45">
        <v>771</v>
      </c>
      <c r="F12" s="795"/>
      <c r="G12" s="793">
        <v>36508</v>
      </c>
      <c r="H12" s="691">
        <f>G12/C12</f>
        <v>0.6675687536571094</v>
      </c>
      <c r="I12" s="45">
        <v>855</v>
      </c>
      <c r="J12" s="45"/>
      <c r="K12" s="793">
        <v>18180</v>
      </c>
      <c r="L12" s="794">
        <f>K12/C12</f>
        <v>0.33243124634289056</v>
      </c>
      <c r="M12" s="45">
        <v>595</v>
      </c>
      <c r="N12" s="796"/>
      <c r="O12" s="798"/>
      <c r="P12" s="798"/>
      <c r="S12" s="798"/>
      <c r="T12" s="797"/>
      <c r="U12" s="797"/>
      <c r="V12" s="798"/>
      <c r="W12" s="798"/>
      <c r="X12" s="798"/>
      <c r="Y12" s="798"/>
      <c r="Z12" s="798"/>
      <c r="AA12" s="798"/>
      <c r="AB12" s="798"/>
      <c r="AC12" s="798"/>
      <c r="AD12" s="798"/>
      <c r="AE12" s="798"/>
      <c r="AF12" s="798"/>
      <c r="AG12" s="798"/>
      <c r="AH12" s="798"/>
      <c r="AI12" s="798"/>
      <c r="AJ12" s="798"/>
    </row>
    <row r="13" spans="1:36" s="42" customFormat="1" ht="24.75" customHeight="1">
      <c r="A13" s="792"/>
      <c r="B13" s="688" t="s">
        <v>370</v>
      </c>
      <c r="C13" s="793">
        <f t="shared" si="0"/>
        <v>107926</v>
      </c>
      <c r="D13" s="794">
        <v>1</v>
      </c>
      <c r="E13" s="49">
        <v>780</v>
      </c>
      <c r="F13" s="799"/>
      <c r="G13" s="793">
        <v>72197</v>
      </c>
      <c r="H13" s="691">
        <f aca="true" t="shared" si="1" ref="H13:H19">G13/C13</f>
        <v>0.6689490947501066</v>
      </c>
      <c r="I13" s="49">
        <v>865</v>
      </c>
      <c r="J13" s="49"/>
      <c r="K13" s="793">
        <v>35729</v>
      </c>
      <c r="L13" s="794">
        <f aca="true" t="shared" si="2" ref="L13:L18">K13/C13</f>
        <v>0.33105090524989345</v>
      </c>
      <c r="M13" s="49">
        <v>607</v>
      </c>
      <c r="N13" s="800"/>
      <c r="O13" s="798"/>
      <c r="P13" s="798"/>
      <c r="S13" s="798"/>
      <c r="T13" s="797"/>
      <c r="U13" s="797"/>
      <c r="V13" s="798"/>
      <c r="W13" s="798"/>
      <c r="X13" s="798"/>
      <c r="Y13" s="798"/>
      <c r="Z13" s="798"/>
      <c r="AA13" s="798"/>
      <c r="AB13" s="798"/>
      <c r="AC13" s="798"/>
      <c r="AD13" s="798"/>
      <c r="AE13" s="798"/>
      <c r="AF13" s="798"/>
      <c r="AG13" s="798"/>
      <c r="AH13" s="798"/>
      <c r="AI13" s="798"/>
      <c r="AJ13" s="798"/>
    </row>
    <row r="14" spans="1:36" s="42" customFormat="1" ht="24.75" customHeight="1">
      <c r="A14" s="792"/>
      <c r="B14" s="688" t="s">
        <v>371</v>
      </c>
      <c r="C14" s="793">
        <f t="shared" si="0"/>
        <v>132834</v>
      </c>
      <c r="D14" s="794">
        <v>1</v>
      </c>
      <c r="E14" s="49">
        <v>710</v>
      </c>
      <c r="F14" s="801"/>
      <c r="G14" s="793">
        <v>93959</v>
      </c>
      <c r="H14" s="691">
        <f t="shared" si="1"/>
        <v>0.7073414938946354</v>
      </c>
      <c r="I14" s="49">
        <v>794</v>
      </c>
      <c r="J14" s="802"/>
      <c r="K14" s="793">
        <v>38875</v>
      </c>
      <c r="L14" s="794">
        <f t="shared" si="2"/>
        <v>0.2926585061053646</v>
      </c>
      <c r="M14" s="49">
        <v>499</v>
      </c>
      <c r="N14" s="800"/>
      <c r="O14" s="798"/>
      <c r="P14" s="798"/>
      <c r="S14" s="798"/>
      <c r="T14" s="797"/>
      <c r="U14" s="797"/>
      <c r="V14" s="798"/>
      <c r="W14" s="798"/>
      <c r="X14" s="798"/>
      <c r="Y14" s="798"/>
      <c r="Z14" s="798"/>
      <c r="AA14" s="798"/>
      <c r="AB14" s="798"/>
      <c r="AC14" s="798"/>
      <c r="AD14" s="798"/>
      <c r="AE14" s="798"/>
      <c r="AF14" s="798"/>
      <c r="AG14" s="798"/>
      <c r="AH14" s="798"/>
      <c r="AI14" s="798"/>
      <c r="AJ14" s="798"/>
    </row>
    <row r="15" spans="1:36" s="42" customFormat="1" ht="24.75" customHeight="1">
      <c r="A15" s="792"/>
      <c r="B15" s="688" t="s">
        <v>372</v>
      </c>
      <c r="C15" s="793">
        <f t="shared" si="0"/>
        <v>108078</v>
      </c>
      <c r="D15" s="794">
        <v>1</v>
      </c>
      <c r="E15" s="49">
        <v>689</v>
      </c>
      <c r="F15" s="801"/>
      <c r="G15" s="793">
        <v>79378</v>
      </c>
      <c r="H15" s="691">
        <f t="shared" si="1"/>
        <v>0.7344510446159256</v>
      </c>
      <c r="I15" s="49">
        <v>801</v>
      </c>
      <c r="J15" s="802"/>
      <c r="K15" s="793">
        <v>28700</v>
      </c>
      <c r="L15" s="794">
        <f t="shared" si="2"/>
        <v>0.26554895538407447</v>
      </c>
      <c r="M15" s="49">
        <v>364</v>
      </c>
      <c r="N15" s="800"/>
      <c r="O15" s="798"/>
      <c r="P15" s="798"/>
      <c r="S15" s="798"/>
      <c r="T15" s="797"/>
      <c r="U15" s="797"/>
      <c r="V15" s="798"/>
      <c r="W15" s="798"/>
      <c r="X15" s="798"/>
      <c r="Y15" s="798"/>
      <c r="Z15" s="798"/>
      <c r="AA15" s="798"/>
      <c r="AB15" s="798"/>
      <c r="AC15" s="798"/>
      <c r="AD15" s="798"/>
      <c r="AE15" s="798"/>
      <c r="AF15" s="798"/>
      <c r="AG15" s="798"/>
      <c r="AH15" s="798"/>
      <c r="AI15" s="798"/>
      <c r="AJ15" s="798"/>
    </row>
    <row r="16" spans="1:36" s="42" customFormat="1" ht="24.75" customHeight="1">
      <c r="A16" s="792"/>
      <c r="B16" s="688" t="s">
        <v>373</v>
      </c>
      <c r="C16" s="793">
        <f t="shared" si="0"/>
        <v>86157</v>
      </c>
      <c r="D16" s="794">
        <v>1</v>
      </c>
      <c r="E16" s="49">
        <v>637</v>
      </c>
      <c r="F16" s="801"/>
      <c r="G16" s="793">
        <v>63517</v>
      </c>
      <c r="H16" s="691">
        <f t="shared" si="1"/>
        <v>0.7372239051963276</v>
      </c>
      <c r="I16" s="49">
        <v>757</v>
      </c>
      <c r="J16" s="802"/>
      <c r="K16" s="793">
        <v>22640</v>
      </c>
      <c r="L16" s="794">
        <f t="shared" si="2"/>
        <v>0.26277609480367237</v>
      </c>
      <c r="M16" s="49">
        <v>286</v>
      </c>
      <c r="N16" s="800"/>
      <c r="O16" s="798"/>
      <c r="P16" s="798"/>
      <c r="S16" s="798"/>
      <c r="T16" s="797"/>
      <c r="U16" s="797"/>
      <c r="V16" s="798"/>
      <c r="W16" s="798"/>
      <c r="X16" s="798"/>
      <c r="Y16" s="798"/>
      <c r="Z16" s="798"/>
      <c r="AA16" s="798"/>
      <c r="AB16" s="798"/>
      <c r="AC16" s="798"/>
      <c r="AD16" s="798"/>
      <c r="AE16" s="798"/>
      <c r="AF16" s="798"/>
      <c r="AG16" s="798"/>
      <c r="AH16" s="798"/>
      <c r="AI16" s="798"/>
      <c r="AJ16" s="798"/>
    </row>
    <row r="17" spans="1:36" s="42" customFormat="1" ht="24.75" customHeight="1">
      <c r="A17" s="792"/>
      <c r="B17" s="688" t="s">
        <v>374</v>
      </c>
      <c r="C17" s="793">
        <f t="shared" si="0"/>
        <v>65692</v>
      </c>
      <c r="D17" s="794">
        <v>1</v>
      </c>
      <c r="E17" s="49">
        <v>547</v>
      </c>
      <c r="F17" s="801"/>
      <c r="G17" s="793">
        <v>46946</v>
      </c>
      <c r="H17" s="691">
        <f t="shared" si="1"/>
        <v>0.7146380076721671</v>
      </c>
      <c r="I17" s="49">
        <v>665</v>
      </c>
      <c r="J17" s="802"/>
      <c r="K17" s="793">
        <v>18746</v>
      </c>
      <c r="L17" s="794">
        <f t="shared" si="2"/>
        <v>0.28536199232783294</v>
      </c>
      <c r="M17" s="49">
        <v>241</v>
      </c>
      <c r="N17" s="800"/>
      <c r="O17" s="798"/>
      <c r="P17" s="798"/>
      <c r="S17" s="798"/>
      <c r="T17" s="797"/>
      <c r="U17" s="797"/>
      <c r="V17" s="798"/>
      <c r="W17" s="798"/>
      <c r="X17" s="798"/>
      <c r="Y17" s="798"/>
      <c r="Z17" s="798"/>
      <c r="AA17" s="798"/>
      <c r="AB17" s="798"/>
      <c r="AC17" s="798"/>
      <c r="AD17" s="798"/>
      <c r="AE17" s="798"/>
      <c r="AF17" s="798"/>
      <c r="AG17" s="798"/>
      <c r="AH17" s="798"/>
      <c r="AI17" s="798"/>
      <c r="AJ17" s="798"/>
    </row>
    <row r="18" spans="1:36" s="42" customFormat="1" ht="24.75" customHeight="1">
      <c r="A18" s="792"/>
      <c r="B18" s="688" t="s">
        <v>375</v>
      </c>
      <c r="C18" s="793">
        <f t="shared" si="0"/>
        <v>60017</v>
      </c>
      <c r="D18" s="794">
        <v>1</v>
      </c>
      <c r="E18" s="49">
        <v>449</v>
      </c>
      <c r="F18" s="801"/>
      <c r="G18" s="793">
        <v>38885</v>
      </c>
      <c r="H18" s="691">
        <f t="shared" si="1"/>
        <v>0.6478997617341753</v>
      </c>
      <c r="I18" s="49">
        <v>584</v>
      </c>
      <c r="J18" s="802"/>
      <c r="K18" s="793">
        <v>21132</v>
      </c>
      <c r="L18" s="794">
        <f t="shared" si="2"/>
        <v>0.3521002382658247</v>
      </c>
      <c r="M18" s="49">
        <v>194</v>
      </c>
      <c r="N18" s="800"/>
      <c r="O18" s="798"/>
      <c r="P18" s="798"/>
      <c r="S18" s="798"/>
      <c r="T18" s="797"/>
      <c r="U18" s="797"/>
      <c r="V18" s="798"/>
      <c r="W18" s="798"/>
      <c r="X18" s="798"/>
      <c r="Y18" s="798"/>
      <c r="Z18" s="798"/>
      <c r="AA18" s="798"/>
      <c r="AB18" s="798"/>
      <c r="AC18" s="798"/>
      <c r="AD18" s="798"/>
      <c r="AE18" s="798"/>
      <c r="AF18" s="798"/>
      <c r="AG18" s="798"/>
      <c r="AH18" s="798"/>
      <c r="AI18" s="798"/>
      <c r="AJ18" s="798"/>
    </row>
    <row r="19" spans="1:36" s="42" customFormat="1" ht="24.75" customHeight="1">
      <c r="A19" s="792"/>
      <c r="B19" s="688" t="s">
        <v>176</v>
      </c>
      <c r="C19" s="793">
        <f>SUM(C12:C18)</f>
        <v>615392</v>
      </c>
      <c r="D19" s="794">
        <v>1</v>
      </c>
      <c r="E19" s="45">
        <v>668</v>
      </c>
      <c r="F19" s="803"/>
      <c r="G19" s="793">
        <f>SUM(G12:G18)</f>
        <v>431390</v>
      </c>
      <c r="H19" s="691">
        <f t="shared" si="1"/>
        <v>0.7010003379959441</v>
      </c>
      <c r="I19" s="45">
        <v>772</v>
      </c>
      <c r="J19" s="804"/>
      <c r="K19" s="793">
        <f>SUM(K12:K18)</f>
        <v>184002</v>
      </c>
      <c r="L19" s="794">
        <f>K19/C19</f>
        <v>0.298999662004056</v>
      </c>
      <c r="M19" s="45">
        <v>416</v>
      </c>
      <c r="N19" s="796"/>
      <c r="O19" s="798"/>
      <c r="P19" s="798"/>
      <c r="R19" s="798"/>
      <c r="S19" s="798"/>
      <c r="T19" s="798"/>
      <c r="U19" s="798"/>
      <c r="V19" s="798"/>
      <c r="W19" s="798"/>
      <c r="X19" s="798"/>
      <c r="Y19" s="798"/>
      <c r="Z19" s="798"/>
      <c r="AA19" s="798"/>
      <c r="AB19" s="798"/>
      <c r="AC19" s="798"/>
      <c r="AD19" s="798"/>
      <c r="AE19" s="798"/>
      <c r="AF19" s="798"/>
      <c r="AG19" s="798"/>
      <c r="AH19" s="798"/>
      <c r="AI19" s="798"/>
      <c r="AJ19" s="798"/>
    </row>
    <row r="20" spans="1:36" s="11" customFormat="1" ht="4.5" customHeight="1">
      <c r="A20" s="805"/>
      <c r="B20" s="806"/>
      <c r="C20" s="807"/>
      <c r="D20" s="713"/>
      <c r="E20" s="155"/>
      <c r="F20" s="808"/>
      <c r="G20" s="821"/>
      <c r="H20" s="713"/>
      <c r="I20" s="155"/>
      <c r="J20" s="155"/>
      <c r="K20" s="822"/>
      <c r="L20" s="155"/>
      <c r="M20" s="155"/>
      <c r="N20" s="156"/>
      <c r="O20"/>
      <c r="P20"/>
      <c r="Q20"/>
      <c r="R20"/>
      <c r="S20"/>
      <c r="T20"/>
      <c r="U20"/>
      <c r="V20"/>
      <c r="W20"/>
      <c r="X20"/>
      <c r="Y20"/>
      <c r="Z20"/>
      <c r="AA20"/>
      <c r="AB20"/>
      <c r="AC20"/>
      <c r="AD20"/>
      <c r="AE20"/>
      <c r="AF20"/>
      <c r="AG20"/>
      <c r="AH20"/>
      <c r="AI20"/>
      <c r="AJ20"/>
    </row>
    <row r="21" spans="7:36" s="11" customFormat="1" ht="4.5" customHeight="1">
      <c r="G21" s="810"/>
      <c r="K21" s="823"/>
      <c r="L21" s="15"/>
      <c r="M21" s="15"/>
      <c r="N21" s="15"/>
      <c r="O21"/>
      <c r="P21"/>
      <c r="Q21"/>
      <c r="R21"/>
      <c r="S21"/>
      <c r="T21"/>
      <c r="U21"/>
      <c r="V21"/>
      <c r="W21"/>
      <c r="X21"/>
      <c r="Y21"/>
      <c r="Z21"/>
      <c r="AA21"/>
      <c r="AB21"/>
      <c r="AC21"/>
      <c r="AD21"/>
      <c r="AE21"/>
      <c r="AF21"/>
      <c r="AG21"/>
      <c r="AH21"/>
      <c r="AI21"/>
      <c r="AJ21"/>
    </row>
    <row r="22" spans="1:36" s="11" customFormat="1" ht="9.75" customHeight="1">
      <c r="A22" s="112" t="s">
        <v>354</v>
      </c>
      <c r="B22" s="669"/>
      <c r="G22" s="810"/>
      <c r="K22" s="823"/>
      <c r="L22" s="15"/>
      <c r="M22" s="15"/>
      <c r="N22" s="15"/>
      <c r="O22"/>
      <c r="P22"/>
      <c r="Q22"/>
      <c r="R22"/>
      <c r="S22"/>
      <c r="T22"/>
      <c r="U22"/>
      <c r="V22"/>
      <c r="W22"/>
      <c r="X22"/>
      <c r="Y22"/>
      <c r="Z22"/>
      <c r="AA22"/>
      <c r="AB22"/>
      <c r="AC22"/>
      <c r="AD22"/>
      <c r="AE22"/>
      <c r="AF22"/>
      <c r="AG22"/>
      <c r="AH22"/>
      <c r="AI22"/>
      <c r="AJ22"/>
    </row>
    <row r="23" spans="1:36" s="11" customFormat="1" ht="9.75" customHeight="1">
      <c r="A23" s="112" t="s">
        <v>191</v>
      </c>
      <c r="B23" s="669"/>
      <c r="G23" s="810"/>
      <c r="K23" s="810"/>
      <c r="O23"/>
      <c r="P23"/>
      <c r="Q23"/>
      <c r="R23"/>
      <c r="S23"/>
      <c r="T23"/>
      <c r="U23"/>
      <c r="V23"/>
      <c r="W23"/>
      <c r="X23"/>
      <c r="Y23"/>
      <c r="Z23"/>
      <c r="AA23"/>
      <c r="AB23"/>
      <c r="AC23"/>
      <c r="AD23"/>
      <c r="AE23"/>
      <c r="AF23"/>
      <c r="AG23"/>
      <c r="AH23"/>
      <c r="AI23"/>
      <c r="AJ23"/>
    </row>
    <row r="24" spans="1:36" s="11" customFormat="1" ht="9.75" customHeight="1">
      <c r="A24" s="112" t="s">
        <v>376</v>
      </c>
      <c r="B24" s="669"/>
      <c r="G24" s="810"/>
      <c r="K24" s="810"/>
      <c r="O24"/>
      <c r="P24"/>
      <c r="Q24"/>
      <c r="R24"/>
      <c r="S24"/>
      <c r="T24"/>
      <c r="U24"/>
      <c r="W24"/>
      <c r="X24"/>
      <c r="Y24"/>
      <c r="Z24"/>
      <c r="AA24"/>
      <c r="AB24"/>
      <c r="AC24"/>
      <c r="AD24"/>
      <c r="AE24"/>
      <c r="AF24"/>
      <c r="AG24"/>
      <c r="AH24"/>
      <c r="AI24"/>
      <c r="AJ24"/>
    </row>
    <row r="25" spans="2:36" s="11" customFormat="1" ht="9.75" customHeight="1">
      <c r="B25" s="669"/>
      <c r="G25" s="810"/>
      <c r="K25" s="810"/>
      <c r="O25"/>
      <c r="P25"/>
      <c r="Q25"/>
      <c r="R25"/>
      <c r="S25"/>
      <c r="T25"/>
      <c r="U25"/>
      <c r="V25"/>
      <c r="W25"/>
      <c r="X25"/>
      <c r="Y25"/>
      <c r="Z25"/>
      <c r="AA25"/>
      <c r="AB25"/>
      <c r="AC25"/>
      <c r="AD25"/>
      <c r="AE25"/>
      <c r="AF25"/>
      <c r="AG25"/>
      <c r="AH25"/>
      <c r="AI25"/>
      <c r="AJ25"/>
    </row>
    <row r="26" spans="2:36" s="11" customFormat="1" ht="9.75" customHeight="1">
      <c r="B26" s="669"/>
      <c r="G26" s="810"/>
      <c r="K26" s="810"/>
      <c r="O26"/>
      <c r="P26"/>
      <c r="Q26"/>
      <c r="R26"/>
      <c r="S26"/>
      <c r="T26"/>
      <c r="U26"/>
      <c r="V26"/>
      <c r="W26"/>
      <c r="X26"/>
      <c r="Y26"/>
      <c r="Z26"/>
      <c r="AA26"/>
      <c r="AB26"/>
      <c r="AC26"/>
      <c r="AD26"/>
      <c r="AE26"/>
      <c r="AF26"/>
      <c r="AG26"/>
      <c r="AH26"/>
      <c r="AI26"/>
      <c r="AJ26"/>
    </row>
    <row r="27" spans="7:36" s="11" customFormat="1" ht="9.75" customHeight="1">
      <c r="G27" s="810"/>
      <c r="K27" s="810"/>
      <c r="M27" s="402"/>
      <c r="N27" s="402"/>
      <c r="O27"/>
      <c r="P27"/>
      <c r="Q27"/>
      <c r="R27"/>
      <c r="S27"/>
      <c r="T27"/>
      <c r="U27"/>
      <c r="V27"/>
      <c r="W27"/>
      <c r="X27"/>
      <c r="Y27"/>
      <c r="Z27"/>
      <c r="AA27"/>
      <c r="AB27"/>
      <c r="AC27"/>
      <c r="AD27"/>
      <c r="AE27"/>
      <c r="AF27"/>
      <c r="AG27"/>
      <c r="AH27"/>
      <c r="AI27"/>
      <c r="AJ27"/>
    </row>
    <row r="28" spans="7:36" s="11" customFormat="1" ht="12.75">
      <c r="G28" s="810"/>
      <c r="K28" s="810"/>
      <c r="O28"/>
      <c r="P28"/>
      <c r="Q28"/>
      <c r="R28"/>
      <c r="S28"/>
      <c r="T28"/>
      <c r="U28"/>
      <c r="V28"/>
      <c r="W28"/>
      <c r="X28"/>
      <c r="Y28"/>
      <c r="Z28"/>
      <c r="AA28"/>
      <c r="AB28"/>
      <c r="AC28"/>
      <c r="AD28"/>
      <c r="AE28"/>
      <c r="AF28"/>
      <c r="AG28"/>
      <c r="AH28"/>
      <c r="AI28"/>
      <c r="AJ28"/>
    </row>
    <row r="29" spans="7:36" s="11" customFormat="1" ht="12.75">
      <c r="G29" s="810"/>
      <c r="K29" s="810"/>
      <c r="O29"/>
      <c r="P29"/>
      <c r="Q29"/>
      <c r="R29"/>
      <c r="S29"/>
      <c r="T29"/>
      <c r="U29"/>
      <c r="V29"/>
      <c r="W29"/>
      <c r="X29"/>
      <c r="Y29"/>
      <c r="Z29"/>
      <c r="AA29"/>
      <c r="AB29"/>
      <c r="AC29"/>
      <c r="AD29"/>
      <c r="AE29"/>
      <c r="AF29"/>
      <c r="AG29"/>
      <c r="AH29"/>
      <c r="AI29"/>
      <c r="AJ29"/>
    </row>
    <row r="30" spans="7:36" s="11" customFormat="1" ht="12.75">
      <c r="G30" s="810"/>
      <c r="K30" s="810"/>
      <c r="O30"/>
      <c r="P30"/>
      <c r="Q30"/>
      <c r="R30"/>
      <c r="S30"/>
      <c r="T30"/>
      <c r="U30"/>
      <c r="V30"/>
      <c r="W30"/>
      <c r="X30"/>
      <c r="Y30"/>
      <c r="Z30"/>
      <c r="AA30"/>
      <c r="AB30"/>
      <c r="AC30"/>
      <c r="AD30"/>
      <c r="AE30"/>
      <c r="AF30"/>
      <c r="AG30"/>
      <c r="AH30"/>
      <c r="AI30"/>
      <c r="AJ30"/>
    </row>
  </sheetData>
  <sheetProtection/>
  <mergeCells count="15">
    <mergeCell ref="E7:F7"/>
    <mergeCell ref="I7:J7"/>
    <mergeCell ref="M7:N7"/>
    <mergeCell ref="A2:N2"/>
    <mergeCell ref="A3:N3"/>
    <mergeCell ref="C6:F6"/>
    <mergeCell ref="G6:J6"/>
    <mergeCell ref="K6:M6"/>
    <mergeCell ref="E8:F8"/>
    <mergeCell ref="I8:J8"/>
    <mergeCell ref="M8:N8"/>
    <mergeCell ref="A9:B9"/>
    <mergeCell ref="E9:F9"/>
    <mergeCell ref="I9:J9"/>
    <mergeCell ref="M9:N9"/>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J30"/>
  <sheetViews>
    <sheetView zoomScalePageLayoutView="0" workbookViewId="0" topLeftCell="A1">
      <selection activeCell="Q13" sqref="Q13"/>
    </sheetView>
  </sheetViews>
  <sheetFormatPr defaultColWidth="9.140625" defaultRowHeight="12.75"/>
  <cols>
    <col min="1" max="1" width="2.28125" style="11" customWidth="1"/>
    <col min="2" max="2" width="18.140625" style="11" customWidth="1"/>
    <col min="3" max="3" width="10.7109375" style="11" customWidth="1"/>
    <col min="4" max="4" width="12.7109375" style="11" customWidth="1"/>
    <col min="5" max="5" width="7.7109375" style="11" customWidth="1"/>
    <col min="6" max="6" width="3.7109375" style="11" customWidth="1"/>
    <col min="7" max="7" width="10.7109375" style="810" customWidth="1"/>
    <col min="8" max="8" width="12.7109375" style="11" customWidth="1"/>
    <col min="9" max="9" width="7.7109375" style="11" customWidth="1"/>
    <col min="10" max="10" width="3.7109375" style="11" customWidth="1"/>
    <col min="11" max="11" width="10.7109375" style="810" customWidth="1"/>
    <col min="12" max="12" width="12.7109375" style="11" customWidth="1"/>
    <col min="13" max="13" width="7.7109375" style="11" customWidth="1"/>
    <col min="14" max="14" width="3.7109375" style="11" customWidth="1"/>
    <col min="20" max="20" width="18.421875" style="0" bestFit="1" customWidth="1"/>
  </cols>
  <sheetData>
    <row r="1" spans="1:36" s="11" customFormat="1" ht="4.5" customHeight="1">
      <c r="A1" s="670"/>
      <c r="B1" s="671"/>
      <c r="C1" s="671"/>
      <c r="D1" s="671"/>
      <c r="E1" s="671"/>
      <c r="F1" s="671"/>
      <c r="G1" s="811"/>
      <c r="H1" s="671"/>
      <c r="I1" s="671"/>
      <c r="J1" s="671"/>
      <c r="K1" s="811"/>
      <c r="L1" s="671"/>
      <c r="M1" s="671"/>
      <c r="N1" s="775"/>
      <c r="O1"/>
      <c r="P1"/>
      <c r="Q1"/>
      <c r="R1"/>
      <c r="S1"/>
      <c r="T1"/>
      <c r="U1"/>
      <c r="V1"/>
      <c r="W1"/>
      <c r="X1"/>
      <c r="Y1"/>
      <c r="Z1"/>
      <c r="AA1"/>
      <c r="AB1"/>
      <c r="AC1"/>
      <c r="AD1"/>
      <c r="AE1"/>
      <c r="AF1"/>
      <c r="AG1"/>
      <c r="AH1"/>
      <c r="AI1"/>
      <c r="AJ1"/>
    </row>
    <row r="2" spans="1:36" s="777" customFormat="1" ht="23.25">
      <c r="A2" s="2587" t="s">
        <v>380</v>
      </c>
      <c r="B2" s="2514"/>
      <c r="C2" s="2514"/>
      <c r="D2" s="2514"/>
      <c r="E2" s="2514"/>
      <c r="F2" s="2514"/>
      <c r="G2" s="2514"/>
      <c r="H2" s="2514"/>
      <c r="I2" s="2514"/>
      <c r="J2" s="2514"/>
      <c r="K2" s="2514"/>
      <c r="L2" s="2514"/>
      <c r="M2" s="2514"/>
      <c r="N2" s="2588"/>
      <c r="O2" s="776"/>
      <c r="P2" s="776"/>
      <c r="Q2" s="776"/>
      <c r="R2" s="776"/>
      <c r="S2" s="776"/>
      <c r="T2" s="776"/>
      <c r="U2" s="776"/>
      <c r="V2" s="776"/>
      <c r="W2" s="776"/>
      <c r="X2" s="776"/>
      <c r="Y2" s="776"/>
      <c r="Z2" s="776"/>
      <c r="AA2" s="776"/>
      <c r="AB2" s="776"/>
      <c r="AC2" s="776"/>
      <c r="AD2" s="776"/>
      <c r="AE2" s="776"/>
      <c r="AF2" s="776"/>
      <c r="AG2" s="776"/>
      <c r="AH2" s="776"/>
      <c r="AI2" s="776"/>
      <c r="AJ2" s="776"/>
    </row>
    <row r="3" spans="1:36" s="779" customFormat="1" ht="20.25">
      <c r="A3" s="2589" t="s">
        <v>122</v>
      </c>
      <c r="B3" s="2500"/>
      <c r="C3" s="2500"/>
      <c r="D3" s="2500"/>
      <c r="E3" s="2500"/>
      <c r="F3" s="2500"/>
      <c r="G3" s="2500"/>
      <c r="H3" s="2500"/>
      <c r="I3" s="2500"/>
      <c r="J3" s="2500"/>
      <c r="K3" s="2500"/>
      <c r="L3" s="2500"/>
      <c r="M3" s="2500"/>
      <c r="N3" s="2590"/>
      <c r="O3" s="778"/>
      <c r="P3" s="778"/>
      <c r="Q3" s="778"/>
      <c r="R3" s="778"/>
      <c r="S3" s="778"/>
      <c r="T3" s="778"/>
      <c r="U3" s="778"/>
      <c r="V3" s="778"/>
      <c r="W3" s="778"/>
      <c r="X3" s="778"/>
      <c r="Y3" s="778"/>
      <c r="Z3" s="778"/>
      <c r="AA3" s="778"/>
      <c r="AB3" s="778"/>
      <c r="AC3" s="778"/>
      <c r="AD3" s="778"/>
      <c r="AE3" s="778"/>
      <c r="AF3" s="778"/>
      <c r="AG3" s="778"/>
      <c r="AH3" s="778"/>
      <c r="AI3" s="778"/>
      <c r="AJ3" s="778"/>
    </row>
    <row r="4" spans="1:36" s="15" customFormat="1" ht="25.5" customHeight="1">
      <c r="A4" s="2464" t="s">
        <v>144</v>
      </c>
      <c r="B4" s="812"/>
      <c r="C4" s="812"/>
      <c r="D4" s="812"/>
      <c r="E4" s="812"/>
      <c r="F4" s="812"/>
      <c r="G4" s="813"/>
      <c r="H4" s="812"/>
      <c r="I4" s="812"/>
      <c r="J4" s="812"/>
      <c r="K4" s="813"/>
      <c r="L4" s="812"/>
      <c r="M4" s="812"/>
      <c r="N4" s="814"/>
      <c r="O4" s="1"/>
      <c r="P4" s="1"/>
      <c r="Q4" s="1"/>
      <c r="R4" s="1"/>
      <c r="S4" s="1"/>
      <c r="T4" s="1"/>
      <c r="U4" s="1"/>
      <c r="V4" s="1"/>
      <c r="W4" s="1"/>
      <c r="X4" s="1"/>
      <c r="Y4" s="1"/>
      <c r="Z4" s="1"/>
      <c r="AA4" s="1"/>
      <c r="AB4" s="1"/>
      <c r="AC4" s="1"/>
      <c r="AD4" s="1"/>
      <c r="AE4" s="1"/>
      <c r="AF4" s="1"/>
      <c r="AG4" s="1"/>
      <c r="AH4" s="1"/>
      <c r="AI4" s="1"/>
      <c r="AJ4" s="1"/>
    </row>
    <row r="5" spans="1:36" s="557" customFormat="1" ht="9.75" customHeight="1">
      <c r="A5" s="881"/>
      <c r="B5" s="1524"/>
      <c r="C5" s="881"/>
      <c r="D5" s="262"/>
      <c r="E5" s="262"/>
      <c r="F5" s="262"/>
      <c r="G5" s="2462"/>
      <c r="H5" s="262"/>
      <c r="I5" s="262"/>
      <c r="J5" s="262"/>
      <c r="K5" s="2463"/>
      <c r="L5" s="165"/>
      <c r="M5" s="1323"/>
      <c r="N5" s="2460"/>
      <c r="O5"/>
      <c r="P5"/>
      <c r="Q5"/>
      <c r="R5"/>
      <c r="S5"/>
      <c r="T5"/>
      <c r="U5"/>
      <c r="V5"/>
      <c r="W5"/>
      <c r="X5"/>
      <c r="Y5"/>
      <c r="Z5"/>
      <c r="AA5"/>
      <c r="AB5"/>
      <c r="AC5"/>
      <c r="AD5"/>
      <c r="AE5"/>
      <c r="AF5"/>
      <c r="AG5"/>
      <c r="AH5"/>
      <c r="AI5"/>
      <c r="AJ5"/>
    </row>
    <row r="6" spans="1:36" s="42" customFormat="1" ht="17.25" customHeight="1">
      <c r="A6" s="556"/>
      <c r="B6" s="265"/>
      <c r="C6" s="2567" t="s">
        <v>381</v>
      </c>
      <c r="D6" s="2509"/>
      <c r="E6" s="2509"/>
      <c r="F6" s="2582"/>
      <c r="G6" s="2581" t="s">
        <v>366</v>
      </c>
      <c r="H6" s="2509"/>
      <c r="I6" s="2509"/>
      <c r="J6" s="2582"/>
      <c r="K6" s="2581" t="s">
        <v>367</v>
      </c>
      <c r="L6" s="2509"/>
      <c r="M6" s="2509"/>
      <c r="N6" s="682"/>
      <c r="O6"/>
      <c r="P6"/>
      <c r="Q6"/>
      <c r="R6"/>
      <c r="S6"/>
      <c r="T6"/>
      <c r="U6"/>
      <c r="V6"/>
      <c r="W6"/>
      <c r="X6"/>
      <c r="Y6"/>
      <c r="Z6"/>
      <c r="AA6"/>
      <c r="AB6"/>
      <c r="AC6"/>
      <c r="AD6"/>
      <c r="AE6"/>
      <c r="AF6"/>
      <c r="AG6"/>
      <c r="AH6"/>
      <c r="AI6"/>
      <c r="AJ6"/>
    </row>
    <row r="7" spans="1:36" s="42" customFormat="1" ht="12" customHeight="1">
      <c r="A7" s="556"/>
      <c r="B7" s="265"/>
      <c r="C7" s="556"/>
      <c r="D7" s="265"/>
      <c r="E7" s="2585" t="s">
        <v>279</v>
      </c>
      <c r="F7" s="2586"/>
      <c r="G7" s="815"/>
      <c r="H7" s="265"/>
      <c r="I7" s="2585" t="s">
        <v>279</v>
      </c>
      <c r="J7" s="2586"/>
      <c r="K7" s="815"/>
      <c r="L7" s="265"/>
      <c r="M7" s="2585" t="s">
        <v>279</v>
      </c>
      <c r="N7" s="2489"/>
      <c r="O7"/>
      <c r="P7"/>
      <c r="Q7"/>
      <c r="R7"/>
      <c r="S7"/>
      <c r="T7"/>
      <c r="U7"/>
      <c r="V7"/>
      <c r="W7"/>
      <c r="X7"/>
      <c r="Y7"/>
      <c r="Z7"/>
      <c r="AA7"/>
      <c r="AB7"/>
      <c r="AC7"/>
      <c r="AD7"/>
      <c r="AE7"/>
      <c r="AF7"/>
      <c r="AG7"/>
      <c r="AH7"/>
      <c r="AI7"/>
      <c r="AJ7"/>
    </row>
    <row r="8" spans="1:36" s="42" customFormat="1" ht="12.75" customHeight="1">
      <c r="A8" s="184"/>
      <c r="B8" s="1"/>
      <c r="C8" s="783"/>
      <c r="D8" s="265"/>
      <c r="E8" s="2585" t="s">
        <v>368</v>
      </c>
      <c r="F8" s="2586"/>
      <c r="G8" s="816"/>
      <c r="H8" s="265"/>
      <c r="I8" s="2585" t="s">
        <v>368</v>
      </c>
      <c r="J8" s="2586"/>
      <c r="K8" s="816"/>
      <c r="L8" s="265"/>
      <c r="M8" s="2585" t="s">
        <v>368</v>
      </c>
      <c r="N8" s="2489"/>
      <c r="O8"/>
      <c r="P8"/>
      <c r="Q8"/>
      <c r="R8"/>
      <c r="S8"/>
      <c r="T8"/>
      <c r="U8"/>
      <c r="V8"/>
      <c r="W8"/>
      <c r="X8"/>
      <c r="Y8"/>
      <c r="Z8"/>
      <c r="AA8"/>
      <c r="AB8"/>
      <c r="AC8"/>
      <c r="AD8"/>
      <c r="AE8"/>
      <c r="AF8"/>
      <c r="AG8"/>
      <c r="AH8"/>
      <c r="AI8"/>
      <c r="AJ8"/>
    </row>
    <row r="9" spans="1:36" s="42" customFormat="1" ht="12.75" customHeight="1">
      <c r="A9" s="2567" t="s">
        <v>369</v>
      </c>
      <c r="B9" s="2568"/>
      <c r="C9" s="783" t="s">
        <v>336</v>
      </c>
      <c r="D9" s="265"/>
      <c r="E9" s="2585" t="s">
        <v>350</v>
      </c>
      <c r="F9" s="2586"/>
      <c r="G9" s="816" t="s">
        <v>336</v>
      </c>
      <c r="H9" s="265"/>
      <c r="I9" s="2585" t="s">
        <v>350</v>
      </c>
      <c r="J9" s="2586"/>
      <c r="K9" s="816" t="s">
        <v>336</v>
      </c>
      <c r="L9" s="265"/>
      <c r="M9" s="2585" t="s">
        <v>350</v>
      </c>
      <c r="N9" s="2489"/>
      <c r="O9"/>
      <c r="P9"/>
      <c r="Q9"/>
      <c r="R9"/>
      <c r="S9"/>
      <c r="T9"/>
      <c r="U9"/>
      <c r="V9"/>
      <c r="W9"/>
      <c r="X9"/>
      <c r="Y9"/>
      <c r="Z9"/>
      <c r="AA9"/>
      <c r="AB9"/>
      <c r="AC9"/>
      <c r="AD9"/>
      <c r="AE9"/>
      <c r="AF9"/>
      <c r="AG9"/>
      <c r="AH9"/>
      <c r="AI9"/>
      <c r="AJ9"/>
    </row>
    <row r="10" spans="1:36" s="37" customFormat="1" ht="6" customHeight="1">
      <c r="A10" s="785"/>
      <c r="B10" s="128"/>
      <c r="C10" s="194"/>
      <c r="D10" s="195"/>
      <c r="E10" s="195"/>
      <c r="F10" s="195"/>
      <c r="G10" s="817"/>
      <c r="H10" s="195"/>
      <c r="I10" s="195"/>
      <c r="J10" s="195"/>
      <c r="K10" s="818"/>
      <c r="L10" s="197"/>
      <c r="M10" s="195"/>
      <c r="N10" s="787"/>
      <c r="O10"/>
      <c r="P10"/>
      <c r="Q10"/>
      <c r="R10"/>
      <c r="S10"/>
      <c r="T10"/>
      <c r="U10"/>
      <c r="V10"/>
      <c r="W10"/>
      <c r="X10"/>
      <c r="Y10"/>
      <c r="Z10"/>
      <c r="AA10"/>
      <c r="AB10"/>
      <c r="AC10"/>
      <c r="AD10"/>
      <c r="AE10"/>
      <c r="AF10"/>
      <c r="AG10"/>
      <c r="AH10"/>
      <c r="AI10"/>
      <c r="AJ10"/>
    </row>
    <row r="11" spans="1:36" s="11" customFormat="1" ht="9.75" customHeight="1">
      <c r="A11" s="788"/>
      <c r="B11" s="201"/>
      <c r="C11" s="789"/>
      <c r="D11" s="202"/>
      <c r="E11" s="202"/>
      <c r="F11" s="790"/>
      <c r="G11" s="819"/>
      <c r="H11" s="202"/>
      <c r="I11" s="202"/>
      <c r="J11" s="202"/>
      <c r="K11" s="820"/>
      <c r="L11" s="135"/>
      <c r="M11" s="202"/>
      <c r="N11" s="687"/>
      <c r="O11"/>
      <c r="P11"/>
      <c r="Q11"/>
      <c r="R11"/>
      <c r="S11"/>
      <c r="T11"/>
      <c r="U11"/>
      <c r="V11"/>
      <c r="W11"/>
      <c r="X11"/>
      <c r="Y11"/>
      <c r="Z11"/>
      <c r="AA11"/>
      <c r="AB11"/>
      <c r="AC11"/>
      <c r="AD11"/>
      <c r="AE11"/>
      <c r="AF11"/>
      <c r="AG11"/>
      <c r="AH11"/>
      <c r="AI11"/>
      <c r="AJ11"/>
    </row>
    <row r="12" spans="1:36" s="42" customFormat="1" ht="24.75" customHeight="1">
      <c r="A12" s="792"/>
      <c r="B12" s="688" t="s">
        <v>940</v>
      </c>
      <c r="C12" s="793">
        <f>G12+K12</f>
        <v>9303</v>
      </c>
      <c r="D12" s="794">
        <v>1</v>
      </c>
      <c r="E12" s="45">
        <v>391</v>
      </c>
      <c r="F12" s="795"/>
      <c r="G12" s="793">
        <v>953</v>
      </c>
      <c r="H12" s="691">
        <f>G12/C12</f>
        <v>0.10244007309470063</v>
      </c>
      <c r="I12" s="45">
        <v>325</v>
      </c>
      <c r="J12" s="45"/>
      <c r="K12" s="793">
        <v>8350</v>
      </c>
      <c r="L12" s="691">
        <f>K12/C12</f>
        <v>0.8975599269052994</v>
      </c>
      <c r="M12" s="45">
        <v>398</v>
      </c>
      <c r="N12" s="796"/>
      <c r="O12" s="798"/>
      <c r="P12" s="798"/>
      <c r="Q12" s="824"/>
      <c r="R12" s="797"/>
      <c r="S12" s="798"/>
      <c r="T12" s="825"/>
      <c r="U12" s="797"/>
      <c r="V12" s="798"/>
      <c r="W12" s="798"/>
      <c r="X12" s="798"/>
      <c r="Y12" s="798"/>
      <c r="Z12" s="798"/>
      <c r="AA12" s="798"/>
      <c r="AB12" s="798"/>
      <c r="AC12" s="798"/>
      <c r="AD12" s="798"/>
      <c r="AE12" s="798"/>
      <c r="AF12" s="798"/>
      <c r="AG12" s="798"/>
      <c r="AH12" s="798"/>
      <c r="AI12" s="798"/>
      <c r="AJ12" s="798"/>
    </row>
    <row r="13" spans="1:36" s="42" customFormat="1" ht="24.75" customHeight="1">
      <c r="A13" s="792"/>
      <c r="B13" s="688" t="s">
        <v>370</v>
      </c>
      <c r="C13" s="793">
        <f aca="true" t="shared" si="0" ref="C13:C19">G13+K13</f>
        <v>10586</v>
      </c>
      <c r="D13" s="794">
        <v>1</v>
      </c>
      <c r="E13" s="49">
        <v>374</v>
      </c>
      <c r="F13" s="799"/>
      <c r="G13" s="793">
        <v>768</v>
      </c>
      <c r="H13" s="691">
        <f aca="true" t="shared" si="1" ref="H13:H18">G13/C13</f>
        <v>0.07254864915926695</v>
      </c>
      <c r="I13" s="49">
        <v>346</v>
      </c>
      <c r="J13" s="49"/>
      <c r="K13" s="793">
        <v>9818</v>
      </c>
      <c r="L13" s="691">
        <f aca="true" t="shared" si="2" ref="L13:L18">K13/C13</f>
        <v>0.927451350840733</v>
      </c>
      <c r="M13" s="49">
        <v>376</v>
      </c>
      <c r="N13" s="800"/>
      <c r="O13" s="798"/>
      <c r="P13" s="798"/>
      <c r="Q13" s="824"/>
      <c r="R13" s="797"/>
      <c r="S13" s="798"/>
      <c r="T13" s="825"/>
      <c r="U13" s="797"/>
      <c r="V13" s="798"/>
      <c r="W13" s="798"/>
      <c r="X13" s="798"/>
      <c r="Y13" s="798"/>
      <c r="Z13" s="798"/>
      <c r="AA13" s="798"/>
      <c r="AB13" s="798"/>
      <c r="AC13" s="798"/>
      <c r="AD13" s="798"/>
      <c r="AE13" s="798"/>
      <c r="AF13" s="798"/>
      <c r="AG13" s="798"/>
      <c r="AH13" s="798"/>
      <c r="AI13" s="798"/>
      <c r="AJ13" s="798"/>
    </row>
    <row r="14" spans="1:36" s="42" customFormat="1" ht="24.75" customHeight="1">
      <c r="A14" s="792"/>
      <c r="B14" s="688" t="s">
        <v>371</v>
      </c>
      <c r="C14" s="793">
        <f t="shared" si="0"/>
        <v>15070</v>
      </c>
      <c r="D14" s="794">
        <v>1</v>
      </c>
      <c r="E14" s="49">
        <v>338</v>
      </c>
      <c r="F14" s="801"/>
      <c r="G14" s="793">
        <v>1215</v>
      </c>
      <c r="H14" s="691">
        <f t="shared" si="1"/>
        <v>0.08062375580623755</v>
      </c>
      <c r="I14" s="49">
        <v>344</v>
      </c>
      <c r="J14" s="802"/>
      <c r="K14" s="793">
        <v>13855</v>
      </c>
      <c r="L14" s="691">
        <f t="shared" si="2"/>
        <v>0.9193762441937624</v>
      </c>
      <c r="M14" s="49">
        <v>337</v>
      </c>
      <c r="N14" s="800"/>
      <c r="O14" s="798"/>
      <c r="P14" s="798"/>
      <c r="Q14" s="824"/>
      <c r="R14" s="797"/>
      <c r="S14" s="798"/>
      <c r="T14" s="825"/>
      <c r="U14" s="797"/>
      <c r="V14" s="798"/>
      <c r="W14" s="798"/>
      <c r="X14" s="798"/>
      <c r="Y14" s="798"/>
      <c r="Z14" s="798"/>
      <c r="AA14" s="798"/>
      <c r="AB14" s="798"/>
      <c r="AC14" s="798"/>
      <c r="AD14" s="798"/>
      <c r="AE14" s="798"/>
      <c r="AF14" s="798"/>
      <c r="AG14" s="798"/>
      <c r="AH14" s="798"/>
      <c r="AI14" s="798"/>
      <c r="AJ14" s="798"/>
    </row>
    <row r="15" spans="1:36" s="42" customFormat="1" ht="24.75" customHeight="1">
      <c r="A15" s="792"/>
      <c r="B15" s="688" t="s">
        <v>372</v>
      </c>
      <c r="C15" s="793">
        <f t="shared" si="0"/>
        <v>18958</v>
      </c>
      <c r="D15" s="794">
        <v>1</v>
      </c>
      <c r="E15" s="49">
        <v>289</v>
      </c>
      <c r="F15" s="801"/>
      <c r="G15" s="793">
        <v>1475</v>
      </c>
      <c r="H15" s="691">
        <f t="shared" si="1"/>
        <v>0.0778035657769807</v>
      </c>
      <c r="I15" s="49">
        <v>314</v>
      </c>
      <c r="J15" s="802"/>
      <c r="K15" s="793">
        <v>17483</v>
      </c>
      <c r="L15" s="691">
        <f t="shared" si="2"/>
        <v>0.9221964342230193</v>
      </c>
      <c r="M15" s="49">
        <v>287</v>
      </c>
      <c r="N15" s="800"/>
      <c r="O15" s="798"/>
      <c r="P15" s="798"/>
      <c r="Q15" s="824"/>
      <c r="R15" s="797"/>
      <c r="S15" s="798"/>
      <c r="T15" s="825"/>
      <c r="U15" s="797"/>
      <c r="V15" s="798"/>
      <c r="W15" s="798"/>
      <c r="X15" s="798"/>
      <c r="Y15" s="798"/>
      <c r="Z15" s="798"/>
      <c r="AA15" s="798"/>
      <c r="AB15" s="798"/>
      <c r="AC15" s="798"/>
      <c r="AD15" s="798"/>
      <c r="AE15" s="798"/>
      <c r="AF15" s="798"/>
      <c r="AG15" s="798"/>
      <c r="AH15" s="798"/>
      <c r="AI15" s="798"/>
      <c r="AJ15" s="798"/>
    </row>
    <row r="16" spans="1:36" s="42" customFormat="1" ht="24.75" customHeight="1">
      <c r="A16" s="792"/>
      <c r="B16" s="688" t="s">
        <v>373</v>
      </c>
      <c r="C16" s="793">
        <f t="shared" si="0"/>
        <v>22471</v>
      </c>
      <c r="D16" s="794">
        <v>1</v>
      </c>
      <c r="E16" s="49">
        <v>241</v>
      </c>
      <c r="F16" s="801"/>
      <c r="G16" s="793">
        <v>1551</v>
      </c>
      <c r="H16" s="691">
        <f t="shared" si="1"/>
        <v>0.06902229540296383</v>
      </c>
      <c r="I16" s="49">
        <v>313</v>
      </c>
      <c r="J16" s="802"/>
      <c r="K16" s="793">
        <v>20920</v>
      </c>
      <c r="L16" s="691">
        <f t="shared" si="2"/>
        <v>0.9309777045970362</v>
      </c>
      <c r="M16" s="49">
        <v>23</v>
      </c>
      <c r="N16" s="800"/>
      <c r="O16" s="798"/>
      <c r="P16" s="798"/>
      <c r="Q16" s="824"/>
      <c r="R16" s="797"/>
      <c r="S16" s="798"/>
      <c r="T16" s="825"/>
      <c r="U16" s="797"/>
      <c r="V16" s="798"/>
      <c r="W16" s="798"/>
      <c r="X16" s="798"/>
      <c r="Y16" s="798"/>
      <c r="Z16" s="798"/>
      <c r="AA16" s="798"/>
      <c r="AB16" s="798"/>
      <c r="AC16" s="798"/>
      <c r="AD16" s="798"/>
      <c r="AE16" s="798"/>
      <c r="AF16" s="798"/>
      <c r="AG16" s="798"/>
      <c r="AH16" s="798"/>
      <c r="AI16" s="798"/>
      <c r="AJ16" s="798"/>
    </row>
    <row r="17" spans="1:36" s="42" customFormat="1" ht="24.75" customHeight="1">
      <c r="A17" s="792"/>
      <c r="B17" s="688" t="s">
        <v>374</v>
      </c>
      <c r="C17" s="793">
        <f t="shared" si="0"/>
        <v>23845</v>
      </c>
      <c r="D17" s="794">
        <v>1</v>
      </c>
      <c r="E17" s="49">
        <v>206</v>
      </c>
      <c r="F17" s="801"/>
      <c r="G17" s="793">
        <v>1040</v>
      </c>
      <c r="H17" s="691">
        <f t="shared" si="1"/>
        <v>0.04361501362969176</v>
      </c>
      <c r="I17" s="49">
        <v>230</v>
      </c>
      <c r="J17" s="802"/>
      <c r="K17" s="793">
        <v>22805</v>
      </c>
      <c r="L17" s="691">
        <f t="shared" si="2"/>
        <v>0.9563849863703082</v>
      </c>
      <c r="M17" s="49">
        <v>205</v>
      </c>
      <c r="N17" s="800"/>
      <c r="O17" s="798"/>
      <c r="P17" s="798"/>
      <c r="Q17" s="824"/>
      <c r="R17" s="797"/>
      <c r="S17" s="798"/>
      <c r="T17" s="825"/>
      <c r="U17" s="797"/>
      <c r="V17" s="798"/>
      <c r="W17" s="798"/>
      <c r="X17" s="798"/>
      <c r="Y17" s="798"/>
      <c r="Z17" s="798"/>
      <c r="AA17" s="798"/>
      <c r="AB17" s="798"/>
      <c r="AC17" s="798"/>
      <c r="AD17" s="798"/>
      <c r="AE17" s="798"/>
      <c r="AF17" s="798"/>
      <c r="AG17" s="798"/>
      <c r="AH17" s="798"/>
      <c r="AI17" s="798"/>
      <c r="AJ17" s="798"/>
    </row>
    <row r="18" spans="1:36" s="42" customFormat="1" ht="24.75" customHeight="1">
      <c r="A18" s="792"/>
      <c r="B18" s="688" t="s">
        <v>375</v>
      </c>
      <c r="C18" s="793">
        <f t="shared" si="0"/>
        <v>30430</v>
      </c>
      <c r="D18" s="794">
        <v>1</v>
      </c>
      <c r="E18" s="49">
        <v>187</v>
      </c>
      <c r="F18" s="801"/>
      <c r="G18" s="793">
        <v>1099</v>
      </c>
      <c r="H18" s="691">
        <f t="shared" si="1"/>
        <v>0.03611567532040749</v>
      </c>
      <c r="I18" s="49">
        <v>199</v>
      </c>
      <c r="J18" s="802"/>
      <c r="K18" s="793">
        <v>29331</v>
      </c>
      <c r="L18" s="691">
        <f t="shared" si="2"/>
        <v>0.9638843246795925</v>
      </c>
      <c r="M18" s="49">
        <v>186</v>
      </c>
      <c r="N18" s="800"/>
      <c r="O18" s="798"/>
      <c r="P18" s="798"/>
      <c r="Q18" s="824"/>
      <c r="R18" s="797"/>
      <c r="S18" s="798"/>
      <c r="T18" s="825"/>
      <c r="U18" s="797"/>
      <c r="V18" s="798"/>
      <c r="W18" s="798"/>
      <c r="X18" s="798"/>
      <c r="Y18" s="798"/>
      <c r="Z18" s="798"/>
      <c r="AA18" s="798"/>
      <c r="AB18" s="798"/>
      <c r="AC18" s="798"/>
      <c r="AD18" s="798"/>
      <c r="AE18" s="798"/>
      <c r="AF18" s="798"/>
      <c r="AG18" s="798"/>
      <c r="AH18" s="798"/>
      <c r="AI18" s="798"/>
      <c r="AJ18" s="798"/>
    </row>
    <row r="19" spans="1:36" s="42" customFormat="1" ht="24.75" customHeight="1">
      <c r="A19" s="792"/>
      <c r="B19" s="688" t="s">
        <v>176</v>
      </c>
      <c r="C19" s="793">
        <f t="shared" si="0"/>
        <v>130663</v>
      </c>
      <c r="D19" s="794">
        <v>1</v>
      </c>
      <c r="E19" s="45">
        <v>260</v>
      </c>
      <c r="F19" s="803"/>
      <c r="G19" s="793">
        <f>SUM(G12:G18)</f>
        <v>8101</v>
      </c>
      <c r="H19" s="691">
        <f>G19/C19</f>
        <v>0.06199918875274561</v>
      </c>
      <c r="I19" s="45">
        <v>296</v>
      </c>
      <c r="J19" s="804"/>
      <c r="K19" s="793">
        <f>SUM(K12:K18)</f>
        <v>122562</v>
      </c>
      <c r="L19" s="691">
        <f>K19/C19</f>
        <v>0.9380008112472544</v>
      </c>
      <c r="M19" s="45">
        <v>258</v>
      </c>
      <c r="N19" s="796"/>
      <c r="O19" s="798"/>
      <c r="P19" s="798"/>
      <c r="Q19" s="824"/>
      <c r="R19" s="797"/>
      <c r="S19" s="798"/>
      <c r="T19" s="798"/>
      <c r="U19" s="798"/>
      <c r="V19" s="798"/>
      <c r="W19" s="798"/>
      <c r="X19" s="798"/>
      <c r="Y19" s="798"/>
      <c r="Z19" s="798"/>
      <c r="AA19" s="798"/>
      <c r="AB19" s="798"/>
      <c r="AC19" s="798"/>
      <c r="AD19" s="798"/>
      <c r="AE19" s="798"/>
      <c r="AF19" s="798"/>
      <c r="AG19" s="798"/>
      <c r="AH19" s="798"/>
      <c r="AI19" s="798"/>
      <c r="AJ19" s="798"/>
    </row>
    <row r="20" spans="1:36" s="11" customFormat="1" ht="4.5" customHeight="1">
      <c r="A20" s="805"/>
      <c r="B20" s="806"/>
      <c r="C20" s="807"/>
      <c r="D20" s="713"/>
      <c r="E20" s="155"/>
      <c r="F20" s="808"/>
      <c r="G20" s="821"/>
      <c r="H20" s="713"/>
      <c r="I20" s="155"/>
      <c r="J20" s="155"/>
      <c r="K20" s="822"/>
      <c r="L20" s="155"/>
      <c r="M20" s="155"/>
      <c r="N20" s="156"/>
      <c r="O20"/>
      <c r="P20"/>
      <c r="Q20"/>
      <c r="R20"/>
      <c r="S20"/>
      <c r="T20"/>
      <c r="U20"/>
      <c r="V20"/>
      <c r="W20"/>
      <c r="X20"/>
      <c r="Y20"/>
      <c r="Z20"/>
      <c r="AA20"/>
      <c r="AB20"/>
      <c r="AC20"/>
      <c r="AD20"/>
      <c r="AE20"/>
      <c r="AF20"/>
      <c r="AG20"/>
      <c r="AH20"/>
      <c r="AI20"/>
      <c r="AJ20"/>
    </row>
    <row r="21" spans="7:36" s="11" customFormat="1" ht="4.5" customHeight="1">
      <c r="G21" s="810"/>
      <c r="K21" s="823"/>
      <c r="L21" s="15"/>
      <c r="M21" s="15"/>
      <c r="N21" s="15"/>
      <c r="O21"/>
      <c r="P21"/>
      <c r="Q21"/>
      <c r="R21"/>
      <c r="S21"/>
      <c r="T21"/>
      <c r="U21"/>
      <c r="V21"/>
      <c r="W21"/>
      <c r="X21"/>
      <c r="Y21"/>
      <c r="Z21"/>
      <c r="AA21"/>
      <c r="AB21"/>
      <c r="AC21"/>
      <c r="AD21"/>
      <c r="AE21"/>
      <c r="AF21"/>
      <c r="AG21"/>
      <c r="AH21"/>
      <c r="AI21"/>
      <c r="AJ21"/>
    </row>
    <row r="22" spans="1:36" s="11" customFormat="1" ht="9.75" customHeight="1">
      <c r="A22" s="112" t="s">
        <v>354</v>
      </c>
      <c r="B22" s="669"/>
      <c r="G22" s="810"/>
      <c r="K22" s="823"/>
      <c r="L22" s="15"/>
      <c r="M22" s="15"/>
      <c r="N22" s="15"/>
      <c r="O22"/>
      <c r="P22"/>
      <c r="Q22"/>
      <c r="R22"/>
      <c r="S22"/>
      <c r="T22"/>
      <c r="U22"/>
      <c r="V22"/>
      <c r="W22"/>
      <c r="X22"/>
      <c r="Y22"/>
      <c r="Z22"/>
      <c r="AA22"/>
      <c r="AB22"/>
      <c r="AC22"/>
      <c r="AD22"/>
      <c r="AE22"/>
      <c r="AF22"/>
      <c r="AG22"/>
      <c r="AH22"/>
      <c r="AI22"/>
      <c r="AJ22"/>
    </row>
    <row r="23" spans="1:36" s="11" customFormat="1" ht="9.75" customHeight="1">
      <c r="A23" s="112" t="s">
        <v>191</v>
      </c>
      <c r="B23" s="669"/>
      <c r="G23" s="810"/>
      <c r="K23" s="810"/>
      <c r="O23"/>
      <c r="P23"/>
      <c r="Q23" s="826"/>
      <c r="R23"/>
      <c r="S23"/>
      <c r="T23"/>
      <c r="U23"/>
      <c r="V23"/>
      <c r="W23"/>
      <c r="X23"/>
      <c r="Y23"/>
      <c r="Z23"/>
      <c r="AA23"/>
      <c r="AB23"/>
      <c r="AC23"/>
      <c r="AD23"/>
      <c r="AE23"/>
      <c r="AF23"/>
      <c r="AG23"/>
      <c r="AH23"/>
      <c r="AI23"/>
      <c r="AJ23"/>
    </row>
    <row r="24" spans="1:36" s="11" customFormat="1" ht="9.75" customHeight="1">
      <c r="A24" s="112" t="s">
        <v>376</v>
      </c>
      <c r="B24" s="669"/>
      <c r="G24" s="810"/>
      <c r="K24" s="810"/>
      <c r="O24"/>
      <c r="P24"/>
      <c r="Q24"/>
      <c r="R24"/>
      <c r="S24"/>
      <c r="T24"/>
      <c r="V24"/>
      <c r="W24"/>
      <c r="X24"/>
      <c r="Y24"/>
      <c r="Z24"/>
      <c r="AA24"/>
      <c r="AB24"/>
      <c r="AC24"/>
      <c r="AD24"/>
      <c r="AE24"/>
      <c r="AF24"/>
      <c r="AG24"/>
      <c r="AH24"/>
      <c r="AI24"/>
      <c r="AJ24"/>
    </row>
    <row r="25" spans="2:36" s="11" customFormat="1" ht="9.75" customHeight="1">
      <c r="B25" s="669"/>
      <c r="G25" s="810"/>
      <c r="K25" s="810"/>
      <c r="O25"/>
      <c r="P25"/>
      <c r="Q25"/>
      <c r="R25"/>
      <c r="S25"/>
      <c r="T25"/>
      <c r="U25"/>
      <c r="V25"/>
      <c r="W25"/>
      <c r="X25"/>
      <c r="Y25"/>
      <c r="Z25"/>
      <c r="AA25"/>
      <c r="AB25"/>
      <c r="AC25"/>
      <c r="AD25"/>
      <c r="AE25"/>
      <c r="AF25"/>
      <c r="AG25"/>
      <c r="AH25"/>
      <c r="AI25"/>
      <c r="AJ25"/>
    </row>
    <row r="26" spans="2:36" s="11" customFormat="1" ht="9.75" customHeight="1">
      <c r="B26" s="669"/>
      <c r="G26" s="810"/>
      <c r="K26" s="810"/>
      <c r="O26"/>
      <c r="P26"/>
      <c r="Q26"/>
      <c r="R26"/>
      <c r="S26"/>
      <c r="T26"/>
      <c r="U26"/>
      <c r="V26"/>
      <c r="W26"/>
      <c r="X26"/>
      <c r="Y26"/>
      <c r="Z26"/>
      <c r="AA26"/>
      <c r="AB26"/>
      <c r="AC26"/>
      <c r="AD26"/>
      <c r="AE26"/>
      <c r="AF26"/>
      <c r="AG26"/>
      <c r="AH26"/>
      <c r="AI26"/>
      <c r="AJ26"/>
    </row>
    <row r="27" spans="7:36" s="11" customFormat="1" ht="9.75" customHeight="1">
      <c r="G27" s="810"/>
      <c r="K27" s="810"/>
      <c r="M27" s="402"/>
      <c r="N27" s="402"/>
      <c r="O27"/>
      <c r="P27"/>
      <c r="Q27"/>
      <c r="R27"/>
      <c r="S27"/>
      <c r="T27"/>
      <c r="U27"/>
      <c r="V27"/>
      <c r="W27"/>
      <c r="X27"/>
      <c r="Y27"/>
      <c r="Z27"/>
      <c r="AA27"/>
      <c r="AB27"/>
      <c r="AC27"/>
      <c r="AD27"/>
      <c r="AE27"/>
      <c r="AF27"/>
      <c r="AG27"/>
      <c r="AH27"/>
      <c r="AI27"/>
      <c r="AJ27"/>
    </row>
    <row r="28" spans="7:36" s="11" customFormat="1" ht="12.75">
      <c r="G28" s="810"/>
      <c r="K28" s="810"/>
      <c r="O28"/>
      <c r="P28"/>
      <c r="Q28"/>
      <c r="R28"/>
      <c r="S28"/>
      <c r="T28"/>
      <c r="U28"/>
      <c r="V28"/>
      <c r="W28"/>
      <c r="X28"/>
      <c r="Y28"/>
      <c r="Z28"/>
      <c r="AA28"/>
      <c r="AB28"/>
      <c r="AC28"/>
      <c r="AD28"/>
      <c r="AE28"/>
      <c r="AF28"/>
      <c r="AG28"/>
      <c r="AH28"/>
      <c r="AI28"/>
      <c r="AJ28"/>
    </row>
    <row r="29" spans="7:36" s="11" customFormat="1" ht="12.75">
      <c r="G29" s="810"/>
      <c r="K29" s="810"/>
      <c r="O29"/>
      <c r="P29"/>
      <c r="Q29"/>
      <c r="R29"/>
      <c r="S29"/>
      <c r="T29"/>
      <c r="U29"/>
      <c r="V29"/>
      <c r="W29"/>
      <c r="X29"/>
      <c r="Y29"/>
      <c r="Z29"/>
      <c r="AA29"/>
      <c r="AB29"/>
      <c r="AC29"/>
      <c r="AD29"/>
      <c r="AE29"/>
      <c r="AF29"/>
      <c r="AG29"/>
      <c r="AH29"/>
      <c r="AI29"/>
      <c r="AJ29"/>
    </row>
    <row r="30" spans="4:36" s="11" customFormat="1" ht="12.75">
      <c r="D30" s="810"/>
      <c r="G30" s="810"/>
      <c r="K30" s="810"/>
      <c r="O30"/>
      <c r="P30"/>
      <c r="Q30"/>
      <c r="R30"/>
      <c r="S30"/>
      <c r="T30"/>
      <c r="U30"/>
      <c r="V30"/>
      <c r="W30"/>
      <c r="X30"/>
      <c r="Y30"/>
      <c r="Z30"/>
      <c r="AA30"/>
      <c r="AB30"/>
      <c r="AC30"/>
      <c r="AD30"/>
      <c r="AE30"/>
      <c r="AF30"/>
      <c r="AG30"/>
      <c r="AH30"/>
      <c r="AI30"/>
      <c r="AJ30"/>
    </row>
  </sheetData>
  <sheetProtection/>
  <mergeCells count="15">
    <mergeCell ref="E7:F7"/>
    <mergeCell ref="I7:J7"/>
    <mergeCell ref="M7:N7"/>
    <mergeCell ref="A2:N2"/>
    <mergeCell ref="A3:N3"/>
    <mergeCell ref="C6:F6"/>
    <mergeCell ref="G6:J6"/>
    <mergeCell ref="K6:M6"/>
    <mergeCell ref="E8:F8"/>
    <mergeCell ref="I8:J8"/>
    <mergeCell ref="M8:N8"/>
    <mergeCell ref="A9:B9"/>
    <mergeCell ref="E9:F9"/>
    <mergeCell ref="I9:J9"/>
    <mergeCell ref="M9:N9"/>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F76"/>
  <sheetViews>
    <sheetView zoomScalePageLayoutView="0" workbookViewId="0" topLeftCell="A1">
      <selection activeCell="C36" sqref="C36"/>
    </sheetView>
  </sheetViews>
  <sheetFormatPr defaultColWidth="9.140625" defaultRowHeight="12.75"/>
  <cols>
    <col min="1" max="1" width="10.7109375" style="11" customWidth="1"/>
    <col min="2" max="2" width="22.28125" style="11" customWidth="1"/>
    <col min="3" max="3" width="18.7109375" style="11" customWidth="1"/>
    <col min="4" max="4" width="5.7109375" style="11" customWidth="1"/>
    <col min="5" max="5" width="18.140625" style="11" customWidth="1"/>
    <col min="6" max="6" width="18.7109375" style="11" customWidth="1"/>
    <col min="7" max="7" width="7.7109375" style="11" customWidth="1"/>
    <col min="8" max="8" width="18.140625" style="11" customWidth="1"/>
    <col min="9" max="9" width="9.140625" style="402" customWidth="1"/>
    <col min="10" max="10" width="12.00390625" style="11" bestFit="1" customWidth="1"/>
    <col min="11" max="11" width="9.140625" style="11" customWidth="1"/>
    <col min="12" max="12" width="11.00390625" style="11" bestFit="1" customWidth="1"/>
    <col min="13" max="14" width="12.28125" style="11" bestFit="1" customWidth="1"/>
    <col min="15" max="16384" width="9.140625" style="11" customWidth="1"/>
  </cols>
  <sheetData>
    <row r="1" spans="1:8" ht="4.5" customHeight="1">
      <c r="A1" s="670"/>
      <c r="B1" s="671"/>
      <c r="C1" s="671"/>
      <c r="D1" s="671"/>
      <c r="E1" s="671"/>
      <c r="F1" s="671"/>
      <c r="G1" s="671"/>
      <c r="H1" s="775"/>
    </row>
    <row r="2" spans="1:9" s="15" customFormat="1" ht="23.25">
      <c r="A2" s="827"/>
      <c r="B2" s="828" t="s">
        <v>382</v>
      </c>
      <c r="C2" s="13"/>
      <c r="D2" s="13"/>
      <c r="E2" s="13"/>
      <c r="F2" s="13"/>
      <c r="G2" s="13"/>
      <c r="H2" s="829"/>
      <c r="I2" s="542"/>
    </row>
    <row r="3" spans="1:8" ht="20.25">
      <c r="A3" s="2494" t="s">
        <v>383</v>
      </c>
      <c r="B3" s="2495"/>
      <c r="C3" s="2495"/>
      <c r="D3" s="2495"/>
      <c r="E3" s="2495"/>
      <c r="F3" s="2495"/>
      <c r="G3" s="2495"/>
      <c r="H3" s="2535"/>
    </row>
    <row r="4" spans="1:9" s="19" customFormat="1" ht="27" customHeight="1">
      <c r="A4" s="77"/>
      <c r="B4" s="830" t="s">
        <v>144</v>
      </c>
      <c r="C4" s="551"/>
      <c r="D4" s="551"/>
      <c r="E4" s="551"/>
      <c r="F4" s="551"/>
      <c r="G4" s="551"/>
      <c r="H4" s="831"/>
      <c r="I4" s="402"/>
    </row>
    <row r="5" spans="1:9" s="19" customFormat="1" ht="9.75" customHeight="1">
      <c r="A5" s="115"/>
      <c r="B5" s="116"/>
      <c r="C5" s="115"/>
      <c r="D5" s="116"/>
      <c r="E5" s="116"/>
      <c r="F5" s="674"/>
      <c r="G5" s="116"/>
      <c r="H5" s="118"/>
      <c r="I5" s="402"/>
    </row>
    <row r="6" spans="1:9" s="29" customFormat="1" ht="12.75" customHeight="1">
      <c r="A6" s="2542" t="s">
        <v>384</v>
      </c>
      <c r="B6" s="2541"/>
      <c r="C6" s="2542" t="s">
        <v>385</v>
      </c>
      <c r="D6" s="2547"/>
      <c r="E6" s="2593"/>
      <c r="F6" s="2540" t="s">
        <v>386</v>
      </c>
      <c r="G6" s="2547"/>
      <c r="H6" s="2541"/>
      <c r="I6" s="832"/>
    </row>
    <row r="7" spans="1:9" s="37" customFormat="1" ht="9.75" customHeight="1">
      <c r="A7" s="127"/>
      <c r="B7" s="128"/>
      <c r="C7" s="833"/>
      <c r="D7" s="130"/>
      <c r="E7" s="130"/>
      <c r="F7" s="834"/>
      <c r="G7" s="130"/>
      <c r="H7" s="787"/>
      <c r="I7" s="402"/>
    </row>
    <row r="8" spans="1:8" ht="9.75" customHeight="1">
      <c r="A8" s="132"/>
      <c r="B8" s="683"/>
      <c r="C8" s="135"/>
      <c r="D8" s="135"/>
      <c r="E8" s="136"/>
      <c r="F8" s="684"/>
      <c r="G8" s="136"/>
      <c r="H8" s="687"/>
    </row>
    <row r="9" spans="1:9" s="42" customFormat="1" ht="19.5" customHeight="1">
      <c r="A9" s="835"/>
      <c r="B9" s="688" t="s">
        <v>941</v>
      </c>
      <c r="C9" s="836">
        <v>40165</v>
      </c>
      <c r="D9" s="837"/>
      <c r="E9" s="582">
        <f>C9/$C$27</f>
        <v>0.05383651339378464</v>
      </c>
      <c r="F9" s="838">
        <v>7545319.385653093</v>
      </c>
      <c r="G9" s="839"/>
      <c r="H9" s="840">
        <f>F9/$F$27</f>
        <v>0.001407441559822408</v>
      </c>
      <c r="I9" s="832"/>
    </row>
    <row r="10" spans="1:9" s="42" customFormat="1" ht="19.5" customHeight="1">
      <c r="A10" s="835"/>
      <c r="B10" s="688" t="s">
        <v>387</v>
      </c>
      <c r="C10" s="836">
        <v>98128</v>
      </c>
      <c r="D10" s="837"/>
      <c r="E10" s="582">
        <f aca="true" t="shared" si="0" ref="E10:E26">C10/$C$27</f>
        <v>0.1315291768033188</v>
      </c>
      <c r="F10" s="841">
        <v>97891282.58686405</v>
      </c>
      <c r="G10" s="842"/>
      <c r="H10" s="840">
        <f aca="true" t="shared" si="1" ref="H10:H26">F10/$F$27</f>
        <v>0.01825983134909361</v>
      </c>
      <c r="I10" s="832"/>
    </row>
    <row r="11" spans="1:9" s="42" customFormat="1" ht="19.5" customHeight="1">
      <c r="A11" s="835"/>
      <c r="B11" s="688" t="s">
        <v>388</v>
      </c>
      <c r="C11" s="836">
        <v>81863</v>
      </c>
      <c r="D11" s="837"/>
      <c r="E11" s="582">
        <f t="shared" si="0"/>
        <v>0.10972783507918317</v>
      </c>
      <c r="F11" s="841">
        <v>128443739.37578979</v>
      </c>
      <c r="G11" s="843"/>
      <c r="H11" s="840">
        <f t="shared" si="1"/>
        <v>0.02395883429934319</v>
      </c>
      <c r="I11" s="832"/>
    </row>
    <row r="12" spans="1:9" s="42" customFormat="1" ht="19.5" customHeight="1">
      <c r="A12" s="835"/>
      <c r="B12" s="688" t="s">
        <v>389</v>
      </c>
      <c r="C12" s="836">
        <v>56870</v>
      </c>
      <c r="D12" s="837"/>
      <c r="E12" s="582">
        <f t="shared" si="0"/>
        <v>0.07622762396874225</v>
      </c>
      <c r="F12" s="841">
        <v>123908169.7856335</v>
      </c>
      <c r="G12" s="843"/>
      <c r="H12" s="840">
        <f t="shared" si="1"/>
        <v>0.02311280660821715</v>
      </c>
      <c r="I12" s="832"/>
    </row>
    <row r="13" spans="1:9" s="42" customFormat="1" ht="19.5" customHeight="1">
      <c r="A13" s="835"/>
      <c r="B13" s="688" t="s">
        <v>390</v>
      </c>
      <c r="C13" s="836">
        <v>47597</v>
      </c>
      <c r="D13" s="837"/>
      <c r="E13" s="582">
        <f t="shared" si="0"/>
        <v>0.06379824543766881</v>
      </c>
      <c r="F13" s="841">
        <v>133213262.83903772</v>
      </c>
      <c r="G13" s="843"/>
      <c r="H13" s="840">
        <f t="shared" si="1"/>
        <v>0.02484850181368158</v>
      </c>
      <c r="I13" s="832"/>
    </row>
    <row r="14" spans="1:9" s="42" customFormat="1" ht="19.5" customHeight="1">
      <c r="A14" s="835"/>
      <c r="B14" s="688" t="s">
        <v>391</v>
      </c>
      <c r="C14" s="836">
        <v>36536</v>
      </c>
      <c r="D14" s="837"/>
      <c r="E14" s="582">
        <f t="shared" si="0"/>
        <v>0.04897226075825509</v>
      </c>
      <c r="F14" s="841">
        <v>124524586.38809957</v>
      </c>
      <c r="G14" s="843"/>
      <c r="H14" s="840">
        <f t="shared" si="1"/>
        <v>0.023227787870127</v>
      </c>
      <c r="I14" s="832"/>
    </row>
    <row r="15" spans="1:9" s="42" customFormat="1" ht="19.5" customHeight="1">
      <c r="A15" s="835"/>
      <c r="B15" s="688" t="s">
        <v>392</v>
      </c>
      <c r="C15" s="836">
        <v>33122</v>
      </c>
      <c r="D15" s="837"/>
      <c r="E15" s="582">
        <f t="shared" si="0"/>
        <v>0.04439619062937719</v>
      </c>
      <c r="F15" s="841">
        <v>132472546.09159106</v>
      </c>
      <c r="G15" s="843"/>
      <c r="H15" s="840">
        <f t="shared" si="1"/>
        <v>0.024710334629348046</v>
      </c>
      <c r="I15" s="832"/>
    </row>
    <row r="16" spans="1:9" s="42" customFormat="1" ht="19.5" customHeight="1">
      <c r="A16" s="835"/>
      <c r="B16" s="688" t="s">
        <v>393</v>
      </c>
      <c r="C16" s="836">
        <v>26084</v>
      </c>
      <c r="D16" s="837"/>
      <c r="E16" s="582">
        <f t="shared" si="0"/>
        <v>0.03496256978372908</v>
      </c>
      <c r="F16" s="841">
        <v>120146237.5786958</v>
      </c>
      <c r="G16" s="843"/>
      <c r="H16" s="840">
        <f t="shared" si="1"/>
        <v>0.022411086844923093</v>
      </c>
      <c r="I16" s="832"/>
    </row>
    <row r="17" spans="1:9" s="42" customFormat="1" ht="19.5" customHeight="1">
      <c r="A17" s="835"/>
      <c r="B17" s="688" t="s">
        <v>394</v>
      </c>
      <c r="C17" s="836">
        <v>24899</v>
      </c>
      <c r="D17" s="837"/>
      <c r="E17" s="582">
        <f t="shared" si="0"/>
        <v>0.03337421503776531</v>
      </c>
      <c r="F17" s="841">
        <v>129738417.18261129</v>
      </c>
      <c r="G17" s="843"/>
      <c r="H17" s="840">
        <f t="shared" si="1"/>
        <v>0.024200332804411785</v>
      </c>
      <c r="I17" s="832"/>
    </row>
    <row r="18" spans="1:9" s="42" customFormat="1" ht="19.5" customHeight="1">
      <c r="A18" s="835"/>
      <c r="B18" s="688" t="s">
        <v>395</v>
      </c>
      <c r="C18" s="836">
        <v>21177</v>
      </c>
      <c r="D18" s="837"/>
      <c r="E18" s="582">
        <f t="shared" si="0"/>
        <v>0.02838530671331202</v>
      </c>
      <c r="F18" s="841">
        <v>123159606.5502235</v>
      </c>
      <c r="G18" s="843"/>
      <c r="H18" s="840">
        <f t="shared" si="1"/>
        <v>0.022973175804824726</v>
      </c>
      <c r="I18" s="832"/>
    </row>
    <row r="19" spans="1:9" s="42" customFormat="1" ht="19.5" customHeight="1">
      <c r="A19" s="835"/>
      <c r="B19" s="688" t="s">
        <v>396</v>
      </c>
      <c r="C19" s="836">
        <v>20740</v>
      </c>
      <c r="D19" s="837"/>
      <c r="E19" s="582">
        <f t="shared" si="0"/>
        <v>0.027799559013745635</v>
      </c>
      <c r="F19" s="841">
        <v>133833608.36053424</v>
      </c>
      <c r="G19" s="843"/>
      <c r="H19" s="840">
        <f t="shared" si="1"/>
        <v>0.024964215943697604</v>
      </c>
      <c r="I19" s="832"/>
    </row>
    <row r="20" spans="1:9" s="42" customFormat="1" ht="19.5" customHeight="1">
      <c r="A20" s="835"/>
      <c r="B20" s="688" t="s">
        <v>397</v>
      </c>
      <c r="C20" s="836">
        <v>18405</v>
      </c>
      <c r="D20" s="837"/>
      <c r="E20" s="582">
        <f t="shared" si="0"/>
        <v>0.024669762953133483</v>
      </c>
      <c r="F20" s="841">
        <v>130629512.83711004</v>
      </c>
      <c r="G20" s="843"/>
      <c r="H20" s="840">
        <f t="shared" si="1"/>
        <v>0.02436655042805584</v>
      </c>
      <c r="I20" s="832"/>
    </row>
    <row r="21" spans="1:9" s="42" customFormat="1" ht="19.5" customHeight="1">
      <c r="A21" s="835"/>
      <c r="B21" s="688" t="s">
        <v>398</v>
      </c>
      <c r="C21" s="836">
        <v>44891</v>
      </c>
      <c r="D21" s="837"/>
      <c r="E21" s="582">
        <f t="shared" si="0"/>
        <v>0.06017116700511357</v>
      </c>
      <c r="F21" s="841">
        <v>366871995.4888939</v>
      </c>
      <c r="G21" s="843"/>
      <c r="H21" s="840">
        <f t="shared" si="1"/>
        <v>0.06843327196564457</v>
      </c>
      <c r="I21" s="832"/>
    </row>
    <row r="22" spans="1:9" s="42" customFormat="1" ht="19.5" customHeight="1">
      <c r="A22" s="835"/>
      <c r="B22" s="688" t="s">
        <v>399</v>
      </c>
      <c r="C22" s="836">
        <v>48122</v>
      </c>
      <c r="D22" s="837"/>
      <c r="E22" s="582">
        <f t="shared" si="0"/>
        <v>0.06450194690739959</v>
      </c>
      <c r="F22" s="841">
        <v>501175570.9601254</v>
      </c>
      <c r="G22" s="843"/>
      <c r="H22" s="840">
        <f t="shared" si="1"/>
        <v>0.09348515169261457</v>
      </c>
      <c r="I22" s="832"/>
    </row>
    <row r="23" spans="1:9" s="42" customFormat="1" ht="19.5" customHeight="1">
      <c r="A23" s="835"/>
      <c r="B23" s="688" t="s">
        <v>400</v>
      </c>
      <c r="C23" s="836">
        <v>66034</v>
      </c>
      <c r="D23" s="837"/>
      <c r="E23" s="582">
        <f t="shared" si="0"/>
        <v>0.08851090067086206</v>
      </c>
      <c r="F23" s="841">
        <v>984833233.6039238</v>
      </c>
      <c r="G23" s="843"/>
      <c r="H23" s="840">
        <f t="shared" si="1"/>
        <v>0.18370265745198505</v>
      </c>
      <c r="I23" s="832"/>
    </row>
    <row r="24" spans="1:9" s="42" customFormat="1" ht="19.5" customHeight="1">
      <c r="A24" s="835"/>
      <c r="B24" s="688" t="s">
        <v>401</v>
      </c>
      <c r="C24" s="836">
        <v>33352</v>
      </c>
      <c r="D24" s="837"/>
      <c r="E24" s="582">
        <f t="shared" si="0"/>
        <v>0.044704478892306866</v>
      </c>
      <c r="F24" s="841">
        <v>678609864.3708546</v>
      </c>
      <c r="G24" s="843"/>
      <c r="H24" s="840">
        <f t="shared" si="1"/>
        <v>0.1265822793183616</v>
      </c>
      <c r="I24" s="832"/>
    </row>
    <row r="25" spans="1:9" s="42" customFormat="1" ht="19.5" customHeight="1">
      <c r="A25" s="835"/>
      <c r="B25" s="688" t="s">
        <v>402</v>
      </c>
      <c r="C25" s="836">
        <v>17609</v>
      </c>
      <c r="D25" s="837"/>
      <c r="E25" s="582">
        <f t="shared" si="0"/>
        <v>0.023602817486646426</v>
      </c>
      <c r="F25" s="841">
        <v>433595070.62778926</v>
      </c>
      <c r="G25" s="843"/>
      <c r="H25" s="840">
        <f t="shared" si="1"/>
        <v>0.08087924332216472</v>
      </c>
      <c r="I25" s="832"/>
    </row>
    <row r="26" spans="1:9" s="42" customFormat="1" ht="19.5" customHeight="1">
      <c r="A26" s="835"/>
      <c r="B26" s="688" t="s">
        <v>403</v>
      </c>
      <c r="C26" s="836">
        <v>30461</v>
      </c>
      <c r="D26" s="837"/>
      <c r="E26" s="582">
        <f t="shared" si="0"/>
        <v>0.040829429465656014</v>
      </c>
      <c r="F26" s="841">
        <v>1010425869.0528845</v>
      </c>
      <c r="G26" s="843"/>
      <c r="H26" s="840">
        <f t="shared" si="1"/>
        <v>0.18847649629368354</v>
      </c>
      <c r="I26" s="832"/>
    </row>
    <row r="27" spans="1:9" s="42" customFormat="1" ht="19.5" customHeight="1">
      <c r="A27" s="835"/>
      <c r="B27" s="688" t="s">
        <v>176</v>
      </c>
      <c r="C27" s="836">
        <f>SUM(C9:C26)</f>
        <v>746055</v>
      </c>
      <c r="D27" s="837"/>
      <c r="E27" s="582">
        <v>1</v>
      </c>
      <c r="F27" s="838">
        <f>SUM(F9:F26)</f>
        <v>5361017893.066315</v>
      </c>
      <c r="G27" s="839"/>
      <c r="H27" s="840">
        <f>F27/$F$27</f>
        <v>1</v>
      </c>
      <c r="I27" s="832"/>
    </row>
    <row r="28" spans="1:8" ht="4.5" customHeight="1">
      <c r="A28" s="151"/>
      <c r="B28" s="844"/>
      <c r="C28" s="154"/>
      <c r="D28" s="154"/>
      <c r="E28" s="155"/>
      <c r="F28" s="709"/>
      <c r="G28" s="155"/>
      <c r="H28" s="716"/>
    </row>
    <row r="29" spans="1:8" ht="4.5" customHeight="1">
      <c r="A29" s="157"/>
      <c r="B29" s="157"/>
      <c r="C29" s="63"/>
      <c r="D29" s="63"/>
      <c r="E29" s="160"/>
      <c r="F29" s="160"/>
      <c r="G29" s="160"/>
      <c r="H29" s="160"/>
    </row>
    <row r="30" spans="1:32" ht="9.75" customHeight="1">
      <c r="A30" s="112" t="s">
        <v>354</v>
      </c>
      <c r="C30" s="669"/>
      <c r="D30" s="669"/>
      <c r="I30" s="11"/>
      <c r="K30"/>
      <c r="L30"/>
      <c r="M30"/>
      <c r="N30"/>
      <c r="O30"/>
      <c r="P30"/>
      <c r="Q30"/>
      <c r="R30"/>
      <c r="S30"/>
      <c r="T30"/>
      <c r="U30"/>
      <c r="V30"/>
      <c r="W30"/>
      <c r="X30"/>
      <c r="Y30"/>
      <c r="Z30"/>
      <c r="AA30"/>
      <c r="AB30"/>
      <c r="AC30"/>
      <c r="AD30"/>
      <c r="AE30"/>
      <c r="AF30"/>
    </row>
    <row r="31" spans="1:32" ht="9.75" customHeight="1">
      <c r="A31" s="112" t="s">
        <v>191</v>
      </c>
      <c r="C31" s="112"/>
      <c r="D31" s="112"/>
      <c r="E31" s="112"/>
      <c r="F31" s="112"/>
      <c r="G31" s="112"/>
      <c r="H31" s="112"/>
      <c r="I31" s="11"/>
      <c r="K31"/>
      <c r="L31"/>
      <c r="M31"/>
      <c r="N31"/>
      <c r="O31"/>
      <c r="P31"/>
      <c r="Q31"/>
      <c r="R31"/>
      <c r="S31"/>
      <c r="T31"/>
      <c r="U31"/>
      <c r="V31"/>
      <c r="W31"/>
      <c r="X31"/>
      <c r="Y31"/>
      <c r="Z31"/>
      <c r="AA31"/>
      <c r="AB31"/>
      <c r="AC31"/>
      <c r="AD31"/>
      <c r="AE31"/>
      <c r="AF31"/>
    </row>
    <row r="32" spans="1:9" s="15" customFormat="1" ht="9.75" customHeight="1">
      <c r="A32" s="112" t="s">
        <v>376</v>
      </c>
      <c r="B32" s="62"/>
      <c r="C32" s="63"/>
      <c r="D32" s="63"/>
      <c r="E32" s="63"/>
      <c r="F32" s="845"/>
      <c r="G32" s="845"/>
      <c r="H32" s="165"/>
      <c r="I32" s="542"/>
    </row>
    <row r="33" spans="1:9" s="15" customFormat="1" ht="12.75">
      <c r="A33" s="164"/>
      <c r="B33" s="164"/>
      <c r="C33" s="165"/>
      <c r="D33" s="165"/>
      <c r="E33" s="165"/>
      <c r="F33" s="11"/>
      <c r="G33" s="11"/>
      <c r="H33" s="11"/>
      <c r="I33" s="542"/>
    </row>
    <row r="34" ht="12.75">
      <c r="H34" s="846"/>
    </row>
    <row r="35" spans="3:4" ht="12.75">
      <c r="C35" s="847"/>
      <c r="D35" s="847"/>
    </row>
    <row r="36" ht="12.75">
      <c r="F36" s="249" t="s">
        <v>141</v>
      </c>
    </row>
    <row r="38" ht="12.75">
      <c r="E38" s="846"/>
    </row>
    <row r="39" spans="3:8" ht="12.75">
      <c r="C39" s="810"/>
      <c r="D39" s="810"/>
      <c r="E39" s="848"/>
      <c r="F39" s="810"/>
      <c r="G39" s="810"/>
      <c r="H39" s="848"/>
    </row>
    <row r="47" spans="1:9" ht="12.75">
      <c r="A47" s="402"/>
      <c r="I47" s="11"/>
    </row>
    <row r="48" spans="1:9" ht="12.75">
      <c r="A48" s="402"/>
      <c r="I48" s="11"/>
    </row>
    <row r="49" spans="1:9" ht="12.75">
      <c r="A49" s="402"/>
      <c r="I49" s="11"/>
    </row>
    <row r="50" spans="1:9" ht="12.75">
      <c r="A50" s="402"/>
      <c r="I50" s="11"/>
    </row>
    <row r="51" spans="1:9" ht="12.75">
      <c r="A51" s="402"/>
      <c r="I51" s="11"/>
    </row>
    <row r="52" spans="1:9" ht="12.75">
      <c r="A52" s="402"/>
      <c r="I52" s="11"/>
    </row>
    <row r="53" spans="1:9" ht="12.75">
      <c r="A53" s="402"/>
      <c r="I53" s="11"/>
    </row>
    <row r="54" spans="1:9" ht="12.75">
      <c r="A54" s="402"/>
      <c r="I54" s="11"/>
    </row>
    <row r="55" spans="1:9" ht="12.75">
      <c r="A55" s="402"/>
      <c r="I55" s="11"/>
    </row>
    <row r="56" spans="1:9" ht="12.75">
      <c r="A56" s="402"/>
      <c r="I56" s="11"/>
    </row>
    <row r="57" spans="1:9" ht="12.75">
      <c r="A57" s="402"/>
      <c r="I57" s="11"/>
    </row>
    <row r="58" spans="1:9" ht="12.75">
      <c r="A58" s="402"/>
      <c r="I58" s="11"/>
    </row>
    <row r="59" spans="1:9" ht="12.75">
      <c r="A59" s="402"/>
      <c r="I59" s="11"/>
    </row>
    <row r="60" spans="1:9" ht="12.75">
      <c r="A60" s="402"/>
      <c r="I60" s="11"/>
    </row>
    <row r="61" spans="1:9" ht="12.75">
      <c r="A61" s="402"/>
      <c r="I61" s="11"/>
    </row>
    <row r="62" spans="1:9" ht="12.75">
      <c r="A62" s="402"/>
      <c r="I62" s="11"/>
    </row>
    <row r="63" spans="1:9" ht="12.75">
      <c r="A63" s="402"/>
      <c r="I63" s="11"/>
    </row>
    <row r="64" spans="1:9" ht="12.75">
      <c r="A64" s="402"/>
      <c r="I64" s="11"/>
    </row>
    <row r="65" spans="1:9" ht="12.75">
      <c r="A65" s="402"/>
      <c r="I65" s="11"/>
    </row>
    <row r="66" spans="1:9" ht="12.75">
      <c r="A66" s="402"/>
      <c r="I66" s="11"/>
    </row>
    <row r="67" spans="1:9" ht="12.75">
      <c r="A67" s="402"/>
      <c r="I67" s="11"/>
    </row>
    <row r="68" spans="1:9" ht="12.75">
      <c r="A68" s="402"/>
      <c r="I68" s="11"/>
    </row>
    <row r="69" spans="1:9" ht="12.75">
      <c r="A69" s="402"/>
      <c r="I69" s="11"/>
    </row>
    <row r="70" spans="1:9" ht="12.75">
      <c r="A70" s="402"/>
      <c r="I70" s="11"/>
    </row>
    <row r="71" spans="1:9" ht="12.75">
      <c r="A71" s="402"/>
      <c r="I71" s="11"/>
    </row>
    <row r="72" spans="1:9" ht="12.75">
      <c r="A72" s="402"/>
      <c r="I72" s="11"/>
    </row>
    <row r="73" spans="1:9" ht="12.75">
      <c r="A73" s="402"/>
      <c r="I73" s="11"/>
    </row>
    <row r="74" spans="1:9" ht="12.75">
      <c r="A74" s="402"/>
      <c r="I74" s="11"/>
    </row>
    <row r="75" spans="1:9" ht="12.75">
      <c r="A75" s="402"/>
      <c r="I75" s="11"/>
    </row>
    <row r="76" spans="1:9" ht="12.75">
      <c r="A76" s="402"/>
      <c r="I76" s="11"/>
    </row>
  </sheetData>
  <sheetProtection/>
  <mergeCells count="4">
    <mergeCell ref="A3:H3"/>
    <mergeCell ref="A6:B6"/>
    <mergeCell ref="C6:E6"/>
    <mergeCell ref="F6:H6"/>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G60"/>
  <sheetViews>
    <sheetView zoomScalePageLayoutView="0" workbookViewId="0" topLeftCell="B1">
      <selection activeCell="H5" sqref="H5"/>
    </sheetView>
  </sheetViews>
  <sheetFormatPr defaultColWidth="9.140625" defaultRowHeight="12.75"/>
  <cols>
    <col min="1" max="1" width="10.7109375" style="11" customWidth="1"/>
    <col min="2" max="2" width="22.28125" style="11" customWidth="1"/>
    <col min="3" max="3" width="23.7109375" style="865" customWidth="1"/>
    <col min="4" max="4" width="18.140625" style="11" customWidth="1"/>
    <col min="5" max="5" width="18.7109375" style="11" customWidth="1"/>
    <col min="6" max="6" width="7.7109375" style="11" customWidth="1"/>
    <col min="7" max="7" width="18.140625" style="11" customWidth="1"/>
    <col min="9" max="9" width="21.421875" style="0" customWidth="1"/>
    <col min="11" max="12" width="17.00390625" style="0" bestFit="1" customWidth="1"/>
    <col min="13" max="13" width="11.00390625" style="0" bestFit="1" customWidth="1"/>
  </cols>
  <sheetData>
    <row r="1" spans="1:8" s="11" customFormat="1" ht="12.75">
      <c r="A1" s="670"/>
      <c r="B1" s="671"/>
      <c r="C1" s="849"/>
      <c r="D1" s="671"/>
      <c r="E1" s="671"/>
      <c r="F1" s="671"/>
      <c r="G1" s="775"/>
      <c r="H1" s="402"/>
    </row>
    <row r="2" spans="1:8" s="15" customFormat="1" ht="20.25" customHeight="1">
      <c r="A2" s="2492" t="s">
        <v>404</v>
      </c>
      <c r="B2" s="2493"/>
      <c r="C2" s="2493"/>
      <c r="D2" s="2493"/>
      <c r="E2" s="2493"/>
      <c r="F2" s="2493"/>
      <c r="G2" s="2571"/>
      <c r="H2" s="542"/>
    </row>
    <row r="3" spans="1:8" s="11" customFormat="1" ht="20.25">
      <c r="A3" s="2494" t="s">
        <v>405</v>
      </c>
      <c r="B3" s="2495"/>
      <c r="C3" s="2495"/>
      <c r="D3" s="2495"/>
      <c r="E3" s="2495"/>
      <c r="F3" s="2495"/>
      <c r="G3" s="2535"/>
      <c r="H3" s="402"/>
    </row>
    <row r="4" spans="1:8" s="19" customFormat="1" ht="20.25">
      <c r="A4" s="2594" t="s">
        <v>144</v>
      </c>
      <c r="B4" s="2591"/>
      <c r="C4" s="2591"/>
      <c r="D4" s="2591"/>
      <c r="E4" s="2591"/>
      <c r="F4" s="2591"/>
      <c r="G4" s="2592"/>
      <c r="H4" s="402"/>
    </row>
    <row r="5" spans="1:8" s="19" customFormat="1" ht="12.75">
      <c r="A5" s="115"/>
      <c r="B5" s="116"/>
      <c r="C5" s="850"/>
      <c r="D5" s="116"/>
      <c r="E5" s="674"/>
      <c r="F5" s="116"/>
      <c r="G5" s="118"/>
      <c r="H5" s="402"/>
    </row>
    <row r="6" spans="1:8" s="29" customFormat="1" ht="12.75">
      <c r="A6" s="2542" t="s">
        <v>384</v>
      </c>
      <c r="B6" s="2541"/>
      <c r="C6" s="2542" t="s">
        <v>406</v>
      </c>
      <c r="D6" s="2593"/>
      <c r="E6" s="2540" t="s">
        <v>386</v>
      </c>
      <c r="F6" s="2547"/>
      <c r="G6" s="2541"/>
      <c r="H6" s="832"/>
    </row>
    <row r="7" spans="1:8" s="37" customFormat="1" ht="12.75">
      <c r="A7" s="127"/>
      <c r="B7" s="128"/>
      <c r="C7" s="851"/>
      <c r="D7" s="130"/>
      <c r="E7" s="834"/>
      <c r="F7" s="130"/>
      <c r="G7" s="787"/>
      <c r="H7" s="402"/>
    </row>
    <row r="8" spans="1:8" s="11" customFormat="1" ht="12.75">
      <c r="A8" s="132"/>
      <c r="B8" s="683"/>
      <c r="C8" s="852"/>
      <c r="D8" s="136"/>
      <c r="E8" s="684"/>
      <c r="F8" s="136"/>
      <c r="G8" s="687"/>
      <c r="H8" s="402"/>
    </row>
    <row r="9" spans="1:12" s="42" customFormat="1" ht="12.75">
      <c r="A9" s="835"/>
      <c r="B9" s="688" t="s">
        <v>941</v>
      </c>
      <c r="C9" s="853">
        <v>30698</v>
      </c>
      <c r="D9" s="582">
        <f>C9/$C$27</f>
        <v>0.04988365139618325</v>
      </c>
      <c r="E9" s="838">
        <v>3868080.3856530935</v>
      </c>
      <c r="F9" s="839"/>
      <c r="G9" s="840">
        <f>E9/$E$27</f>
        <v>0.0007837769983371638</v>
      </c>
      <c r="H9" s="832"/>
      <c r="I9" s="760"/>
      <c r="K9" s="854"/>
      <c r="L9" s="855"/>
    </row>
    <row r="10" spans="1:12" s="42" customFormat="1" ht="12.75">
      <c r="A10" s="835"/>
      <c r="B10" s="688" t="s">
        <v>387</v>
      </c>
      <c r="C10" s="856">
        <v>61538</v>
      </c>
      <c r="D10" s="582">
        <f aca="true" t="shared" si="0" ref="D10:D26">C10/$C$27</f>
        <v>0.09999805002339972</v>
      </c>
      <c r="E10" s="857">
        <v>57212791.58686406</v>
      </c>
      <c r="F10" s="842"/>
      <c r="G10" s="840">
        <f aca="true" t="shared" si="1" ref="G10:G26">E10/$E$27</f>
        <v>0.011592848541298047</v>
      </c>
      <c r="H10" s="832"/>
      <c r="I10" s="760"/>
      <c r="K10" s="854"/>
      <c r="L10" s="855"/>
    </row>
    <row r="11" spans="1:12" s="42" customFormat="1" ht="12.75">
      <c r="A11" s="835"/>
      <c r="B11" s="688" t="s">
        <v>388</v>
      </c>
      <c r="C11" s="856">
        <v>56659</v>
      </c>
      <c r="D11" s="582">
        <f t="shared" si="0"/>
        <v>0.09206977016275805</v>
      </c>
      <c r="E11" s="858">
        <v>86777095.37578979</v>
      </c>
      <c r="F11" s="843"/>
      <c r="G11" s="840">
        <f t="shared" si="1"/>
        <v>0.01758337070509736</v>
      </c>
      <c r="H11" s="832"/>
      <c r="I11" s="760"/>
      <c r="K11" s="854"/>
      <c r="L11" s="855"/>
    </row>
    <row r="12" spans="1:12" s="42" customFormat="1" ht="12.75">
      <c r="A12" s="835"/>
      <c r="B12" s="688" t="s">
        <v>389</v>
      </c>
      <c r="C12" s="856">
        <v>45094</v>
      </c>
      <c r="D12" s="582">
        <f t="shared" si="0"/>
        <v>0.07327687067755187</v>
      </c>
      <c r="E12" s="858">
        <v>96520888.7856335</v>
      </c>
      <c r="F12" s="843"/>
      <c r="G12" s="840">
        <f t="shared" si="1"/>
        <v>0.019557725007430533</v>
      </c>
      <c r="H12" s="832"/>
      <c r="I12" s="760"/>
      <c r="K12" s="854"/>
      <c r="L12" s="855"/>
    </row>
    <row r="13" spans="1:12" s="42" customFormat="1" ht="12.75">
      <c r="A13" s="835"/>
      <c r="B13" s="688" t="s">
        <v>390</v>
      </c>
      <c r="C13" s="856">
        <v>38604</v>
      </c>
      <c r="D13" s="582">
        <f t="shared" si="0"/>
        <v>0.06273074723103322</v>
      </c>
      <c r="E13" s="858">
        <v>105983804.83903772</v>
      </c>
      <c r="F13" s="843"/>
      <c r="G13" s="840">
        <f t="shared" si="1"/>
        <v>0.021475166011853054</v>
      </c>
      <c r="H13" s="832"/>
      <c r="I13" s="760"/>
      <c r="K13" s="854"/>
      <c r="L13" s="855"/>
    </row>
    <row r="14" spans="1:12" s="42" customFormat="1" ht="12.75">
      <c r="A14" s="835"/>
      <c r="B14" s="688" t="s">
        <v>391</v>
      </c>
      <c r="C14" s="856">
        <v>29638</v>
      </c>
      <c r="D14" s="582">
        <f t="shared" si="0"/>
        <v>0.04816117206593521</v>
      </c>
      <c r="E14" s="858">
        <v>99406038.38809957</v>
      </c>
      <c r="F14" s="843"/>
      <c r="G14" s="840">
        <f t="shared" si="1"/>
        <v>0.020142333823617974</v>
      </c>
      <c r="H14" s="832"/>
      <c r="I14" s="760"/>
      <c r="K14" s="854"/>
      <c r="L14" s="855"/>
    </row>
    <row r="15" spans="1:12" s="42" customFormat="1" ht="12.75">
      <c r="A15" s="835"/>
      <c r="B15" s="688" t="s">
        <v>392</v>
      </c>
      <c r="C15" s="856">
        <v>27869</v>
      </c>
      <c r="D15" s="582">
        <f t="shared" si="0"/>
        <v>0.04528658156102127</v>
      </c>
      <c r="E15" s="858">
        <v>109963939.09159106</v>
      </c>
      <c r="F15" s="843"/>
      <c r="G15" s="840">
        <f t="shared" si="1"/>
        <v>0.022281648133841963</v>
      </c>
      <c r="H15" s="832"/>
      <c r="I15" s="760"/>
      <c r="K15" s="854"/>
      <c r="L15" s="855"/>
    </row>
    <row r="16" spans="1:12" s="42" customFormat="1" ht="12.75">
      <c r="A16" s="835"/>
      <c r="B16" s="688" t="s">
        <v>393</v>
      </c>
      <c r="C16" s="856">
        <v>22373</v>
      </c>
      <c r="D16" s="582">
        <f t="shared" si="0"/>
        <v>0.03635568873173522</v>
      </c>
      <c r="E16" s="858">
        <v>102304194.5786958</v>
      </c>
      <c r="F16" s="843"/>
      <c r="G16" s="840">
        <f t="shared" si="1"/>
        <v>0.02072957812396988</v>
      </c>
      <c r="H16" s="832"/>
      <c r="I16" s="760"/>
      <c r="K16" s="854"/>
      <c r="L16" s="855"/>
    </row>
    <row r="17" spans="1:12" s="42" customFormat="1" ht="12.75">
      <c r="A17" s="835"/>
      <c r="B17" s="688" t="s">
        <v>394</v>
      </c>
      <c r="C17" s="856">
        <v>21868</v>
      </c>
      <c r="D17" s="582">
        <f t="shared" si="0"/>
        <v>0.03553507357911705</v>
      </c>
      <c r="E17" s="858">
        <v>113433917.18261129</v>
      </c>
      <c r="F17" s="843"/>
      <c r="G17" s="840">
        <f t="shared" si="1"/>
        <v>0.022984758912656958</v>
      </c>
      <c r="H17" s="832"/>
      <c r="I17" s="760"/>
      <c r="K17" s="854"/>
      <c r="L17" s="855"/>
    </row>
    <row r="18" spans="1:12" s="42" customFormat="1" ht="12.75">
      <c r="A18" s="835"/>
      <c r="B18" s="688" t="s">
        <v>395</v>
      </c>
      <c r="C18" s="856">
        <v>18729</v>
      </c>
      <c r="D18" s="582">
        <f t="shared" si="0"/>
        <v>0.030434259788882534</v>
      </c>
      <c r="E18" s="858">
        <v>108689833.5502235</v>
      </c>
      <c r="F18" s="843"/>
      <c r="G18" s="840">
        <f t="shared" si="1"/>
        <v>0.022023480123559206</v>
      </c>
      <c r="H18" s="832"/>
      <c r="I18" s="760"/>
      <c r="K18" s="854"/>
      <c r="L18" s="855"/>
    </row>
    <row r="19" spans="1:12" s="42" customFormat="1" ht="12.75">
      <c r="A19" s="835"/>
      <c r="B19" s="688" t="s">
        <v>396</v>
      </c>
      <c r="C19" s="856">
        <v>18596</v>
      </c>
      <c r="D19" s="582">
        <f t="shared" si="0"/>
        <v>0.030218137382351414</v>
      </c>
      <c r="E19" s="858">
        <v>119785703.36053424</v>
      </c>
      <c r="F19" s="843"/>
      <c r="G19" s="840">
        <f t="shared" si="1"/>
        <v>0.02427180142683971</v>
      </c>
      <c r="H19" s="832"/>
      <c r="I19" s="760"/>
      <c r="K19" s="854"/>
      <c r="L19" s="855"/>
    </row>
    <row r="20" spans="1:12" s="42" customFormat="1" ht="12.75">
      <c r="A20" s="835"/>
      <c r="B20" s="688" t="s">
        <v>397</v>
      </c>
      <c r="C20" s="856">
        <v>16600</v>
      </c>
      <c r="D20" s="582">
        <f t="shared" si="0"/>
        <v>0.026974676303884355</v>
      </c>
      <c r="E20" s="858">
        <v>117665241.83711004</v>
      </c>
      <c r="F20" s="843"/>
      <c r="G20" s="840">
        <f t="shared" si="1"/>
        <v>0.023842138958064966</v>
      </c>
      <c r="H20" s="832"/>
      <c r="I20" s="760"/>
      <c r="K20" s="854"/>
      <c r="L20" s="855"/>
    </row>
    <row r="21" spans="1:12" s="42" customFormat="1" ht="12.75">
      <c r="A21" s="835"/>
      <c r="B21" s="688" t="s">
        <v>398</v>
      </c>
      <c r="C21" s="856">
        <v>41102</v>
      </c>
      <c r="D21" s="582">
        <f t="shared" si="0"/>
        <v>0.06678994852061776</v>
      </c>
      <c r="E21" s="858">
        <v>337383027.4888939</v>
      </c>
      <c r="F21" s="843"/>
      <c r="G21" s="840">
        <f t="shared" si="1"/>
        <v>0.06836286483495684</v>
      </c>
      <c r="H21" s="832"/>
      <c r="I21" s="760"/>
      <c r="K21" s="854"/>
      <c r="L21" s="855"/>
    </row>
    <row r="22" spans="1:12" s="42" customFormat="1" ht="12.75">
      <c r="A22" s="835"/>
      <c r="B22" s="688" t="s">
        <v>399</v>
      </c>
      <c r="C22" s="856">
        <v>44515</v>
      </c>
      <c r="D22" s="582">
        <f t="shared" si="0"/>
        <v>0.07233600696791638</v>
      </c>
      <c r="E22" s="858">
        <v>469258467.9601254</v>
      </c>
      <c r="F22" s="843"/>
      <c r="G22" s="840">
        <f t="shared" si="1"/>
        <v>0.09508437177941023</v>
      </c>
      <c r="H22" s="832"/>
      <c r="I22" s="760"/>
      <c r="K22" s="854"/>
      <c r="L22" s="855"/>
    </row>
    <row r="23" spans="1:12" s="42" customFormat="1" ht="12.75">
      <c r="A23" s="835"/>
      <c r="B23" s="688" t="s">
        <v>400</v>
      </c>
      <c r="C23" s="856">
        <v>62794</v>
      </c>
      <c r="D23" s="582">
        <f t="shared" si="0"/>
        <v>0.10203902553169363</v>
      </c>
      <c r="E23" s="858">
        <v>943907366.6039238</v>
      </c>
      <c r="F23" s="843"/>
      <c r="G23" s="840">
        <f t="shared" si="1"/>
        <v>0.1912609896239912</v>
      </c>
      <c r="H23" s="832"/>
      <c r="I23" s="760"/>
      <c r="K23" s="854"/>
      <c r="L23" s="855"/>
    </row>
    <row r="24" spans="1:12" s="42" customFormat="1" ht="12.75">
      <c r="A24" s="835"/>
      <c r="B24" s="688" t="s">
        <v>401</v>
      </c>
      <c r="C24" s="856">
        <v>32252</v>
      </c>
      <c r="D24" s="582">
        <f t="shared" si="0"/>
        <v>0.052408871093546874</v>
      </c>
      <c r="E24" s="858">
        <v>658416982.3708546</v>
      </c>
      <c r="F24" s="843"/>
      <c r="G24" s="840">
        <f t="shared" si="1"/>
        <v>0.13341296835787206</v>
      </c>
      <c r="H24" s="832" t="s">
        <v>141</v>
      </c>
      <c r="I24" s="760"/>
      <c r="K24" s="854"/>
      <c r="L24" s="855"/>
    </row>
    <row r="25" spans="1:12" s="42" customFormat="1" ht="12.75">
      <c r="A25" s="835"/>
      <c r="B25" s="688" t="s">
        <v>402</v>
      </c>
      <c r="C25" s="856">
        <v>17031</v>
      </c>
      <c r="D25" s="582">
        <f t="shared" si="0"/>
        <v>0.027675042899485205</v>
      </c>
      <c r="E25" s="858">
        <v>420802683.62778926</v>
      </c>
      <c r="F25" s="843"/>
      <c r="G25" s="840">
        <f t="shared" si="1"/>
        <v>0.08526592815633154</v>
      </c>
      <c r="H25" s="832"/>
      <c r="I25" s="760"/>
      <c r="K25" s="854"/>
      <c r="L25" s="855"/>
    </row>
    <row r="26" spans="1:12" s="42" customFormat="1" ht="12.75">
      <c r="A26" s="835"/>
      <c r="B26" s="688" t="s">
        <v>403</v>
      </c>
      <c r="C26" s="856">
        <v>29432</v>
      </c>
      <c r="D26" s="582">
        <f t="shared" si="0"/>
        <v>0.04782642608288701</v>
      </c>
      <c r="E26" s="858">
        <v>983799712.0528845</v>
      </c>
      <c r="F26" s="843"/>
      <c r="G26" s="840">
        <f t="shared" si="1"/>
        <v>0.1993442504808714</v>
      </c>
      <c r="H26" s="832"/>
      <c r="I26" s="760"/>
      <c r="K26" s="854"/>
      <c r="L26" s="855"/>
    </row>
    <row r="27" spans="1:12" s="42" customFormat="1" ht="12.75">
      <c r="A27" s="835"/>
      <c r="B27" s="688" t="s">
        <v>176</v>
      </c>
      <c r="C27" s="853">
        <f>SUM(C9:C26)</f>
        <v>615392</v>
      </c>
      <c r="D27" s="582">
        <v>1</v>
      </c>
      <c r="E27" s="838">
        <f>SUM(E9:E26)</f>
        <v>4935179769.066315</v>
      </c>
      <c r="F27" s="839"/>
      <c r="G27" s="840">
        <f>E27/$E$27</f>
        <v>1</v>
      </c>
      <c r="H27" s="832"/>
      <c r="I27" s="823"/>
      <c r="J27" s="823"/>
      <c r="K27" s="854"/>
      <c r="L27" s="855"/>
    </row>
    <row r="28" spans="1:8" s="11" customFormat="1" ht="12.75">
      <c r="A28" s="151"/>
      <c r="B28" s="844"/>
      <c r="C28" s="859"/>
      <c r="D28" s="155"/>
      <c r="E28" s="709"/>
      <c r="F28" s="155"/>
      <c r="G28" s="716"/>
      <c r="H28" s="402"/>
    </row>
    <row r="29" spans="1:12" s="11" customFormat="1" ht="12.75">
      <c r="A29" s="157"/>
      <c r="B29" s="157"/>
      <c r="C29" s="860"/>
      <c r="D29" s="160"/>
      <c r="E29" s="160"/>
      <c r="F29" s="160"/>
      <c r="G29" s="160"/>
      <c r="H29" s="402"/>
      <c r="L29" s="861"/>
    </row>
    <row r="30" spans="1:33" s="11" customFormat="1" ht="12.75">
      <c r="A30" s="112" t="s">
        <v>354</v>
      </c>
      <c r="C30" s="862"/>
      <c r="L30"/>
      <c r="M30"/>
      <c r="N30"/>
      <c r="O30"/>
      <c r="P30"/>
      <c r="Q30"/>
      <c r="R30"/>
      <c r="S30"/>
      <c r="T30"/>
      <c r="U30"/>
      <c r="V30"/>
      <c r="W30"/>
      <c r="X30"/>
      <c r="Y30"/>
      <c r="Z30"/>
      <c r="AA30"/>
      <c r="AB30"/>
      <c r="AC30"/>
      <c r="AD30"/>
      <c r="AE30"/>
      <c r="AF30"/>
      <c r="AG30"/>
    </row>
    <row r="31" spans="1:33" s="11" customFormat="1" ht="12.75">
      <c r="A31" s="112" t="s">
        <v>191</v>
      </c>
      <c r="C31" s="862"/>
      <c r="L31"/>
      <c r="M31"/>
      <c r="N31"/>
      <c r="O31"/>
      <c r="P31"/>
      <c r="Q31"/>
      <c r="R31"/>
      <c r="S31"/>
      <c r="T31"/>
      <c r="U31"/>
      <c r="V31"/>
      <c r="W31"/>
      <c r="X31"/>
      <c r="Y31"/>
      <c r="Z31"/>
      <c r="AA31"/>
      <c r="AB31"/>
      <c r="AC31"/>
      <c r="AD31"/>
      <c r="AE31"/>
      <c r="AF31"/>
      <c r="AG31"/>
    </row>
    <row r="32" spans="1:33" s="11" customFormat="1" ht="12.75">
      <c r="A32" s="112" t="s">
        <v>376</v>
      </c>
      <c r="C32" s="862"/>
      <c r="K32"/>
      <c r="L32"/>
      <c r="M32"/>
      <c r="N32"/>
      <c r="O32"/>
      <c r="P32"/>
      <c r="Q32"/>
      <c r="R32"/>
      <c r="S32"/>
      <c r="T32"/>
      <c r="U32"/>
      <c r="V32"/>
      <c r="W32"/>
      <c r="X32"/>
      <c r="Y32"/>
      <c r="Z32"/>
      <c r="AA32"/>
      <c r="AB32"/>
      <c r="AC32"/>
      <c r="AD32"/>
      <c r="AE32"/>
      <c r="AF32"/>
      <c r="AG32"/>
    </row>
    <row r="33" spans="1:7" ht="12.75">
      <c r="A33" s="164"/>
      <c r="B33" s="164"/>
      <c r="C33" s="863"/>
      <c r="D33" s="165"/>
      <c r="E33" s="864"/>
      <c r="F33" s="864"/>
      <c r="G33" s="165"/>
    </row>
    <row r="35" spans="3:7" ht="12.75">
      <c r="C35" s="865" t="s">
        <v>141</v>
      </c>
      <c r="D35" t="s">
        <v>141</v>
      </c>
      <c r="E35"/>
      <c r="F35"/>
      <c r="G35"/>
    </row>
    <row r="36" spans="3:7" ht="12.75">
      <c r="C36" s="866"/>
      <c r="D36"/>
      <c r="E36"/>
      <c r="F36"/>
      <c r="G36"/>
    </row>
    <row r="37" spans="3:7" ht="12.75">
      <c r="C37" s="866"/>
      <c r="D37"/>
      <c r="E37"/>
      <c r="F37"/>
      <c r="G37"/>
    </row>
    <row r="38" spans="3:7" ht="12.75">
      <c r="C38" s="866"/>
      <c r="D38"/>
      <c r="E38"/>
      <c r="F38"/>
      <c r="G38"/>
    </row>
    <row r="39" spans="3:7" ht="12.75">
      <c r="C39" s="866"/>
      <c r="D39"/>
      <c r="E39"/>
      <c r="F39"/>
      <c r="G39"/>
    </row>
    <row r="40" spans="3:7" ht="12.75">
      <c r="C40" s="866"/>
      <c r="D40"/>
      <c r="E40"/>
      <c r="F40"/>
      <c r="G40"/>
    </row>
    <row r="41" spans="3:7" ht="12.75">
      <c r="C41" s="866"/>
      <c r="D41"/>
      <c r="E41"/>
      <c r="F41"/>
      <c r="G41"/>
    </row>
    <row r="42" spans="3:7" ht="12.75">
      <c r="C42" s="866"/>
      <c r="D42"/>
      <c r="E42"/>
      <c r="F42"/>
      <c r="G42"/>
    </row>
    <row r="43" spans="3:7" ht="12.75">
      <c r="C43" s="866"/>
      <c r="D43"/>
      <c r="E43"/>
      <c r="F43"/>
      <c r="G43"/>
    </row>
    <row r="44" spans="3:7" ht="12.75">
      <c r="C44" s="866"/>
      <c r="D44"/>
      <c r="E44"/>
      <c r="F44"/>
      <c r="G44"/>
    </row>
    <row r="45" spans="3:7" ht="12.75">
      <c r="C45" s="866"/>
      <c r="D45"/>
      <c r="E45"/>
      <c r="F45"/>
      <c r="G45"/>
    </row>
    <row r="46" spans="3:7" ht="12.75">
      <c r="C46" s="866"/>
      <c r="D46"/>
      <c r="E46"/>
      <c r="F46"/>
      <c r="G46"/>
    </row>
    <row r="47" spans="3:7" ht="12.75">
      <c r="C47" s="866"/>
      <c r="D47"/>
      <c r="E47"/>
      <c r="F47"/>
      <c r="G47"/>
    </row>
    <row r="48" spans="3:7" ht="12.75">
      <c r="C48" s="866"/>
      <c r="D48"/>
      <c r="E48"/>
      <c r="F48"/>
      <c r="G48"/>
    </row>
    <row r="49" spans="3:7" ht="12.75">
      <c r="C49" s="866"/>
      <c r="D49"/>
      <c r="E49"/>
      <c r="F49"/>
      <c r="G49"/>
    </row>
    <row r="50" spans="5:7" ht="12.75">
      <c r="E50"/>
      <c r="F50"/>
      <c r="G50"/>
    </row>
    <row r="51" spans="5:7" ht="12.75">
      <c r="E51"/>
      <c r="F51"/>
      <c r="G51"/>
    </row>
    <row r="52" spans="5:7" ht="12.75">
      <c r="E52"/>
      <c r="F52"/>
      <c r="G52"/>
    </row>
    <row r="53" spans="5:7" ht="12.75">
      <c r="E53"/>
      <c r="F53"/>
      <c r="G53"/>
    </row>
    <row r="54" spans="5:7" ht="12.75">
      <c r="E54"/>
      <c r="F54"/>
      <c r="G54"/>
    </row>
    <row r="55" spans="5:7" ht="12.75">
      <c r="E55"/>
      <c r="F55"/>
      <c r="G55"/>
    </row>
    <row r="56" spans="5:7" ht="12.75">
      <c r="E56"/>
      <c r="F56"/>
      <c r="G56"/>
    </row>
    <row r="57" spans="5:7" ht="12.75">
      <c r="E57"/>
      <c r="F57"/>
      <c r="G57"/>
    </row>
    <row r="58" spans="5:7" ht="12.75">
      <c r="E58"/>
      <c r="F58"/>
      <c r="G58"/>
    </row>
    <row r="59" spans="5:7" ht="12.75">
      <c r="E59"/>
      <c r="F59"/>
      <c r="G59"/>
    </row>
    <row r="60" spans="5:7" ht="12.75">
      <c r="E60"/>
      <c r="F60"/>
      <c r="G60"/>
    </row>
  </sheetData>
  <sheetProtection/>
  <mergeCells count="6">
    <mergeCell ref="A2:G2"/>
    <mergeCell ref="A3:G3"/>
    <mergeCell ref="A4:G4"/>
    <mergeCell ref="A6:B6"/>
    <mergeCell ref="C6:D6"/>
    <mergeCell ref="E6:G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37"/>
  <sheetViews>
    <sheetView zoomScalePageLayoutView="0" workbookViewId="0" topLeftCell="A1">
      <selection activeCell="H11" sqref="H11"/>
    </sheetView>
  </sheetViews>
  <sheetFormatPr defaultColWidth="9.140625" defaultRowHeight="12.75"/>
  <cols>
    <col min="1" max="1" width="22.7109375" style="11" customWidth="1"/>
    <col min="2" max="7" width="18.7109375" style="11" customWidth="1"/>
    <col min="8" max="16384" width="9.140625" style="11" customWidth="1"/>
  </cols>
  <sheetData>
    <row r="1" spans="1:7" ht="4.5" customHeight="1">
      <c r="A1" s="8"/>
      <c r="B1" s="9"/>
      <c r="C1" s="9"/>
      <c r="D1" s="9"/>
      <c r="E1" s="9"/>
      <c r="F1" s="9"/>
      <c r="G1" s="10"/>
    </row>
    <row r="2" spans="1:7" s="15" customFormat="1" ht="20.25">
      <c r="A2" s="12" t="s">
        <v>131</v>
      </c>
      <c r="B2" s="13"/>
      <c r="C2" s="13"/>
      <c r="D2" s="13"/>
      <c r="E2" s="13"/>
      <c r="F2" s="13"/>
      <c r="G2" s="14"/>
    </row>
    <row r="3" spans="1:7" ht="20.25">
      <c r="A3" s="12" t="s">
        <v>2</v>
      </c>
      <c r="B3" s="13"/>
      <c r="C3" s="13"/>
      <c r="D3" s="13"/>
      <c r="E3" s="13"/>
      <c r="F3" s="13"/>
      <c r="G3" s="14"/>
    </row>
    <row r="4" spans="1:7" s="19" customFormat="1" ht="15" customHeight="1">
      <c r="A4" s="16"/>
      <c r="B4" s="17"/>
      <c r="C4" s="17"/>
      <c r="D4" s="17"/>
      <c r="E4" s="17"/>
      <c r="F4" s="17"/>
      <c r="G4" s="18"/>
    </row>
    <row r="5" spans="1:7" s="24" customFormat="1" ht="9.75" customHeight="1">
      <c r="A5" s="20"/>
      <c r="B5" s="21"/>
      <c r="C5" s="22"/>
      <c r="D5" s="22"/>
      <c r="E5" s="22"/>
      <c r="F5" s="22"/>
      <c r="G5" s="23"/>
    </row>
    <row r="6" spans="1:7" s="29" customFormat="1" ht="12.75" customHeight="1">
      <c r="A6" s="25" t="s">
        <v>132</v>
      </c>
      <c r="B6" s="26" t="s">
        <v>133</v>
      </c>
      <c r="C6" s="27"/>
      <c r="D6" s="27" t="s">
        <v>134</v>
      </c>
      <c r="E6" s="27"/>
      <c r="F6" s="27" t="s">
        <v>135</v>
      </c>
      <c r="G6" s="28"/>
    </row>
    <row r="7" spans="1:7" s="19" customFormat="1" ht="12.75" customHeight="1">
      <c r="A7" s="25"/>
      <c r="B7" s="30" t="s">
        <v>136</v>
      </c>
      <c r="C7" s="31"/>
      <c r="D7" s="31" t="s">
        <v>137</v>
      </c>
      <c r="E7" s="31"/>
      <c r="F7" s="31" t="s">
        <v>138</v>
      </c>
      <c r="G7" s="32"/>
    </row>
    <row r="8" spans="1:7" s="37" customFormat="1" ht="7.5" customHeight="1">
      <c r="A8" s="33"/>
      <c r="B8" s="34"/>
      <c r="C8" s="35"/>
      <c r="D8" s="35"/>
      <c r="E8" s="35"/>
      <c r="F8" s="35"/>
      <c r="G8" s="36"/>
    </row>
    <row r="9" spans="1:7" s="42" customFormat="1" ht="9.75" customHeight="1">
      <c r="A9" s="38"/>
      <c r="B9" s="39"/>
      <c r="C9" s="40"/>
      <c r="D9" s="40"/>
      <c r="E9" s="40"/>
      <c r="F9" s="40"/>
      <c r="G9" s="41"/>
    </row>
    <row r="10" spans="1:7" s="42" customFormat="1" ht="19.5" customHeight="1">
      <c r="A10" s="43">
        <v>1980</v>
      </c>
      <c r="B10" s="44">
        <v>429.5</v>
      </c>
      <c r="C10" s="44"/>
      <c r="D10" s="44">
        <v>524.1</v>
      </c>
      <c r="E10" s="44"/>
      <c r="F10" s="45">
        <v>-94.6</v>
      </c>
      <c r="G10" s="46"/>
    </row>
    <row r="11" spans="1:7" s="42" customFormat="1" ht="10.5" customHeight="1">
      <c r="A11" s="43"/>
      <c r="B11" s="47"/>
      <c r="C11" s="47"/>
      <c r="D11" s="48"/>
      <c r="E11" s="47"/>
      <c r="F11" s="49"/>
      <c r="G11" s="50"/>
    </row>
    <row r="12" spans="1:7" s="42" customFormat="1" ht="19.5" customHeight="1">
      <c r="A12" s="43">
        <v>1985</v>
      </c>
      <c r="B12" s="48">
        <v>1155</v>
      </c>
      <c r="C12" s="47"/>
      <c r="D12" s="48">
        <v>2480.3</v>
      </c>
      <c r="E12" s="47"/>
      <c r="F12" s="49">
        <v>-1325.3</v>
      </c>
      <c r="G12" s="50"/>
    </row>
    <row r="13" spans="1:7" s="42" customFormat="1" ht="10.5" customHeight="1">
      <c r="A13" s="43"/>
      <c r="B13" s="48"/>
      <c r="C13" s="47"/>
      <c r="D13" s="48"/>
      <c r="E13" s="51"/>
      <c r="F13" s="49"/>
      <c r="G13" s="52"/>
    </row>
    <row r="14" spans="1:7" s="42" customFormat="1" ht="19.5" customHeight="1">
      <c r="A14" s="43">
        <v>1990</v>
      </c>
      <c r="B14" s="48">
        <v>2797</v>
      </c>
      <c r="C14" s="47"/>
      <c r="D14" s="48">
        <v>4710</v>
      </c>
      <c r="E14" s="53"/>
      <c r="F14" s="49">
        <v>-1913</v>
      </c>
      <c r="G14" s="50"/>
    </row>
    <row r="15" spans="1:7" s="42" customFormat="1" ht="10.5" customHeight="1">
      <c r="A15" s="43"/>
      <c r="B15" s="48"/>
      <c r="C15" s="47"/>
      <c r="D15" s="48"/>
      <c r="E15" s="53"/>
      <c r="F15" s="49"/>
      <c r="G15" s="50"/>
    </row>
    <row r="16" spans="1:7" s="42" customFormat="1" ht="19.5" customHeight="1">
      <c r="A16" s="43">
        <v>1995</v>
      </c>
      <c r="B16" s="48">
        <v>10371</v>
      </c>
      <c r="C16" s="47"/>
      <c r="D16" s="48">
        <v>10686</v>
      </c>
      <c r="E16" s="53"/>
      <c r="F16" s="49">
        <v>-315</v>
      </c>
      <c r="G16" s="50"/>
    </row>
    <row r="17" spans="1:7" ht="19.5" customHeight="1">
      <c r="A17" s="43">
        <v>1996</v>
      </c>
      <c r="B17" s="48">
        <v>12043</v>
      </c>
      <c r="C17" s="47"/>
      <c r="D17" s="48">
        <v>11174</v>
      </c>
      <c r="E17" s="53"/>
      <c r="F17" s="49">
        <v>869</v>
      </c>
      <c r="G17" s="50"/>
    </row>
    <row r="18" spans="1:7" ht="19.5" customHeight="1">
      <c r="A18" s="43">
        <v>1997</v>
      </c>
      <c r="B18" s="48">
        <v>15314</v>
      </c>
      <c r="C18" s="47"/>
      <c r="D18" s="48">
        <v>11833</v>
      </c>
      <c r="E18" s="53"/>
      <c r="F18" s="49">
        <v>3481</v>
      </c>
      <c r="G18" s="50"/>
    </row>
    <row r="19" spans="1:7" ht="19.5" customHeight="1">
      <c r="A19" s="43">
        <v>1998</v>
      </c>
      <c r="B19" s="48">
        <v>17631</v>
      </c>
      <c r="C19" s="47"/>
      <c r="D19" s="48">
        <v>12619</v>
      </c>
      <c r="E19" s="53"/>
      <c r="F19" s="49">
        <v>5012</v>
      </c>
      <c r="G19" s="50"/>
    </row>
    <row r="20" spans="1:7" ht="19.5" customHeight="1">
      <c r="A20" s="43">
        <v>1999</v>
      </c>
      <c r="B20" s="48">
        <v>18431</v>
      </c>
      <c r="C20" s="47"/>
      <c r="D20" s="48">
        <v>11393</v>
      </c>
      <c r="E20" s="53"/>
      <c r="F20" s="48">
        <v>7038</v>
      </c>
      <c r="G20" s="50"/>
    </row>
    <row r="21" spans="1:7" ht="19.5" customHeight="1">
      <c r="A21" s="43">
        <v>2000</v>
      </c>
      <c r="B21" s="48">
        <v>20830</v>
      </c>
      <c r="C21" s="47"/>
      <c r="D21" s="48">
        <v>11126</v>
      </c>
      <c r="E21" s="53"/>
      <c r="F21" s="49">
        <v>9704</v>
      </c>
      <c r="G21" s="50"/>
    </row>
    <row r="22" spans="1:7" ht="19.5" customHeight="1">
      <c r="A22" s="43">
        <v>2001</v>
      </c>
      <c r="B22" s="48">
        <v>21768</v>
      </c>
      <c r="C22" s="47"/>
      <c r="D22" s="48">
        <v>14036</v>
      </c>
      <c r="E22" s="47"/>
      <c r="F22" s="49">
        <v>7732</v>
      </c>
      <c r="G22" s="50"/>
    </row>
    <row r="23" spans="1:7" ht="19.5" customHeight="1">
      <c r="A23" s="43">
        <v>2002</v>
      </c>
      <c r="B23" s="48">
        <v>25430</v>
      </c>
      <c r="C23" s="47"/>
      <c r="D23" s="48">
        <v>29068</v>
      </c>
      <c r="E23" s="47"/>
      <c r="F23" s="49">
        <v>-3638</v>
      </c>
      <c r="G23" s="50"/>
    </row>
    <row r="24" spans="1:7" ht="19.5" customHeight="1">
      <c r="A24" s="43">
        <v>2003</v>
      </c>
      <c r="B24" s="48">
        <v>34016</v>
      </c>
      <c r="C24" s="47"/>
      <c r="D24" s="48">
        <v>45254</v>
      </c>
      <c r="E24" s="47"/>
      <c r="F24" s="49">
        <v>-11238</v>
      </c>
      <c r="G24" s="50"/>
    </row>
    <row r="25" spans="1:7" ht="19.5" customHeight="1">
      <c r="A25" s="43">
        <v>2004</v>
      </c>
      <c r="B25" s="48">
        <v>38993</v>
      </c>
      <c r="C25" s="47"/>
      <c r="D25" s="48">
        <v>62298</v>
      </c>
      <c r="E25" s="47"/>
      <c r="F25" s="49">
        <v>-23305</v>
      </c>
      <c r="G25" s="50"/>
    </row>
    <row r="26" spans="1:7" ht="19.5" customHeight="1">
      <c r="A26" s="54">
        <v>2005</v>
      </c>
      <c r="B26" s="55">
        <v>56470</v>
      </c>
      <c r="C26" s="55"/>
      <c r="D26" s="55">
        <v>79246</v>
      </c>
      <c r="E26" s="55"/>
      <c r="F26" s="55">
        <v>-22776</v>
      </c>
      <c r="G26" s="50"/>
    </row>
    <row r="27" spans="1:7" ht="19.5" customHeight="1">
      <c r="A27" s="54">
        <v>2006</v>
      </c>
      <c r="B27" s="55">
        <v>59972</v>
      </c>
      <c r="C27" s="55"/>
      <c r="D27" s="55">
        <v>78114</v>
      </c>
      <c r="E27" s="55"/>
      <c r="F27" s="55">
        <v>-18142</v>
      </c>
      <c r="G27" s="50"/>
    </row>
    <row r="28" spans="1:7" ht="19.5" customHeight="1">
      <c r="A28" s="54">
        <v>2007</v>
      </c>
      <c r="B28" s="55">
        <v>67241</v>
      </c>
      <c r="C28" s="55"/>
      <c r="D28" s="55">
        <v>80352</v>
      </c>
      <c r="E28" s="55"/>
      <c r="F28" s="55">
        <v>-13111</v>
      </c>
      <c r="G28" s="50"/>
    </row>
    <row r="29" spans="1:7" ht="19.5" customHeight="1">
      <c r="A29" s="54">
        <v>2008</v>
      </c>
      <c r="B29" s="55">
        <v>64612</v>
      </c>
      <c r="C29" s="55"/>
      <c r="D29" s="55">
        <v>75290</v>
      </c>
      <c r="E29" s="55"/>
      <c r="F29" s="55">
        <v>-10678</v>
      </c>
      <c r="G29" s="50"/>
    </row>
    <row r="30" spans="1:7" ht="19.5" customHeight="1">
      <c r="A30" s="54">
        <v>2009</v>
      </c>
      <c r="B30" s="55">
        <v>67583</v>
      </c>
      <c r="C30" s="55"/>
      <c r="D30" s="55">
        <v>88660</v>
      </c>
      <c r="E30" s="55"/>
      <c r="F30" s="55">
        <v>-21077</v>
      </c>
      <c r="G30" s="50"/>
    </row>
    <row r="31" spans="1:7" ht="19.5" customHeight="1">
      <c r="A31" s="54">
        <v>2010</v>
      </c>
      <c r="B31" s="55">
        <v>77827</v>
      </c>
      <c r="C31" s="55"/>
      <c r="D31" s="55">
        <v>99421</v>
      </c>
      <c r="E31" s="55"/>
      <c r="F31" s="55">
        <v>-21594</v>
      </c>
      <c r="G31" s="50"/>
    </row>
    <row r="32" spans="1:7" ht="4.5" customHeight="1" thickBot="1">
      <c r="A32" s="56"/>
      <c r="B32" s="57"/>
      <c r="C32" s="57"/>
      <c r="D32" s="57"/>
      <c r="E32" s="57"/>
      <c r="F32" s="57"/>
      <c r="G32" s="58"/>
    </row>
    <row r="33" spans="1:7" s="61" customFormat="1" ht="4.5" customHeight="1">
      <c r="A33" s="59"/>
      <c r="B33" s="60"/>
      <c r="C33" s="60"/>
      <c r="D33" s="60"/>
      <c r="E33" s="60"/>
      <c r="F33" s="60"/>
      <c r="G33" s="60"/>
    </row>
    <row r="34" spans="1:7" ht="9.75" customHeight="1">
      <c r="A34" s="62" t="s">
        <v>139</v>
      </c>
      <c r="B34" s="63"/>
      <c r="C34" s="63"/>
      <c r="D34" s="63"/>
      <c r="E34" s="63"/>
      <c r="F34" s="64"/>
      <c r="G34" s="64"/>
    </row>
    <row r="35" spans="1:5" ht="9.75" customHeight="1">
      <c r="A35" s="62" t="s">
        <v>140</v>
      </c>
      <c r="B35" s="63"/>
      <c r="C35" s="63"/>
      <c r="D35" s="63"/>
      <c r="E35" s="63"/>
    </row>
    <row r="36" spans="1:5" ht="9.75" customHeight="1">
      <c r="A36" s="62" t="s">
        <v>928</v>
      </c>
      <c r="B36" s="63"/>
      <c r="C36" s="63"/>
      <c r="D36" s="63"/>
      <c r="E36" s="63"/>
    </row>
    <row r="37" spans="2:5" ht="9.75" customHeight="1">
      <c r="B37" s="63"/>
      <c r="C37" s="63"/>
      <c r="D37" s="63"/>
      <c r="E37" s="63"/>
    </row>
    <row r="38" ht="9.75" customHeight="1"/>
    <row r="39" ht="9.75" customHeight="1"/>
  </sheetData>
  <sheetProtection/>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AJ62"/>
  <sheetViews>
    <sheetView zoomScalePageLayoutView="0" workbookViewId="0" topLeftCell="A1">
      <selection activeCell="E36" sqref="E36"/>
    </sheetView>
  </sheetViews>
  <sheetFormatPr defaultColWidth="9.140625" defaultRowHeight="12.75"/>
  <cols>
    <col min="1" max="1" width="10.7109375" style="11" customWidth="1"/>
    <col min="2" max="2" width="22.28125" style="11" customWidth="1"/>
    <col min="3" max="3" width="13.28125" style="11" customWidth="1"/>
    <col min="4" max="4" width="5.7109375" style="11" customWidth="1"/>
    <col min="5" max="5" width="18.140625" style="11" customWidth="1"/>
    <col min="6" max="6" width="19.421875" style="11" bestFit="1" customWidth="1"/>
    <col min="7" max="7" width="7.7109375" style="11" customWidth="1"/>
    <col min="8" max="8" width="25.7109375" style="11" customWidth="1"/>
    <col min="10" max="10" width="19.140625" style="0" customWidth="1"/>
    <col min="11" max="11" width="10.00390625" style="0" bestFit="1" customWidth="1"/>
    <col min="12" max="12" width="12.00390625" style="0" bestFit="1" customWidth="1"/>
    <col min="14" max="14" width="14.8515625" style="0" bestFit="1" customWidth="1"/>
    <col min="15" max="15" width="11.00390625" style="0" bestFit="1" customWidth="1"/>
  </cols>
  <sheetData>
    <row r="1" spans="1:9" s="11" customFormat="1" ht="4.5" customHeight="1">
      <c r="A1" s="670"/>
      <c r="B1" s="671"/>
      <c r="C1" s="671"/>
      <c r="D1" s="671"/>
      <c r="E1" s="671"/>
      <c r="F1" s="671"/>
      <c r="G1" s="671"/>
      <c r="H1" s="775"/>
      <c r="I1" s="402"/>
    </row>
    <row r="2" spans="1:9" s="15" customFormat="1" ht="20.25" customHeight="1">
      <c r="A2" s="2492" t="s">
        <v>407</v>
      </c>
      <c r="B2" s="2493"/>
      <c r="C2" s="2493"/>
      <c r="D2" s="2493"/>
      <c r="E2" s="2493"/>
      <c r="F2" s="2493"/>
      <c r="G2" s="2493"/>
      <c r="H2" s="2571"/>
      <c r="I2" s="542"/>
    </row>
    <row r="3" spans="1:9" s="11" customFormat="1" ht="20.25">
      <c r="A3" s="2494" t="s">
        <v>125</v>
      </c>
      <c r="B3" s="2495"/>
      <c r="C3" s="2495"/>
      <c r="D3" s="2495"/>
      <c r="E3" s="2495"/>
      <c r="F3" s="2495"/>
      <c r="G3" s="2495"/>
      <c r="H3" s="2535"/>
      <c r="I3" s="402"/>
    </row>
    <row r="4" spans="1:9" s="19" customFormat="1" ht="27" customHeight="1">
      <c r="A4" s="2594" t="s">
        <v>144</v>
      </c>
      <c r="B4" s="2591"/>
      <c r="C4" s="2591"/>
      <c r="D4" s="2591"/>
      <c r="E4" s="2591"/>
      <c r="F4" s="2591"/>
      <c r="G4" s="2591"/>
      <c r="H4" s="2592"/>
      <c r="I4" s="402"/>
    </row>
    <row r="5" spans="1:9" s="19" customFormat="1" ht="9.75" customHeight="1">
      <c r="A5" s="115"/>
      <c r="B5" s="116"/>
      <c r="C5" s="115"/>
      <c r="D5" s="116"/>
      <c r="E5" s="116"/>
      <c r="F5" s="674"/>
      <c r="G5" s="116"/>
      <c r="H5" s="118"/>
      <c r="I5" s="402"/>
    </row>
    <row r="6" spans="1:9" s="29" customFormat="1" ht="12.75" customHeight="1">
      <c r="A6" s="2542" t="s">
        <v>384</v>
      </c>
      <c r="B6" s="2541"/>
      <c r="C6" s="2542" t="s">
        <v>408</v>
      </c>
      <c r="D6" s="2547"/>
      <c r="E6" s="2593"/>
      <c r="F6" s="2540" t="s">
        <v>386</v>
      </c>
      <c r="G6" s="2547"/>
      <c r="H6" s="2541"/>
      <c r="I6" s="832"/>
    </row>
    <row r="7" spans="1:9" s="37" customFormat="1" ht="9.75" customHeight="1">
      <c r="A7" s="127"/>
      <c r="B7" s="128"/>
      <c r="C7" s="833"/>
      <c r="D7" s="130"/>
      <c r="E7" s="130"/>
      <c r="F7" s="834"/>
      <c r="G7" s="130"/>
      <c r="H7" s="787"/>
      <c r="I7" s="402"/>
    </row>
    <row r="8" spans="1:9" s="11" customFormat="1" ht="9.75" customHeight="1">
      <c r="A8" s="132"/>
      <c r="B8" s="683"/>
      <c r="C8" s="135"/>
      <c r="D8" s="135"/>
      <c r="E8" s="136"/>
      <c r="F8" s="684"/>
      <c r="G8" s="136"/>
      <c r="H8" s="687"/>
      <c r="I8" s="402"/>
    </row>
    <row r="9" spans="1:10" s="42" customFormat="1" ht="19.5" customHeight="1">
      <c r="A9" s="835"/>
      <c r="B9" s="688" t="s">
        <v>941</v>
      </c>
      <c r="C9" s="867">
        <v>9467</v>
      </c>
      <c r="D9" s="868"/>
      <c r="E9" s="840">
        <f>C9/$C$27</f>
        <v>0.07245356374796232</v>
      </c>
      <c r="F9" s="838">
        <v>3677239</v>
      </c>
      <c r="G9" s="839"/>
      <c r="H9" s="840">
        <f>+F9/F$27</f>
        <v>0.008635297763992592</v>
      </c>
      <c r="I9" s="832"/>
      <c r="J9"/>
    </row>
    <row r="10" spans="1:15" s="42" customFormat="1" ht="19.5" customHeight="1">
      <c r="A10" s="835"/>
      <c r="B10" s="688" t="s">
        <v>387</v>
      </c>
      <c r="C10" s="867">
        <v>36590</v>
      </c>
      <c r="D10" s="868"/>
      <c r="E10" s="840">
        <f aca="true" t="shared" si="0" ref="E10:E26">C10/$C$27</f>
        <v>0.28003336828329367</v>
      </c>
      <c r="F10" s="857">
        <v>40678491</v>
      </c>
      <c r="G10" s="842"/>
      <c r="H10" s="840">
        <f aca="true" t="shared" si="1" ref="H10:H26">+F10/F$27</f>
        <v>0.09552571436746232</v>
      </c>
      <c r="I10" s="832"/>
      <c r="J10"/>
      <c r="O10" s="869"/>
    </row>
    <row r="11" spans="1:15" s="42" customFormat="1" ht="19.5" customHeight="1">
      <c r="A11" s="835"/>
      <c r="B11" s="688" t="s">
        <v>388</v>
      </c>
      <c r="C11" s="867">
        <v>25204</v>
      </c>
      <c r="D11" s="868"/>
      <c r="E11" s="840">
        <f t="shared" si="0"/>
        <v>0.19289316792052838</v>
      </c>
      <c r="F11" s="858">
        <v>41666644</v>
      </c>
      <c r="G11" s="843"/>
      <c r="H11" s="840">
        <f t="shared" si="1"/>
        <v>0.09784620411299765</v>
      </c>
      <c r="I11" s="832"/>
      <c r="J11"/>
      <c r="O11" s="869"/>
    </row>
    <row r="12" spans="1:15" s="42" customFormat="1" ht="19.5" customHeight="1">
      <c r="A12" s="835"/>
      <c r="B12" s="688" t="s">
        <v>389</v>
      </c>
      <c r="C12" s="867">
        <v>11776</v>
      </c>
      <c r="D12" s="868"/>
      <c r="E12" s="840">
        <f t="shared" si="0"/>
        <v>0.09012497799683154</v>
      </c>
      <c r="F12" s="858">
        <v>27387281</v>
      </c>
      <c r="G12" s="843"/>
      <c r="H12" s="840">
        <f t="shared" si="1"/>
        <v>0.06431383067054841</v>
      </c>
      <c r="I12" s="832"/>
      <c r="J12"/>
      <c r="O12" s="869"/>
    </row>
    <row r="13" spans="1:15" s="42" customFormat="1" ht="19.5" customHeight="1">
      <c r="A13" s="835"/>
      <c r="B13" s="688" t="s">
        <v>390</v>
      </c>
      <c r="C13" s="867">
        <v>8993</v>
      </c>
      <c r="D13" s="868"/>
      <c r="E13" s="840">
        <f t="shared" si="0"/>
        <v>0.06882591093117409</v>
      </c>
      <c r="F13" s="858">
        <v>27229458</v>
      </c>
      <c r="G13" s="843"/>
      <c r="H13" s="840">
        <f t="shared" si="1"/>
        <v>0.06394321331361116</v>
      </c>
      <c r="I13" s="832"/>
      <c r="J13"/>
      <c r="O13" s="869"/>
    </row>
    <row r="14" spans="1:15" s="42" customFormat="1" ht="19.5" customHeight="1">
      <c r="A14" s="835"/>
      <c r="B14" s="688" t="s">
        <v>391</v>
      </c>
      <c r="C14" s="867">
        <v>6898</v>
      </c>
      <c r="D14" s="868"/>
      <c r="E14" s="840">
        <f t="shared" si="0"/>
        <v>0.05279229774304891</v>
      </c>
      <c r="F14" s="858">
        <v>25118548</v>
      </c>
      <c r="G14" s="843"/>
      <c r="H14" s="840">
        <f t="shared" si="1"/>
        <v>0.05898614187958427</v>
      </c>
      <c r="I14" s="832"/>
      <c r="J14"/>
      <c r="O14" s="869"/>
    </row>
    <row r="15" spans="1:15" s="42" customFormat="1" ht="19.5" customHeight="1">
      <c r="A15" s="835"/>
      <c r="B15" s="688" t="s">
        <v>392</v>
      </c>
      <c r="C15" s="867">
        <v>5253</v>
      </c>
      <c r="D15" s="868"/>
      <c r="E15" s="840">
        <f t="shared" si="0"/>
        <v>0.040202658748077116</v>
      </c>
      <c r="F15" s="858">
        <v>22508607</v>
      </c>
      <c r="G15" s="843"/>
      <c r="H15" s="840">
        <f t="shared" si="1"/>
        <v>0.052857190870021775</v>
      </c>
      <c r="I15" s="832"/>
      <c r="J15"/>
      <c r="O15" s="869"/>
    </row>
    <row r="16" spans="1:15" s="42" customFormat="1" ht="19.5" customHeight="1">
      <c r="A16" s="835"/>
      <c r="B16" s="688" t="s">
        <v>393</v>
      </c>
      <c r="C16" s="867">
        <v>3711</v>
      </c>
      <c r="D16" s="868"/>
      <c r="E16" s="840">
        <f t="shared" si="0"/>
        <v>0.0284013071795382</v>
      </c>
      <c r="F16" s="858">
        <v>17842043</v>
      </c>
      <c r="G16" s="843"/>
      <c r="H16" s="840">
        <f t="shared" si="1"/>
        <v>0.04189865114096736</v>
      </c>
      <c r="I16" s="832"/>
      <c r="J16"/>
      <c r="O16" s="869"/>
    </row>
    <row r="17" spans="1:15" s="42" customFormat="1" ht="19.5" customHeight="1">
      <c r="A17" s="835"/>
      <c r="B17" s="688" t="s">
        <v>394</v>
      </c>
      <c r="C17" s="867">
        <v>3031</v>
      </c>
      <c r="D17" s="868"/>
      <c r="E17" s="840">
        <f t="shared" si="0"/>
        <v>0.023197079509884207</v>
      </c>
      <c r="F17" s="858">
        <v>16304500</v>
      </c>
      <c r="G17" s="843"/>
      <c r="H17" s="840">
        <f t="shared" si="1"/>
        <v>0.03828802326773354</v>
      </c>
      <c r="I17" s="832"/>
      <c r="J17"/>
      <c r="O17" s="869"/>
    </row>
    <row r="18" spans="1:15" s="42" customFormat="1" ht="19.5" customHeight="1">
      <c r="A18" s="835"/>
      <c r="B18" s="688" t="s">
        <v>395</v>
      </c>
      <c r="C18" s="867">
        <v>2448</v>
      </c>
      <c r="D18" s="868"/>
      <c r="E18" s="840">
        <f t="shared" si="0"/>
        <v>0.018735219610754382</v>
      </c>
      <c r="F18" s="858">
        <v>14469773</v>
      </c>
      <c r="G18" s="843"/>
      <c r="H18" s="840">
        <f t="shared" si="1"/>
        <v>0.03397951518309807</v>
      </c>
      <c r="I18" s="832"/>
      <c r="J18"/>
      <c r="O18" s="869"/>
    </row>
    <row r="19" spans="1:15" s="42" customFormat="1" ht="19.5" customHeight="1">
      <c r="A19" s="835"/>
      <c r="B19" s="688" t="s">
        <v>396</v>
      </c>
      <c r="C19" s="867">
        <v>2144</v>
      </c>
      <c r="D19" s="868"/>
      <c r="E19" s="840">
        <f t="shared" si="0"/>
        <v>0.016408623711379657</v>
      </c>
      <c r="F19" s="858">
        <v>14047905</v>
      </c>
      <c r="G19" s="843"/>
      <c r="H19" s="840">
        <f t="shared" si="1"/>
        <v>0.03298883826568802</v>
      </c>
      <c r="I19" s="832"/>
      <c r="J19"/>
      <c r="O19" s="869"/>
    </row>
    <row r="20" spans="1:15" s="42" customFormat="1" ht="19.5" customHeight="1">
      <c r="A20" s="835"/>
      <c r="B20" s="688" t="s">
        <v>397</v>
      </c>
      <c r="C20" s="867">
        <v>1805</v>
      </c>
      <c r="D20" s="868"/>
      <c r="E20" s="840">
        <f t="shared" si="0"/>
        <v>0.013814163152537444</v>
      </c>
      <c r="F20" s="858">
        <v>12964271</v>
      </c>
      <c r="G20" s="843"/>
      <c r="H20" s="840">
        <f t="shared" si="1"/>
        <v>0.030444129516219644</v>
      </c>
      <c r="I20" s="832"/>
      <c r="J20"/>
      <c r="O20" s="869"/>
    </row>
    <row r="21" spans="1:15" s="42" customFormat="1" ht="19.5" customHeight="1">
      <c r="A21" s="835"/>
      <c r="B21" s="688" t="s">
        <v>398</v>
      </c>
      <c r="C21" s="867">
        <v>3789</v>
      </c>
      <c r="D21" s="868"/>
      <c r="E21" s="840">
        <f t="shared" si="0"/>
        <v>0.028998262706351453</v>
      </c>
      <c r="F21" s="858">
        <v>29488968</v>
      </c>
      <c r="G21" s="843"/>
      <c r="H21" s="840">
        <f t="shared" si="1"/>
        <v>0.06924924363982028</v>
      </c>
      <c r="I21" s="832"/>
      <c r="J21"/>
      <c r="O21" s="869"/>
    </row>
    <row r="22" spans="1:15" s="42" customFormat="1" ht="19.5" customHeight="1">
      <c r="A22" s="835"/>
      <c r="B22" s="688" t="s">
        <v>399</v>
      </c>
      <c r="C22" s="867">
        <v>3607</v>
      </c>
      <c r="D22" s="868"/>
      <c r="E22" s="840">
        <f t="shared" si="0"/>
        <v>0.02760536647712053</v>
      </c>
      <c r="F22" s="858">
        <v>31917103</v>
      </c>
      <c r="G22" s="843"/>
      <c r="H22" s="840">
        <f t="shared" si="1"/>
        <v>0.0749512577694899</v>
      </c>
      <c r="I22" s="832"/>
      <c r="J22"/>
      <c r="O22" s="869"/>
    </row>
    <row r="23" spans="1:15" s="42" customFormat="1" ht="19.5" customHeight="1">
      <c r="A23" s="835"/>
      <c r="B23" s="688" t="s">
        <v>400</v>
      </c>
      <c r="C23" s="867">
        <v>3240</v>
      </c>
      <c r="D23" s="868"/>
      <c r="E23" s="840">
        <f t="shared" si="0"/>
        <v>0.024796614190704332</v>
      </c>
      <c r="F23" s="858">
        <v>40925867</v>
      </c>
      <c r="G23" s="843"/>
      <c r="H23" s="840">
        <f t="shared" si="1"/>
        <v>0.09610662994560816</v>
      </c>
      <c r="I23" s="832"/>
      <c r="J23"/>
      <c r="O23" s="869"/>
    </row>
    <row r="24" spans="1:15" s="42" customFormat="1" ht="19.5" customHeight="1">
      <c r="A24" s="835"/>
      <c r="B24" s="688" t="s">
        <v>401</v>
      </c>
      <c r="C24" s="867">
        <v>1100</v>
      </c>
      <c r="D24" s="868"/>
      <c r="E24" s="840">
        <f t="shared" si="0"/>
        <v>0.008418603583263816</v>
      </c>
      <c r="F24" s="858">
        <v>20192882</v>
      </c>
      <c r="G24" s="843"/>
      <c r="H24" s="840">
        <f t="shared" si="1"/>
        <v>0.04741915028725798</v>
      </c>
      <c r="I24" s="832"/>
      <c r="J24"/>
      <c r="O24" s="869"/>
    </row>
    <row r="25" spans="1:15" s="42" customFormat="1" ht="19.5" customHeight="1">
      <c r="A25" s="835"/>
      <c r="B25" s="688" t="s">
        <v>402</v>
      </c>
      <c r="C25" s="867">
        <v>578</v>
      </c>
      <c r="D25" s="868"/>
      <c r="E25" s="840">
        <f t="shared" si="0"/>
        <v>0.004423593519205896</v>
      </c>
      <c r="F25" s="858">
        <v>12792387</v>
      </c>
      <c r="G25" s="843"/>
      <c r="H25" s="840">
        <f t="shared" si="1"/>
        <v>0.03004049256989494</v>
      </c>
      <c r="I25" s="832"/>
      <c r="J25"/>
      <c r="O25" s="869"/>
    </row>
    <row r="26" spans="1:15" s="42" customFormat="1" ht="19.5" customHeight="1">
      <c r="A26" s="835"/>
      <c r="B26" s="688" t="s">
        <v>403</v>
      </c>
      <c r="C26" s="867">
        <v>1029</v>
      </c>
      <c r="D26" s="868"/>
      <c r="E26" s="840">
        <f t="shared" si="0"/>
        <v>0.00787522098834406</v>
      </c>
      <c r="F26" s="858">
        <v>26626157</v>
      </c>
      <c r="G26" s="843"/>
      <c r="H26" s="840">
        <f t="shared" si="1"/>
        <v>0.06252647543600394</v>
      </c>
      <c r="I26" s="832"/>
      <c r="J26"/>
      <c r="O26" s="869"/>
    </row>
    <row r="27" spans="1:15" s="42" customFormat="1" ht="19.5" customHeight="1">
      <c r="A27" s="835"/>
      <c r="B27" s="688" t="s">
        <v>176</v>
      </c>
      <c r="C27" s="867">
        <v>130663</v>
      </c>
      <c r="D27" s="868"/>
      <c r="E27" s="571">
        <v>1</v>
      </c>
      <c r="F27" s="870">
        <v>425838124</v>
      </c>
      <c r="G27" s="839"/>
      <c r="H27" s="840">
        <v>1</v>
      </c>
      <c r="I27" s="832"/>
      <c r="J27"/>
      <c r="N27" s="402"/>
      <c r="O27" s="869"/>
    </row>
    <row r="28" spans="1:13" s="11" customFormat="1" ht="15.75" customHeight="1">
      <c r="A28" s="151"/>
      <c r="B28" s="844"/>
      <c r="C28" s="154"/>
      <c r="D28" s="154"/>
      <c r="E28" s="155"/>
      <c r="F28" s="709"/>
      <c r="G28" s="155"/>
      <c r="H28" s="716"/>
      <c r="I28" s="402"/>
      <c r="K28" s="15"/>
      <c r="L28" s="871"/>
      <c r="M28" s="42"/>
    </row>
    <row r="29" spans="1:9" s="11" customFormat="1" ht="4.5" customHeight="1">
      <c r="A29" s="157"/>
      <c r="B29" s="157"/>
      <c r="C29" s="63"/>
      <c r="D29" s="63"/>
      <c r="E29" s="160"/>
      <c r="F29" s="160"/>
      <c r="G29" s="160"/>
      <c r="H29" s="160"/>
      <c r="I29" s="402"/>
    </row>
    <row r="30" spans="1:36" s="11" customFormat="1" ht="12" customHeight="1">
      <c r="A30" s="112" t="s">
        <v>354</v>
      </c>
      <c r="C30" s="669"/>
      <c r="D30" s="669"/>
      <c r="O30"/>
      <c r="P30"/>
      <c r="Q30"/>
      <c r="R30"/>
      <c r="S30"/>
      <c r="T30"/>
      <c r="U30"/>
      <c r="V30"/>
      <c r="W30"/>
      <c r="X30"/>
      <c r="Y30"/>
      <c r="Z30"/>
      <c r="AA30"/>
      <c r="AB30"/>
      <c r="AC30"/>
      <c r="AD30"/>
      <c r="AE30"/>
      <c r="AF30"/>
      <c r="AG30"/>
      <c r="AH30"/>
      <c r="AI30"/>
      <c r="AJ30"/>
    </row>
    <row r="31" spans="1:36" s="11" customFormat="1" ht="12" customHeight="1">
      <c r="A31" s="112" t="s">
        <v>191</v>
      </c>
      <c r="M31" s="861"/>
      <c r="O31"/>
      <c r="P31"/>
      <c r="Q31"/>
      <c r="R31"/>
      <c r="S31"/>
      <c r="T31"/>
      <c r="U31"/>
      <c r="V31"/>
      <c r="W31"/>
      <c r="X31"/>
      <c r="Y31"/>
      <c r="Z31"/>
      <c r="AA31"/>
      <c r="AB31"/>
      <c r="AC31"/>
      <c r="AD31"/>
      <c r="AE31"/>
      <c r="AF31"/>
      <c r="AG31"/>
      <c r="AH31"/>
      <c r="AI31"/>
      <c r="AJ31"/>
    </row>
    <row r="32" spans="1:36" s="11" customFormat="1" ht="12" customHeight="1">
      <c r="A32" s="112" t="s">
        <v>376</v>
      </c>
      <c r="C32" s="669"/>
      <c r="D32" s="669"/>
      <c r="M32"/>
      <c r="N32"/>
      <c r="O32"/>
      <c r="P32"/>
      <c r="Q32"/>
      <c r="R32"/>
      <c r="S32"/>
      <c r="T32"/>
      <c r="U32"/>
      <c r="V32"/>
      <c r="W32"/>
      <c r="X32"/>
      <c r="Y32"/>
      <c r="Z32"/>
      <c r="AA32"/>
      <c r="AB32"/>
      <c r="AC32"/>
      <c r="AD32"/>
      <c r="AE32"/>
      <c r="AF32"/>
      <c r="AG32"/>
      <c r="AH32"/>
      <c r="AI32"/>
      <c r="AJ32"/>
    </row>
    <row r="33" spans="1:12" ht="12.75">
      <c r="A33" s="112" t="s">
        <v>141</v>
      </c>
      <c r="B33" s="62"/>
      <c r="C33" s="63"/>
      <c r="D33" s="63"/>
      <c r="E33" s="63"/>
      <c r="F33" s="845"/>
      <c r="G33" s="845"/>
      <c r="H33" s="165"/>
      <c r="J33" s="11"/>
      <c r="K33" s="11"/>
      <c r="L33" s="11"/>
    </row>
    <row r="34" spans="1:11" ht="12.75">
      <c r="A34" s="164"/>
      <c r="B34" s="164"/>
      <c r="C34" s="872"/>
      <c r="D34" s="872"/>
      <c r="E34" s="165"/>
      <c r="F34" s="864"/>
      <c r="G34" s="864"/>
      <c r="H34" s="165"/>
      <c r="J34" s="11"/>
      <c r="K34" s="11"/>
    </row>
    <row r="35" spans="3:8" ht="12.75">
      <c r="C35" s="414"/>
      <c r="D35" s="414"/>
      <c r="E35" s="846"/>
      <c r="F35" s="873"/>
      <c r="G35" s="874"/>
      <c r="H35" s="846"/>
    </row>
    <row r="36" spans="1:8" ht="12.75">
      <c r="A36"/>
      <c r="B36"/>
      <c r="C36"/>
      <c r="D36"/>
      <c r="F36"/>
      <c r="G36"/>
      <c r="H36"/>
    </row>
    <row r="37" spans="1:10" ht="12.75">
      <c r="A37"/>
      <c r="B37"/>
      <c r="C37"/>
      <c r="D37"/>
      <c r="E37"/>
      <c r="F37"/>
      <c r="G37"/>
      <c r="H37"/>
      <c r="J37" s="875"/>
    </row>
    <row r="38" spans="1:10" ht="12.75">
      <c r="A38"/>
      <c r="B38"/>
      <c r="C38"/>
      <c r="D38"/>
      <c r="E38"/>
      <c r="F38"/>
      <c r="G38"/>
      <c r="H38"/>
      <c r="J38" s="875"/>
    </row>
    <row r="39" spans="1:10" ht="12.75">
      <c r="A39"/>
      <c r="B39"/>
      <c r="C39"/>
      <c r="D39"/>
      <c r="E39"/>
      <c r="F39"/>
      <c r="G39"/>
      <c r="H39"/>
      <c r="J39" s="875"/>
    </row>
    <row r="40" spans="1:10" ht="12.75">
      <c r="A40"/>
      <c r="B40"/>
      <c r="C40"/>
      <c r="D40"/>
      <c r="E40"/>
      <c r="F40"/>
      <c r="G40"/>
      <c r="H40"/>
      <c r="J40" s="875"/>
    </row>
    <row r="41" spans="1:10" ht="12.75">
      <c r="A41"/>
      <c r="B41"/>
      <c r="C41"/>
      <c r="D41"/>
      <c r="E41"/>
      <c r="F41"/>
      <c r="G41"/>
      <c r="H41"/>
      <c r="J41" s="875"/>
    </row>
    <row r="42" spans="1:10" ht="12.75">
      <c r="A42"/>
      <c r="B42"/>
      <c r="C42"/>
      <c r="D42"/>
      <c r="E42"/>
      <c r="F42"/>
      <c r="G42"/>
      <c r="H42"/>
      <c r="J42" s="875"/>
    </row>
    <row r="43" spans="1:10" ht="12.75">
      <c r="A43"/>
      <c r="B43"/>
      <c r="C43"/>
      <c r="D43"/>
      <c r="E43"/>
      <c r="F43"/>
      <c r="G43"/>
      <c r="H43"/>
      <c r="J43" s="875"/>
    </row>
    <row r="44" spans="1:10" ht="12.75">
      <c r="A44"/>
      <c r="B44"/>
      <c r="C44"/>
      <c r="D44"/>
      <c r="E44"/>
      <c r="F44"/>
      <c r="G44"/>
      <c r="H44"/>
      <c r="J44" s="875"/>
    </row>
    <row r="45" spans="1:10" ht="12.75">
      <c r="A45"/>
      <c r="B45"/>
      <c r="C45"/>
      <c r="D45"/>
      <c r="E45"/>
      <c r="F45"/>
      <c r="G45"/>
      <c r="H45"/>
      <c r="J45" s="875"/>
    </row>
    <row r="46" spans="1:10" ht="12.75">
      <c r="A46"/>
      <c r="B46"/>
      <c r="C46"/>
      <c r="D46"/>
      <c r="E46"/>
      <c r="F46"/>
      <c r="G46"/>
      <c r="H46"/>
      <c r="J46" s="875"/>
    </row>
    <row r="47" spans="1:10" ht="12.75">
      <c r="A47"/>
      <c r="B47"/>
      <c r="C47"/>
      <c r="D47"/>
      <c r="E47"/>
      <c r="F47"/>
      <c r="G47"/>
      <c r="H47"/>
      <c r="J47" s="875"/>
    </row>
    <row r="48" spans="1:10" ht="12.75">
      <c r="A48"/>
      <c r="B48"/>
      <c r="C48"/>
      <c r="D48"/>
      <c r="E48"/>
      <c r="F48"/>
      <c r="G48"/>
      <c r="H48"/>
      <c r="J48" s="875"/>
    </row>
    <row r="49" spans="1:10" ht="12.75">
      <c r="A49"/>
      <c r="B49"/>
      <c r="C49"/>
      <c r="D49"/>
      <c r="E49"/>
      <c r="F49"/>
      <c r="G49"/>
      <c r="H49"/>
      <c r="J49" s="875"/>
    </row>
    <row r="50" spans="1:10" ht="12.75">
      <c r="A50"/>
      <c r="B50"/>
      <c r="C50"/>
      <c r="D50"/>
      <c r="E50"/>
      <c r="F50"/>
      <c r="G50"/>
      <c r="H50"/>
      <c r="J50" s="875"/>
    </row>
    <row r="51" spans="1:10" ht="12.75">
      <c r="A51"/>
      <c r="B51"/>
      <c r="C51"/>
      <c r="D51"/>
      <c r="E51"/>
      <c r="F51"/>
      <c r="G51"/>
      <c r="H51"/>
      <c r="J51" s="875"/>
    </row>
    <row r="52" spans="1:10" ht="12.75">
      <c r="A52"/>
      <c r="B52"/>
      <c r="C52"/>
      <c r="D52"/>
      <c r="F52"/>
      <c r="G52"/>
      <c r="H52"/>
      <c r="J52" s="875"/>
    </row>
    <row r="53" spans="6:10" ht="12.75">
      <c r="F53"/>
      <c r="G53"/>
      <c r="H53"/>
      <c r="J53" s="875"/>
    </row>
    <row r="54" spans="6:10" ht="12.75">
      <c r="F54"/>
      <c r="G54"/>
      <c r="H54"/>
      <c r="J54" s="875"/>
    </row>
    <row r="55" spans="6:10" ht="12.75">
      <c r="F55"/>
      <c r="G55"/>
      <c r="H55"/>
      <c r="J55" s="875"/>
    </row>
    <row r="56" spans="6:10" ht="12.75">
      <c r="F56"/>
      <c r="G56"/>
      <c r="H56"/>
      <c r="J56" s="875"/>
    </row>
    <row r="57" spans="6:8" ht="12.75">
      <c r="F57"/>
      <c r="G57"/>
      <c r="H57"/>
    </row>
    <row r="58" spans="6:8" ht="12.75">
      <c r="F58"/>
      <c r="G58"/>
      <c r="H58"/>
    </row>
    <row r="59" spans="6:8" ht="12.75">
      <c r="F59"/>
      <c r="G59"/>
      <c r="H59"/>
    </row>
    <row r="60" spans="6:8" ht="12.75">
      <c r="F60"/>
      <c r="G60"/>
      <c r="H60"/>
    </row>
    <row r="61" spans="6:8" ht="12.75">
      <c r="F61"/>
      <c r="G61"/>
      <c r="H61"/>
    </row>
    <row r="62" spans="6:8" ht="12.75">
      <c r="F62"/>
      <c r="G62"/>
      <c r="H62"/>
    </row>
  </sheetData>
  <sheetProtection/>
  <mergeCells count="6">
    <mergeCell ref="A2:H2"/>
    <mergeCell ref="A3:H3"/>
    <mergeCell ref="A4:H4"/>
    <mergeCell ref="A6:B6"/>
    <mergeCell ref="C6:E6"/>
    <mergeCell ref="F6:H6"/>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pageSetUpPr fitToPage="1"/>
  </sheetPr>
  <dimension ref="A1:IU44"/>
  <sheetViews>
    <sheetView zoomScalePageLayoutView="0" workbookViewId="0" topLeftCell="A1">
      <selection activeCell="L27" sqref="L27"/>
    </sheetView>
  </sheetViews>
  <sheetFormatPr defaultColWidth="9.140625" defaultRowHeight="12.75"/>
  <cols>
    <col min="1" max="1" width="6.7109375" style="11" customWidth="1"/>
    <col min="2" max="2" width="8.140625" style="11" customWidth="1"/>
    <col min="3" max="3" width="12.00390625" style="11" customWidth="1"/>
    <col min="4" max="4" width="23.140625" style="11" customWidth="1"/>
    <col min="5" max="5" width="12.7109375" style="11" customWidth="1"/>
    <col min="6" max="6" width="11.7109375" style="19" customWidth="1"/>
    <col min="7" max="7" width="14.421875" style="11" bestFit="1" customWidth="1"/>
    <col min="8" max="8" width="11.7109375" style="19" customWidth="1"/>
    <col min="9" max="9" width="11.7109375" style="930" customWidth="1"/>
    <col min="10" max="10" width="11.7109375" style="19" customWidth="1"/>
    <col min="12" max="12" width="16.421875" style="0" customWidth="1"/>
    <col min="13" max="13" width="14.421875" style="0" bestFit="1" customWidth="1"/>
    <col min="14" max="14" width="15.57421875" style="0" customWidth="1"/>
    <col min="15" max="15" width="13.421875" style="0" bestFit="1" customWidth="1"/>
    <col min="16" max="16" width="7.00390625" style="0" bestFit="1" customWidth="1"/>
    <col min="20" max="20" width="11.00390625" style="0" bestFit="1" customWidth="1"/>
  </cols>
  <sheetData>
    <row r="1" spans="1:10" ht="12.75">
      <c r="A1" s="670"/>
      <c r="B1" s="671"/>
      <c r="C1" s="671"/>
      <c r="D1" s="671"/>
      <c r="E1" s="671"/>
      <c r="F1" s="672"/>
      <c r="G1" s="671"/>
      <c r="H1" s="672"/>
      <c r="I1" s="876"/>
      <c r="J1" s="673"/>
    </row>
    <row r="2" spans="1:10" ht="23.25">
      <c r="A2" s="2587" t="s">
        <v>409</v>
      </c>
      <c r="B2" s="2514"/>
      <c r="C2" s="2514"/>
      <c r="D2" s="2514"/>
      <c r="E2" s="2514"/>
      <c r="F2" s="2514"/>
      <c r="G2" s="2514"/>
      <c r="H2" s="2514"/>
      <c r="I2" s="2514"/>
      <c r="J2" s="2588"/>
    </row>
    <row r="3" spans="1:10" ht="20.25">
      <c r="A3" s="2494" t="s">
        <v>54</v>
      </c>
      <c r="B3" s="2495"/>
      <c r="C3" s="2495"/>
      <c r="D3" s="2495"/>
      <c r="E3" s="2495"/>
      <c r="F3" s="2495"/>
      <c r="G3" s="2495"/>
      <c r="H3" s="2495"/>
      <c r="I3" s="2495"/>
      <c r="J3" s="2535"/>
    </row>
    <row r="4" spans="1:10" ht="20.25">
      <c r="A4" s="2496" t="s">
        <v>410</v>
      </c>
      <c r="B4" s="2497"/>
      <c r="C4" s="2497"/>
      <c r="D4" s="2497"/>
      <c r="E4" s="2497"/>
      <c r="F4" s="2497"/>
      <c r="G4" s="2497"/>
      <c r="H4" s="2497"/>
      <c r="I4" s="2497"/>
      <c r="J4" s="2572"/>
    </row>
    <row r="5" spans="1:10" ht="9" customHeight="1">
      <c r="A5" s="2594"/>
      <c r="B5" s="2591"/>
      <c r="C5" s="2591"/>
      <c r="D5" s="2591"/>
      <c r="E5" s="2591"/>
      <c r="F5" s="2591"/>
      <c r="G5" s="2591"/>
      <c r="H5" s="2591"/>
      <c r="I5" s="2591"/>
      <c r="J5" s="2592"/>
    </row>
    <row r="6" spans="1:10" ht="12.75">
      <c r="A6" s="877"/>
      <c r="B6" s="878"/>
      <c r="C6" s="878"/>
      <c r="D6" s="878"/>
      <c r="E6" s="879"/>
      <c r="F6" s="116"/>
      <c r="G6" s="880"/>
      <c r="H6" s="116"/>
      <c r="I6" s="880"/>
      <c r="J6" s="118"/>
    </row>
    <row r="7" spans="1:10" ht="12.75">
      <c r="A7" s="881"/>
      <c r="B7" s="262"/>
      <c r="C7" s="259"/>
      <c r="D7" s="265"/>
      <c r="E7" s="743"/>
      <c r="F7" s="882"/>
      <c r="G7" s="737"/>
      <c r="H7" s="882"/>
      <c r="I7" s="2377" t="s">
        <v>411</v>
      </c>
      <c r="J7" s="883" t="s">
        <v>345</v>
      </c>
    </row>
    <row r="8" spans="1:10" ht="12.75">
      <c r="A8" s="881"/>
      <c r="B8" s="262"/>
      <c r="C8" s="259"/>
      <c r="D8" s="265"/>
      <c r="E8" s="184"/>
      <c r="F8" s="882"/>
      <c r="G8" s="737"/>
      <c r="H8" s="882"/>
      <c r="I8" s="2377" t="s">
        <v>337</v>
      </c>
      <c r="J8" s="883" t="s">
        <v>337</v>
      </c>
    </row>
    <row r="9" spans="1:10" ht="12.75">
      <c r="A9" s="2567" t="s">
        <v>308</v>
      </c>
      <c r="B9" s="2509"/>
      <c r="C9" s="2509"/>
      <c r="D9" s="2568"/>
      <c r="E9" s="2595" t="s">
        <v>336</v>
      </c>
      <c r="F9" s="2550"/>
      <c r="G9" s="2578" t="s">
        <v>40</v>
      </c>
      <c r="H9" s="2596"/>
      <c r="I9" s="2377" t="s">
        <v>350</v>
      </c>
      <c r="J9" s="883" t="s">
        <v>350</v>
      </c>
    </row>
    <row r="10" spans="1:10" ht="12.75">
      <c r="A10" s="884"/>
      <c r="B10" s="885"/>
      <c r="C10" s="886"/>
      <c r="D10" s="886"/>
      <c r="E10" s="884"/>
      <c r="F10" s="887"/>
      <c r="G10" s="888"/>
      <c r="H10" s="887"/>
      <c r="I10" s="889"/>
      <c r="J10" s="890"/>
    </row>
    <row r="11" spans="1:255" s="898" customFormat="1" ht="14.25" customHeight="1">
      <c r="A11" s="891"/>
      <c r="B11" s="892"/>
      <c r="C11" s="576"/>
      <c r="D11" s="580"/>
      <c r="E11" s="892"/>
      <c r="F11" s="893"/>
      <c r="G11" s="894"/>
      <c r="H11" s="895"/>
      <c r="I11" s="896"/>
      <c r="J11" s="897"/>
      <c r="L11" s="899"/>
      <c r="M11"/>
      <c r="N11"/>
      <c r="O11"/>
      <c r="P11"/>
      <c r="Q11"/>
      <c r="R11"/>
      <c r="S11"/>
      <c r="T11"/>
      <c r="U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s="402" customFormat="1" ht="12.75">
      <c r="A12" s="900"/>
      <c r="B12" s="2211" t="s">
        <v>310</v>
      </c>
      <c r="C12" s="568"/>
      <c r="D12" s="569"/>
      <c r="E12" s="902">
        <v>15039</v>
      </c>
      <c r="F12" s="2409">
        <f>E12/$E$34</f>
        <v>0.01983014038932424</v>
      </c>
      <c r="G12" s="904">
        <v>82973545</v>
      </c>
      <c r="H12" s="2409">
        <f>G12/$G$34</f>
        <v>0.015177937690053064</v>
      </c>
      <c r="I12" s="2415">
        <v>482</v>
      </c>
      <c r="J12" s="2416">
        <v>296</v>
      </c>
      <c r="L12"/>
      <c r="M12"/>
      <c r="N12"/>
      <c r="O12"/>
      <c r="P12"/>
      <c r="Q12"/>
      <c r="R12"/>
      <c r="S12"/>
      <c r="T12"/>
      <c r="U12"/>
      <c r="V12" s="898"/>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s="402" customFormat="1" ht="14.25" customHeight="1">
      <c r="A13" s="900"/>
      <c r="B13" s="2211" t="s">
        <v>311</v>
      </c>
      <c r="C13" s="568"/>
      <c r="D13" s="569"/>
      <c r="E13" s="905">
        <f>SUM(E14:E21)</f>
        <v>497750</v>
      </c>
      <c r="F13" s="903">
        <f>+E13/$E$34</f>
        <v>0.6563237169217462</v>
      </c>
      <c r="G13" s="905">
        <f>SUM(G14:G21)</f>
        <v>3262988010</v>
      </c>
      <c r="H13" s="2409">
        <f>G13/$G$34</f>
        <v>0.5968821592372634</v>
      </c>
      <c r="I13" s="2413">
        <v>525</v>
      </c>
      <c r="J13" s="2410">
        <v>275</v>
      </c>
      <c r="L13"/>
      <c r="M13"/>
      <c r="N13"/>
      <c r="O13"/>
      <c r="P13"/>
      <c r="Q13"/>
      <c r="R13"/>
      <c r="S13"/>
      <c r="T13"/>
      <c r="U13"/>
      <c r="V13" s="898"/>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s="898" customFormat="1" ht="12.75">
      <c r="A14" s="906"/>
      <c r="B14" s="907"/>
      <c r="C14" s="907" t="s">
        <v>312</v>
      </c>
      <c r="D14" s="908"/>
      <c r="E14" s="909">
        <v>68032</v>
      </c>
      <c r="F14" s="2408">
        <f>+E14/$E$34</f>
        <v>0.08970570589577144</v>
      </c>
      <c r="G14" s="910">
        <v>148748929</v>
      </c>
      <c r="H14" s="2408">
        <f>+G14/$G$34</f>
        <v>0.027209901370661302</v>
      </c>
      <c r="I14" s="2414">
        <v>189</v>
      </c>
      <c r="J14" s="2411">
        <v>104</v>
      </c>
      <c r="L14"/>
      <c r="M14"/>
      <c r="N14"/>
      <c r="O14"/>
      <c r="P14"/>
      <c r="Q14"/>
      <c r="R14"/>
      <c r="S14"/>
      <c r="T14"/>
      <c r="U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s="898" customFormat="1" ht="12.75">
      <c r="A15" s="906"/>
      <c r="B15" s="907"/>
      <c r="C15" s="907" t="s">
        <v>313</v>
      </c>
      <c r="D15" s="908"/>
      <c r="E15" s="909">
        <v>41530</v>
      </c>
      <c r="F15" s="2408">
        <f aca="true" t="shared" si="0" ref="F15:F24">+E15/$E$34</f>
        <v>0.05476067094678075</v>
      </c>
      <c r="G15" s="910">
        <v>162653037</v>
      </c>
      <c r="H15" s="2408">
        <f aca="true" t="shared" si="1" ref="H15:H24">+G15/$G$34</f>
        <v>0.029753310656835206</v>
      </c>
      <c r="I15" s="2414">
        <v>344</v>
      </c>
      <c r="J15" s="2411">
        <v>237</v>
      </c>
      <c r="L15"/>
      <c r="M15"/>
      <c r="N15"/>
      <c r="O15"/>
      <c r="P15"/>
      <c r="Q15"/>
      <c r="R15"/>
      <c r="S15"/>
      <c r="T15"/>
      <c r="U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s="898" customFormat="1" ht="12.75">
      <c r="A16" s="906"/>
      <c r="B16" s="907"/>
      <c r="C16" s="907" t="s">
        <v>314</v>
      </c>
      <c r="D16" s="908"/>
      <c r="E16" s="909">
        <v>12276</v>
      </c>
      <c r="F16" s="2408">
        <f t="shared" si="0"/>
        <v>0.016186900952147375</v>
      </c>
      <c r="G16" s="910">
        <v>34349857</v>
      </c>
      <c r="H16" s="2408">
        <f t="shared" si="1"/>
        <v>0.006283448407660936</v>
      </c>
      <c r="I16" s="2414">
        <v>236</v>
      </c>
      <c r="J16" s="2411">
        <v>169</v>
      </c>
      <c r="L16"/>
      <c r="M16"/>
      <c r="N16"/>
      <c r="O16"/>
      <c r="P16"/>
      <c r="Q16"/>
      <c r="R16"/>
      <c r="S16"/>
      <c r="T16"/>
      <c r="U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1" s="898" customFormat="1" ht="12.75">
      <c r="A17" s="906"/>
      <c r="B17" s="907"/>
      <c r="C17" s="907" t="s">
        <v>412</v>
      </c>
      <c r="D17" s="908"/>
      <c r="E17" s="909">
        <v>38638</v>
      </c>
      <c r="F17" s="2408">
        <f t="shared" si="0"/>
        <v>0.050947334554339384</v>
      </c>
      <c r="G17" s="910">
        <v>186409766</v>
      </c>
      <c r="H17" s="2408">
        <f t="shared" si="1"/>
        <v>0.03409901087347024</v>
      </c>
      <c r="I17" s="2414">
        <v>400</v>
      </c>
      <c r="J17" s="2411">
        <v>227</v>
      </c>
      <c r="L17"/>
      <c r="M17"/>
      <c r="N17"/>
      <c r="O17"/>
      <c r="P17"/>
      <c r="Q17"/>
      <c r="R17"/>
      <c r="S17"/>
      <c r="T17"/>
      <c r="U17"/>
    </row>
    <row r="18" spans="1:255" s="898" customFormat="1" ht="12.75">
      <c r="A18" s="906"/>
      <c r="B18" s="907"/>
      <c r="C18" s="907" t="s">
        <v>316</v>
      </c>
      <c r="D18" s="908"/>
      <c r="E18" s="909">
        <v>56348</v>
      </c>
      <c r="F18" s="2408">
        <f t="shared" si="0"/>
        <v>0.07429940492437279</v>
      </c>
      <c r="G18" s="910">
        <v>869710204</v>
      </c>
      <c r="H18" s="2408">
        <f t="shared" si="1"/>
        <v>0.15909175972552864</v>
      </c>
      <c r="I18" s="2453">
        <v>1299</v>
      </c>
      <c r="J18" s="2454">
        <v>1277</v>
      </c>
      <c r="L18"/>
      <c r="M18"/>
      <c r="N18"/>
      <c r="O18"/>
      <c r="P18"/>
      <c r="Q18"/>
      <c r="R18"/>
      <c r="S18"/>
      <c r="T18"/>
      <c r="U18"/>
      <c r="W18" s="402"/>
      <c r="X18" s="402"/>
      <c r="Y18" s="402"/>
      <c r="Z18" s="402"/>
      <c r="AA18" s="402"/>
      <c r="AB18" s="402"/>
      <c r="AC18" s="402"/>
      <c r="AD18" s="402"/>
      <c r="AE18" s="402"/>
      <c r="AF18" s="402"/>
      <c r="AG18" s="402"/>
      <c r="AH18" s="402"/>
      <c r="AI18" s="402"/>
      <c r="AJ18" s="402"/>
      <c r="AK18" s="402"/>
      <c r="AL18" s="402"/>
      <c r="AM18" s="402"/>
      <c r="AN18" s="402"/>
      <c r="AO18" s="402"/>
      <c r="AP18" s="402"/>
      <c r="AQ18" s="402"/>
      <c r="AR18" s="402"/>
      <c r="AS18" s="402"/>
      <c r="AT18" s="402"/>
      <c r="AU18" s="402"/>
      <c r="AV18" s="402"/>
      <c r="AW18" s="402"/>
      <c r="AX18" s="402"/>
      <c r="AY18" s="402"/>
      <c r="AZ18" s="402"/>
      <c r="BA18" s="402"/>
      <c r="BB18" s="402"/>
      <c r="BC18" s="402"/>
      <c r="BD18" s="402"/>
      <c r="BE18" s="402"/>
      <c r="BF18" s="402"/>
      <c r="BG18" s="402"/>
      <c r="BH18" s="402"/>
      <c r="BI18" s="402"/>
      <c r="BJ18" s="402"/>
      <c r="BK18" s="402"/>
      <c r="BL18" s="402"/>
      <c r="BM18" s="402"/>
      <c r="BN18" s="402"/>
      <c r="BO18" s="402"/>
      <c r="BP18" s="402"/>
      <c r="BQ18" s="402"/>
      <c r="BR18" s="402"/>
      <c r="BS18" s="402"/>
      <c r="BT18" s="402"/>
      <c r="BU18" s="402"/>
      <c r="BV18" s="402"/>
      <c r="BW18" s="402"/>
      <c r="BX18" s="402"/>
      <c r="BY18" s="402"/>
      <c r="BZ18" s="402"/>
      <c r="CA18" s="402"/>
      <c r="CB18" s="402"/>
      <c r="CC18" s="402"/>
      <c r="CD18" s="402"/>
      <c r="CE18" s="402"/>
      <c r="CF18" s="402"/>
      <c r="CG18" s="402"/>
      <c r="CH18" s="402"/>
      <c r="CI18" s="402"/>
      <c r="CJ18" s="402"/>
      <c r="CK18" s="402"/>
      <c r="CL18" s="402"/>
      <c r="CM18" s="402"/>
      <c r="CN18" s="402"/>
      <c r="CO18" s="402"/>
      <c r="CP18" s="402"/>
      <c r="CQ18" s="402"/>
      <c r="CR18" s="402"/>
      <c r="CS18" s="402"/>
      <c r="CT18" s="402"/>
      <c r="CU18" s="402"/>
      <c r="CV18" s="402"/>
      <c r="CW18" s="402"/>
      <c r="CX18" s="402"/>
      <c r="CY18" s="402"/>
      <c r="CZ18" s="402"/>
      <c r="DA18" s="402"/>
      <c r="DB18" s="402"/>
      <c r="DC18" s="402"/>
      <c r="DD18" s="402"/>
      <c r="DE18" s="402"/>
      <c r="DF18" s="402"/>
      <c r="DG18" s="402"/>
      <c r="DH18" s="402"/>
      <c r="DI18" s="402"/>
      <c r="DJ18" s="402"/>
      <c r="DK18" s="402"/>
      <c r="DL18" s="402"/>
      <c r="DM18" s="402"/>
      <c r="DN18" s="402"/>
      <c r="DO18" s="402"/>
      <c r="DP18" s="402"/>
      <c r="DQ18" s="402"/>
      <c r="DR18" s="402"/>
      <c r="DS18" s="402"/>
      <c r="DT18" s="402"/>
      <c r="DU18" s="402"/>
      <c r="DV18" s="402"/>
      <c r="DW18" s="402"/>
      <c r="DX18" s="402"/>
      <c r="DY18" s="402"/>
      <c r="DZ18" s="402"/>
      <c r="EA18" s="402"/>
      <c r="EB18" s="402"/>
      <c r="EC18" s="402"/>
      <c r="ED18" s="402"/>
      <c r="EE18" s="402"/>
      <c r="EF18" s="402"/>
      <c r="EG18" s="402"/>
      <c r="EH18" s="402"/>
      <c r="EI18" s="402"/>
      <c r="EJ18" s="402"/>
      <c r="EK18" s="402"/>
      <c r="EL18" s="402"/>
      <c r="EM18" s="402"/>
      <c r="EN18" s="402"/>
      <c r="EO18" s="402"/>
      <c r="EP18" s="402"/>
      <c r="EQ18" s="402"/>
      <c r="ER18" s="402"/>
      <c r="ES18" s="402"/>
      <c r="ET18" s="402"/>
      <c r="EU18" s="402"/>
      <c r="EV18" s="402"/>
      <c r="EW18" s="402"/>
      <c r="EX18" s="402"/>
      <c r="EY18" s="402"/>
      <c r="EZ18" s="402"/>
      <c r="FA18" s="402"/>
      <c r="FB18" s="402"/>
      <c r="FC18" s="402"/>
      <c r="FD18" s="402"/>
      <c r="FE18" s="402"/>
      <c r="FF18" s="402"/>
      <c r="FG18" s="402"/>
      <c r="FH18" s="402"/>
      <c r="FI18" s="402"/>
      <c r="FJ18" s="402"/>
      <c r="FK18" s="402"/>
      <c r="FL18" s="402"/>
      <c r="FM18" s="402"/>
      <c r="FN18" s="402"/>
      <c r="FO18" s="402"/>
      <c r="FP18" s="402"/>
      <c r="FQ18" s="402"/>
      <c r="FR18" s="402"/>
      <c r="FS18" s="402"/>
      <c r="FT18" s="402"/>
      <c r="FU18" s="402"/>
      <c r="FV18" s="402"/>
      <c r="FW18" s="402"/>
      <c r="FX18" s="402"/>
      <c r="FY18" s="402"/>
      <c r="FZ18" s="402"/>
      <c r="GA18" s="402"/>
      <c r="GB18" s="402"/>
      <c r="GC18" s="402"/>
      <c r="GD18" s="402"/>
      <c r="GE18" s="402"/>
      <c r="GF18" s="402"/>
      <c r="GG18" s="402"/>
      <c r="GH18" s="402"/>
      <c r="GI18" s="402"/>
      <c r="GJ18" s="402"/>
      <c r="GK18" s="402"/>
      <c r="GL18" s="402"/>
      <c r="GM18" s="402"/>
      <c r="GN18" s="402"/>
      <c r="GO18" s="402"/>
      <c r="GP18" s="402"/>
      <c r="GQ18" s="402"/>
      <c r="GR18" s="402"/>
      <c r="GS18" s="402"/>
      <c r="GT18" s="402"/>
      <c r="GU18" s="402"/>
      <c r="GV18" s="402"/>
      <c r="GW18" s="402"/>
      <c r="GX18" s="402"/>
      <c r="GY18" s="402"/>
      <c r="GZ18" s="402"/>
      <c r="HA18" s="402"/>
      <c r="HB18" s="402"/>
      <c r="HC18" s="402"/>
      <c r="HD18" s="402"/>
      <c r="HE18" s="402"/>
      <c r="HF18" s="402"/>
      <c r="HG18" s="402"/>
      <c r="HH18" s="402"/>
      <c r="HI18" s="402"/>
      <c r="HJ18" s="402"/>
      <c r="HK18" s="402"/>
      <c r="HL18" s="402"/>
      <c r="HM18" s="402"/>
      <c r="HN18" s="402"/>
      <c r="HO18" s="402"/>
      <c r="HP18" s="402"/>
      <c r="HQ18" s="402"/>
      <c r="HR18" s="402"/>
      <c r="HS18" s="402"/>
      <c r="HT18" s="402"/>
      <c r="HU18" s="402"/>
      <c r="HV18" s="402"/>
      <c r="HW18" s="402"/>
      <c r="HX18" s="402"/>
      <c r="HY18" s="402"/>
      <c r="HZ18" s="402"/>
      <c r="IA18" s="402"/>
      <c r="IB18" s="402"/>
      <c r="IC18" s="402"/>
      <c r="ID18" s="402"/>
      <c r="IE18" s="402"/>
      <c r="IF18" s="402"/>
      <c r="IG18" s="402"/>
      <c r="IH18" s="402"/>
      <c r="II18" s="402"/>
      <c r="IJ18" s="402"/>
      <c r="IK18" s="402"/>
      <c r="IL18" s="402"/>
      <c r="IM18" s="402"/>
      <c r="IN18" s="402"/>
      <c r="IO18" s="402"/>
      <c r="IP18" s="402"/>
      <c r="IQ18" s="402"/>
      <c r="IR18" s="402"/>
      <c r="IS18" s="402"/>
      <c r="IT18" s="402"/>
      <c r="IU18" s="402"/>
    </row>
    <row r="19" spans="1:255" s="898" customFormat="1" ht="12.75">
      <c r="A19" s="906"/>
      <c r="B19" s="907"/>
      <c r="C19" s="907" t="s">
        <v>317</v>
      </c>
      <c r="D19" s="911"/>
      <c r="E19" s="909">
        <v>204558</v>
      </c>
      <c r="F19" s="2408">
        <f t="shared" si="0"/>
        <v>0.26972630213175</v>
      </c>
      <c r="G19" s="910">
        <v>1554595397</v>
      </c>
      <c r="H19" s="2408">
        <f t="shared" si="1"/>
        <v>0.2843743999236058</v>
      </c>
      <c r="I19" s="2414">
        <v>621</v>
      </c>
      <c r="J19" s="2411">
        <v>448</v>
      </c>
      <c r="L19"/>
      <c r="M19"/>
      <c r="N19"/>
      <c r="O19"/>
      <c r="P19"/>
      <c r="Q19"/>
      <c r="R19"/>
      <c r="S19"/>
      <c r="T19"/>
      <c r="U19"/>
      <c r="W19" s="402"/>
      <c r="X19" s="402"/>
      <c r="Y19" s="402"/>
      <c r="Z19" s="402"/>
      <c r="AA19" s="402"/>
      <c r="AB19" s="402"/>
      <c r="AC19" s="402"/>
      <c r="AD19" s="402"/>
      <c r="AE19" s="402"/>
      <c r="AF19" s="402"/>
      <c r="AG19" s="402"/>
      <c r="AH19" s="402"/>
      <c r="AI19" s="402"/>
      <c r="AJ19" s="402"/>
      <c r="AK19" s="402"/>
      <c r="AL19" s="402"/>
      <c r="AM19" s="402"/>
      <c r="AN19" s="402"/>
      <c r="AO19" s="402"/>
      <c r="AP19" s="402"/>
      <c r="AQ19" s="402"/>
      <c r="AR19" s="402"/>
      <c r="AS19" s="402"/>
      <c r="AT19" s="402"/>
      <c r="AU19" s="402"/>
      <c r="AV19" s="402"/>
      <c r="AW19" s="402"/>
      <c r="AX19" s="402"/>
      <c r="AY19" s="402"/>
      <c r="AZ19" s="402"/>
      <c r="BA19" s="402"/>
      <c r="BB19" s="402"/>
      <c r="BC19" s="402"/>
      <c r="BD19" s="402"/>
      <c r="BE19" s="402"/>
      <c r="BF19" s="402"/>
      <c r="BG19" s="402"/>
      <c r="BH19" s="402"/>
      <c r="BI19" s="402"/>
      <c r="BJ19" s="402"/>
      <c r="BK19" s="402"/>
      <c r="BL19" s="402"/>
      <c r="BM19" s="402"/>
      <c r="BN19" s="402"/>
      <c r="BO19" s="402"/>
      <c r="BP19" s="402"/>
      <c r="BQ19" s="402"/>
      <c r="BR19" s="402"/>
      <c r="BS19" s="402"/>
      <c r="BT19" s="402"/>
      <c r="BU19" s="402"/>
      <c r="BV19" s="402"/>
      <c r="BW19" s="402"/>
      <c r="BX19" s="402"/>
      <c r="BY19" s="402"/>
      <c r="BZ19" s="402"/>
      <c r="CA19" s="402"/>
      <c r="CB19" s="402"/>
      <c r="CC19" s="402"/>
      <c r="CD19" s="402"/>
      <c r="CE19" s="402"/>
      <c r="CF19" s="402"/>
      <c r="CG19" s="402"/>
      <c r="CH19" s="402"/>
      <c r="CI19" s="402"/>
      <c r="CJ19" s="402"/>
      <c r="CK19" s="402"/>
      <c r="CL19" s="402"/>
      <c r="CM19" s="402"/>
      <c r="CN19" s="402"/>
      <c r="CO19" s="402"/>
      <c r="CP19" s="402"/>
      <c r="CQ19" s="402"/>
      <c r="CR19" s="402"/>
      <c r="CS19" s="402"/>
      <c r="CT19" s="402"/>
      <c r="CU19" s="402"/>
      <c r="CV19" s="402"/>
      <c r="CW19" s="402"/>
      <c r="CX19" s="402"/>
      <c r="CY19" s="402"/>
      <c r="CZ19" s="402"/>
      <c r="DA19" s="402"/>
      <c r="DB19" s="402"/>
      <c r="DC19" s="402"/>
      <c r="DD19" s="402"/>
      <c r="DE19" s="402"/>
      <c r="DF19" s="402"/>
      <c r="DG19" s="402"/>
      <c r="DH19" s="402"/>
      <c r="DI19" s="402"/>
      <c r="DJ19" s="402"/>
      <c r="DK19" s="402"/>
      <c r="DL19" s="402"/>
      <c r="DM19" s="402"/>
      <c r="DN19" s="402"/>
      <c r="DO19" s="402"/>
      <c r="DP19" s="402"/>
      <c r="DQ19" s="402"/>
      <c r="DR19" s="402"/>
      <c r="DS19" s="402"/>
      <c r="DT19" s="402"/>
      <c r="DU19" s="402"/>
      <c r="DV19" s="402"/>
      <c r="DW19" s="402"/>
      <c r="DX19" s="402"/>
      <c r="DY19" s="402"/>
      <c r="DZ19" s="402"/>
      <c r="EA19" s="402"/>
      <c r="EB19" s="402"/>
      <c r="EC19" s="402"/>
      <c r="ED19" s="402"/>
      <c r="EE19" s="402"/>
      <c r="EF19" s="402"/>
      <c r="EG19" s="402"/>
      <c r="EH19" s="402"/>
      <c r="EI19" s="402"/>
      <c r="EJ19" s="402"/>
      <c r="EK19" s="402"/>
      <c r="EL19" s="402"/>
      <c r="EM19" s="402"/>
      <c r="EN19" s="402"/>
      <c r="EO19" s="402"/>
      <c r="EP19" s="402"/>
      <c r="EQ19" s="402"/>
      <c r="ER19" s="402"/>
      <c r="ES19" s="402"/>
      <c r="ET19" s="402"/>
      <c r="EU19" s="402"/>
      <c r="EV19" s="402"/>
      <c r="EW19" s="402"/>
      <c r="EX19" s="402"/>
      <c r="EY19" s="402"/>
      <c r="EZ19" s="402"/>
      <c r="FA19" s="402"/>
      <c r="FB19" s="402"/>
      <c r="FC19" s="402"/>
      <c r="FD19" s="402"/>
      <c r="FE19" s="402"/>
      <c r="FF19" s="402"/>
      <c r="FG19" s="402"/>
      <c r="FH19" s="402"/>
      <c r="FI19" s="402"/>
      <c r="FJ19" s="402"/>
      <c r="FK19" s="402"/>
      <c r="FL19" s="402"/>
      <c r="FM19" s="402"/>
      <c r="FN19" s="402"/>
      <c r="FO19" s="402"/>
      <c r="FP19" s="402"/>
      <c r="FQ19" s="402"/>
      <c r="FR19" s="402"/>
      <c r="FS19" s="402"/>
      <c r="FT19" s="402"/>
      <c r="FU19" s="402"/>
      <c r="FV19" s="402"/>
      <c r="FW19" s="402"/>
      <c r="FX19" s="402"/>
      <c r="FY19" s="402"/>
      <c r="FZ19" s="402"/>
      <c r="GA19" s="402"/>
      <c r="GB19" s="402"/>
      <c r="GC19" s="402"/>
      <c r="GD19" s="402"/>
      <c r="GE19" s="402"/>
      <c r="GF19" s="402"/>
      <c r="GG19" s="402"/>
      <c r="GH19" s="402"/>
      <c r="GI19" s="402"/>
      <c r="GJ19" s="402"/>
      <c r="GK19" s="402"/>
      <c r="GL19" s="402"/>
      <c r="GM19" s="402"/>
      <c r="GN19" s="402"/>
      <c r="GO19" s="402"/>
      <c r="GP19" s="402"/>
      <c r="GQ19" s="402"/>
      <c r="GR19" s="402"/>
      <c r="GS19" s="402"/>
      <c r="GT19" s="402"/>
      <c r="GU19" s="402"/>
      <c r="GV19" s="402"/>
      <c r="GW19" s="402"/>
      <c r="GX19" s="402"/>
      <c r="GY19" s="402"/>
      <c r="GZ19" s="402"/>
      <c r="HA19" s="402"/>
      <c r="HB19" s="402"/>
      <c r="HC19" s="402"/>
      <c r="HD19" s="402"/>
      <c r="HE19" s="402"/>
      <c r="HF19" s="402"/>
      <c r="HG19" s="402"/>
      <c r="HH19" s="402"/>
      <c r="HI19" s="402"/>
      <c r="HJ19" s="402"/>
      <c r="HK19" s="402"/>
      <c r="HL19" s="402"/>
      <c r="HM19" s="402"/>
      <c r="HN19" s="402"/>
      <c r="HO19" s="402"/>
      <c r="HP19" s="402"/>
      <c r="HQ19" s="402"/>
      <c r="HR19" s="402"/>
      <c r="HS19" s="402"/>
      <c r="HT19" s="402"/>
      <c r="HU19" s="402"/>
      <c r="HV19" s="402"/>
      <c r="HW19" s="402"/>
      <c r="HX19" s="402"/>
      <c r="HY19" s="402"/>
      <c r="HZ19" s="402"/>
      <c r="IA19" s="402"/>
      <c r="IB19" s="402"/>
      <c r="IC19" s="402"/>
      <c r="ID19" s="402"/>
      <c r="IE19" s="402"/>
      <c r="IF19" s="402"/>
      <c r="IG19" s="402"/>
      <c r="IH19" s="402"/>
      <c r="II19" s="402"/>
      <c r="IJ19" s="402"/>
      <c r="IK19" s="402"/>
      <c r="IL19" s="402"/>
      <c r="IM19" s="402"/>
      <c r="IN19" s="402"/>
      <c r="IO19" s="402"/>
      <c r="IP19" s="402"/>
      <c r="IQ19" s="402"/>
      <c r="IR19" s="402"/>
      <c r="IS19" s="402"/>
      <c r="IT19" s="402"/>
      <c r="IU19" s="402"/>
    </row>
    <row r="20" spans="1:21" s="898" customFormat="1" ht="12.75">
      <c r="A20" s="906"/>
      <c r="B20" s="907"/>
      <c r="C20" s="907" t="s">
        <v>318</v>
      </c>
      <c r="D20" s="911"/>
      <c r="E20" s="909">
        <v>11143</v>
      </c>
      <c r="F20" s="2408">
        <f t="shared" si="0"/>
        <v>0.014692948624126605</v>
      </c>
      <c r="G20" s="910">
        <v>38020538</v>
      </c>
      <c r="H20" s="2408">
        <f t="shared" si="1"/>
        <v>0.006954907816778164</v>
      </c>
      <c r="I20" s="2414">
        <v>301</v>
      </c>
      <c r="J20" s="2411">
        <v>208</v>
      </c>
      <c r="L20"/>
      <c r="M20"/>
      <c r="N20"/>
      <c r="O20"/>
      <c r="P20"/>
      <c r="Q20"/>
      <c r="R20"/>
      <c r="S20"/>
      <c r="T20"/>
      <c r="U20"/>
    </row>
    <row r="21" spans="1:21" s="898" customFormat="1" ht="12.75">
      <c r="A21" s="906"/>
      <c r="B21" s="907"/>
      <c r="C21" s="907" t="s">
        <v>319</v>
      </c>
      <c r="D21" s="908"/>
      <c r="E21" s="909">
        <v>65225</v>
      </c>
      <c r="F21" s="2408">
        <f t="shared" si="0"/>
        <v>0.08600444889245785</v>
      </c>
      <c r="G21" s="910">
        <v>268500282</v>
      </c>
      <c r="H21" s="2408">
        <f t="shared" si="1"/>
        <v>0.0491154204627231</v>
      </c>
      <c r="I21" s="2414">
        <v>346</v>
      </c>
      <c r="J21" s="2411">
        <v>221</v>
      </c>
      <c r="L21"/>
      <c r="M21"/>
      <c r="N21"/>
      <c r="O21"/>
      <c r="P21"/>
      <c r="Q21"/>
      <c r="R21"/>
      <c r="S21"/>
      <c r="T21"/>
      <c r="U21"/>
    </row>
    <row r="22" spans="1:255" s="402" customFormat="1" ht="12.75">
      <c r="A22" s="900"/>
      <c r="B22" s="2324" t="s">
        <v>320</v>
      </c>
      <c r="C22" s="568"/>
      <c r="D22" s="569"/>
      <c r="E22" s="905">
        <f>SUM(E23:E25)</f>
        <v>148078</v>
      </c>
      <c r="F22" s="903">
        <f>E22/$E$34</f>
        <v>0.19525284450896702</v>
      </c>
      <c r="G22" s="905">
        <f>SUM(G23:G25)</f>
        <v>1658730799</v>
      </c>
      <c r="H22" s="2409">
        <f>G22/$G$34</f>
        <v>0.30342337080805615</v>
      </c>
      <c r="I22" s="2413">
        <v>966</v>
      </c>
      <c r="J22" s="2410">
        <v>523</v>
      </c>
      <c r="L22"/>
      <c r="M22"/>
      <c r="N22"/>
      <c r="O22"/>
      <c r="P22"/>
      <c r="Q22"/>
      <c r="R22"/>
      <c r="S22"/>
      <c r="T22"/>
      <c r="U22"/>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898"/>
      <c r="AY22" s="898"/>
      <c r="AZ22" s="898"/>
      <c r="BA22" s="898"/>
      <c r="BB22" s="898"/>
      <c r="BC22" s="898"/>
      <c r="BD22" s="898"/>
      <c r="BE22" s="898"/>
      <c r="BF22" s="898"/>
      <c r="BG22" s="898"/>
      <c r="BH22" s="898"/>
      <c r="BI22" s="898"/>
      <c r="BJ22" s="898"/>
      <c r="BK22" s="898"/>
      <c r="BL22" s="898"/>
      <c r="BM22" s="898"/>
      <c r="BN22" s="898"/>
      <c r="BO22" s="898"/>
      <c r="BP22" s="898"/>
      <c r="BQ22" s="898"/>
      <c r="BR22" s="898"/>
      <c r="BS22" s="898"/>
      <c r="BT22" s="898"/>
      <c r="BU22" s="898"/>
      <c r="BV22" s="898"/>
      <c r="BW22" s="898"/>
      <c r="BX22" s="898"/>
      <c r="BY22" s="898"/>
      <c r="BZ22" s="898"/>
      <c r="CA22" s="898"/>
      <c r="CB22" s="898"/>
      <c r="CC22" s="898"/>
      <c r="CD22" s="898"/>
      <c r="CE22" s="898"/>
      <c r="CF22" s="898"/>
      <c r="CG22" s="898"/>
      <c r="CH22" s="898"/>
      <c r="CI22" s="898"/>
      <c r="CJ22" s="898"/>
      <c r="CK22" s="898"/>
      <c r="CL22" s="898"/>
      <c r="CM22" s="898"/>
      <c r="CN22" s="898"/>
      <c r="CO22" s="898"/>
      <c r="CP22" s="898"/>
      <c r="CQ22" s="898"/>
      <c r="CR22" s="898"/>
      <c r="CS22" s="898"/>
      <c r="CT22" s="898"/>
      <c r="CU22" s="898"/>
      <c r="CV22" s="898"/>
      <c r="CW22" s="898"/>
      <c r="CX22" s="898"/>
      <c r="CY22" s="898"/>
      <c r="CZ22" s="898"/>
      <c r="DA22" s="898"/>
      <c r="DB22" s="898"/>
      <c r="DC22" s="898"/>
      <c r="DD22" s="898"/>
      <c r="DE22" s="898"/>
      <c r="DF22" s="898"/>
      <c r="DG22" s="898"/>
      <c r="DH22" s="898"/>
      <c r="DI22" s="898"/>
      <c r="DJ22" s="898"/>
      <c r="DK22" s="898"/>
      <c r="DL22" s="898"/>
      <c r="DM22" s="898"/>
      <c r="DN22" s="898"/>
      <c r="DO22" s="898"/>
      <c r="DP22" s="898"/>
      <c r="DQ22" s="898"/>
      <c r="DR22" s="898"/>
      <c r="DS22" s="898"/>
      <c r="DT22" s="898"/>
      <c r="DU22" s="898"/>
      <c r="DV22" s="898"/>
      <c r="DW22" s="898"/>
      <c r="DX22" s="898"/>
      <c r="DY22" s="898"/>
      <c r="DZ22" s="898"/>
      <c r="EA22" s="898"/>
      <c r="EB22" s="898"/>
      <c r="EC22" s="898"/>
      <c r="ED22" s="898"/>
      <c r="EE22" s="898"/>
      <c r="EF22" s="898"/>
      <c r="EG22" s="898"/>
      <c r="EH22" s="898"/>
      <c r="EI22" s="898"/>
      <c r="EJ22" s="898"/>
      <c r="EK22" s="898"/>
      <c r="EL22" s="898"/>
      <c r="EM22" s="898"/>
      <c r="EN22" s="898"/>
      <c r="EO22" s="898"/>
      <c r="EP22" s="898"/>
      <c r="EQ22" s="898"/>
      <c r="ER22" s="898"/>
      <c r="ES22" s="898"/>
      <c r="ET22" s="898"/>
      <c r="EU22" s="898"/>
      <c r="EV22" s="898"/>
      <c r="EW22" s="898"/>
      <c r="EX22" s="898"/>
      <c r="EY22" s="898"/>
      <c r="EZ22" s="898"/>
      <c r="FA22" s="898"/>
      <c r="FB22" s="898"/>
      <c r="FC22" s="898"/>
      <c r="FD22" s="898"/>
      <c r="FE22" s="898"/>
      <c r="FF22" s="898"/>
      <c r="FG22" s="898"/>
      <c r="FH22" s="898"/>
      <c r="FI22" s="898"/>
      <c r="FJ22" s="898"/>
      <c r="FK22" s="898"/>
      <c r="FL22" s="898"/>
      <c r="FM22" s="898"/>
      <c r="FN22" s="898"/>
      <c r="FO22" s="898"/>
      <c r="FP22" s="898"/>
      <c r="FQ22" s="898"/>
      <c r="FR22" s="898"/>
      <c r="FS22" s="898"/>
      <c r="FT22" s="898"/>
      <c r="FU22" s="898"/>
      <c r="FV22" s="898"/>
      <c r="FW22" s="898"/>
      <c r="FX22" s="898"/>
      <c r="FY22" s="898"/>
      <c r="FZ22" s="898"/>
      <c r="GA22" s="898"/>
      <c r="GB22" s="898"/>
      <c r="GC22" s="898"/>
      <c r="GD22" s="898"/>
      <c r="GE22" s="898"/>
      <c r="GF22" s="898"/>
      <c r="GG22" s="898"/>
      <c r="GH22" s="898"/>
      <c r="GI22" s="898"/>
      <c r="GJ22" s="898"/>
      <c r="GK22" s="898"/>
      <c r="GL22" s="898"/>
      <c r="GM22" s="898"/>
      <c r="GN22" s="898"/>
      <c r="GO22" s="898"/>
      <c r="GP22" s="898"/>
      <c r="GQ22" s="898"/>
      <c r="GR22" s="898"/>
      <c r="GS22" s="898"/>
      <c r="GT22" s="898"/>
      <c r="GU22" s="898"/>
      <c r="GV22" s="898"/>
      <c r="GW22" s="898"/>
      <c r="GX22" s="898"/>
      <c r="GY22" s="898"/>
      <c r="GZ22" s="898"/>
      <c r="HA22" s="898"/>
      <c r="HB22" s="898"/>
      <c r="HC22" s="898"/>
      <c r="HD22" s="898"/>
      <c r="HE22" s="898"/>
      <c r="HF22" s="898"/>
      <c r="HG22" s="898"/>
      <c r="HH22" s="898"/>
      <c r="HI22" s="898"/>
      <c r="HJ22" s="898"/>
      <c r="HK22" s="898"/>
      <c r="HL22" s="898"/>
      <c r="HM22" s="898"/>
      <c r="HN22" s="898"/>
      <c r="HO22" s="898"/>
      <c r="HP22" s="898"/>
      <c r="HQ22" s="898"/>
      <c r="HR22" s="898"/>
      <c r="HS22" s="898"/>
      <c r="HT22" s="898"/>
      <c r="HU22" s="898"/>
      <c r="HV22" s="898"/>
      <c r="HW22" s="898"/>
      <c r="HX22" s="898"/>
      <c r="HY22" s="898"/>
      <c r="HZ22" s="898"/>
      <c r="IA22" s="898"/>
      <c r="IB22" s="898"/>
      <c r="IC22" s="898"/>
      <c r="ID22" s="898"/>
      <c r="IE22" s="898"/>
      <c r="IF22" s="898"/>
      <c r="IG22" s="898"/>
      <c r="IH22" s="898"/>
      <c r="II22" s="898"/>
      <c r="IJ22" s="898"/>
      <c r="IK22" s="898"/>
      <c r="IL22" s="898"/>
      <c r="IM22" s="898"/>
      <c r="IN22" s="898"/>
      <c r="IO22" s="898"/>
      <c r="IP22" s="898"/>
      <c r="IQ22" s="898"/>
      <c r="IR22" s="898"/>
      <c r="IS22" s="898"/>
      <c r="IT22" s="898"/>
      <c r="IU22" s="898"/>
    </row>
    <row r="23" spans="1:21" s="898" customFormat="1" ht="12.75">
      <c r="A23" s="906"/>
      <c r="B23" s="907"/>
      <c r="C23" s="907" t="s">
        <v>321</v>
      </c>
      <c r="D23" s="908"/>
      <c r="E23" s="909">
        <v>136955</v>
      </c>
      <c r="F23" s="2408">
        <f t="shared" si="0"/>
        <v>0.18058626750581164</v>
      </c>
      <c r="G23" s="910">
        <v>1608491554</v>
      </c>
      <c r="H23" s="2408">
        <f t="shared" si="1"/>
        <v>0.2942333557230636</v>
      </c>
      <c r="I23" s="2453">
        <v>1017</v>
      </c>
      <c r="J23" s="2411">
        <v>599</v>
      </c>
      <c r="L23"/>
      <c r="M23"/>
      <c r="N23"/>
      <c r="O23"/>
      <c r="P23"/>
      <c r="Q23"/>
      <c r="R23"/>
      <c r="S23"/>
      <c r="T23"/>
      <c r="U23"/>
    </row>
    <row r="24" spans="1:21" s="898" customFormat="1" ht="12.75">
      <c r="A24" s="906"/>
      <c r="B24" s="907"/>
      <c r="C24" s="907" t="s">
        <v>413</v>
      </c>
      <c r="D24" s="908"/>
      <c r="E24" s="909">
        <v>11067</v>
      </c>
      <c r="F24" s="2408">
        <f t="shared" si="0"/>
        <v>0.014592736464435891</v>
      </c>
      <c r="G24" s="910">
        <v>50123313</v>
      </c>
      <c r="H24" s="2408">
        <f t="shared" si="1"/>
        <v>0.009168808221138757</v>
      </c>
      <c r="I24" s="2414">
        <v>376</v>
      </c>
      <c r="J24" s="2411">
        <v>189</v>
      </c>
      <c r="L24"/>
      <c r="M24"/>
      <c r="N24"/>
      <c r="O24"/>
      <c r="P24"/>
      <c r="Q24"/>
      <c r="R24"/>
      <c r="S24"/>
      <c r="T24"/>
      <c r="U24"/>
    </row>
    <row r="25" spans="1:21" s="898" customFormat="1" ht="12.75">
      <c r="A25" s="906"/>
      <c r="B25" s="907"/>
      <c r="C25" s="907" t="s">
        <v>415</v>
      </c>
      <c r="D25" s="908"/>
      <c r="E25" s="909">
        <v>56</v>
      </c>
      <c r="F25" s="912" t="s">
        <v>416</v>
      </c>
      <c r="G25" s="910">
        <v>115932</v>
      </c>
      <c r="H25" s="912" t="s">
        <v>416</v>
      </c>
      <c r="I25" s="2414">
        <v>171</v>
      </c>
      <c r="J25" s="2411">
        <v>144</v>
      </c>
      <c r="L25"/>
      <c r="M25"/>
      <c r="N25"/>
      <c r="O25"/>
      <c r="P25"/>
      <c r="Q25"/>
      <c r="R25"/>
      <c r="S25"/>
      <c r="T25"/>
      <c r="U25"/>
    </row>
    <row r="26" spans="1:255" s="402" customFormat="1" ht="12.75">
      <c r="A26" s="900"/>
      <c r="B26" s="2324" t="s">
        <v>323</v>
      </c>
      <c r="C26" s="568"/>
      <c r="D26" s="569"/>
      <c r="E26" s="905">
        <v>4536</v>
      </c>
      <c r="F26" s="903">
        <f>E26/$E$34</f>
        <v>0.005981083636277329</v>
      </c>
      <c r="G26" s="905">
        <v>8204554</v>
      </c>
      <c r="H26" s="2409">
        <f>G26/$G$34</f>
        <v>0.0015008182353384518</v>
      </c>
      <c r="I26" s="2412">
        <v>278</v>
      </c>
      <c r="J26" s="2410">
        <v>174</v>
      </c>
      <c r="L26"/>
      <c r="M26"/>
      <c r="N26"/>
      <c r="O26"/>
      <c r="P26"/>
      <c r="Q26"/>
      <c r="R26"/>
      <c r="S26"/>
      <c r="T26"/>
      <c r="U26"/>
      <c r="V26" s="898"/>
      <c r="W26" s="898"/>
      <c r="X26" s="898"/>
      <c r="Y26" s="898"/>
      <c r="Z26" s="898"/>
      <c r="AA26" s="898"/>
      <c r="AB26" s="898"/>
      <c r="AC26" s="898"/>
      <c r="AD26" s="898"/>
      <c r="AE26" s="898"/>
      <c r="AF26" s="898"/>
      <c r="AG26" s="898"/>
      <c r="AH26" s="898"/>
      <c r="AI26" s="898"/>
      <c r="AJ26" s="898"/>
      <c r="AK26" s="898"/>
      <c r="AL26" s="898"/>
      <c r="AM26" s="898"/>
      <c r="AN26" s="898"/>
      <c r="AO26" s="898"/>
      <c r="AP26" s="898"/>
      <c r="AQ26" s="898"/>
      <c r="AR26" s="898"/>
      <c r="AS26" s="898"/>
      <c r="AT26" s="898"/>
      <c r="AU26" s="898"/>
      <c r="AV26" s="898"/>
      <c r="AW26" s="898"/>
      <c r="AX26" s="898"/>
      <c r="AY26" s="898"/>
      <c r="AZ26" s="898"/>
      <c r="BA26" s="898"/>
      <c r="BB26" s="898"/>
      <c r="BC26" s="898"/>
      <c r="BD26" s="898"/>
      <c r="BE26" s="898"/>
      <c r="BF26" s="898"/>
      <c r="BG26" s="898"/>
      <c r="BH26" s="898"/>
      <c r="BI26" s="898"/>
      <c r="BJ26" s="898"/>
      <c r="BK26" s="898"/>
      <c r="BL26" s="898"/>
      <c r="BM26" s="898"/>
      <c r="BN26" s="898"/>
      <c r="BO26" s="898"/>
      <c r="BP26" s="898"/>
      <c r="BQ26" s="898"/>
      <c r="BR26" s="898"/>
      <c r="BS26" s="898"/>
      <c r="BT26" s="898"/>
      <c r="BU26" s="898"/>
      <c r="BV26" s="898"/>
      <c r="BW26" s="898"/>
      <c r="BX26" s="898"/>
      <c r="BY26" s="898"/>
      <c r="BZ26" s="898"/>
      <c r="CA26" s="898"/>
      <c r="CB26" s="898"/>
      <c r="CC26" s="898"/>
      <c r="CD26" s="898"/>
      <c r="CE26" s="898"/>
      <c r="CF26" s="898"/>
      <c r="CG26" s="898"/>
      <c r="CH26" s="898"/>
      <c r="CI26" s="898"/>
      <c r="CJ26" s="898"/>
      <c r="CK26" s="898"/>
      <c r="CL26" s="898"/>
      <c r="CM26" s="898"/>
      <c r="CN26" s="898"/>
      <c r="CO26" s="898"/>
      <c r="CP26" s="898"/>
      <c r="CQ26" s="898"/>
      <c r="CR26" s="898"/>
      <c r="CS26" s="898"/>
      <c r="CT26" s="898"/>
      <c r="CU26" s="898"/>
      <c r="CV26" s="898"/>
      <c r="CW26" s="898"/>
      <c r="CX26" s="898"/>
      <c r="CY26" s="898"/>
      <c r="CZ26" s="898"/>
      <c r="DA26" s="898"/>
      <c r="DB26" s="898"/>
      <c r="DC26" s="898"/>
      <c r="DD26" s="898"/>
      <c r="DE26" s="898"/>
      <c r="DF26" s="898"/>
      <c r="DG26" s="898"/>
      <c r="DH26" s="898"/>
      <c r="DI26" s="898"/>
      <c r="DJ26" s="898"/>
      <c r="DK26" s="898"/>
      <c r="DL26" s="898"/>
      <c r="DM26" s="898"/>
      <c r="DN26" s="898"/>
      <c r="DO26" s="898"/>
      <c r="DP26" s="898"/>
      <c r="DQ26" s="898"/>
      <c r="DR26" s="898"/>
      <c r="DS26" s="898"/>
      <c r="DT26" s="898"/>
      <c r="DU26" s="898"/>
      <c r="DV26" s="898"/>
      <c r="DW26" s="898"/>
      <c r="DX26" s="898"/>
      <c r="DY26" s="898"/>
      <c r="DZ26" s="898"/>
      <c r="EA26" s="898"/>
      <c r="EB26" s="898"/>
      <c r="EC26" s="898"/>
      <c r="ED26" s="898"/>
      <c r="EE26" s="898"/>
      <c r="EF26" s="898"/>
      <c r="EG26" s="898"/>
      <c r="EH26" s="898"/>
      <c r="EI26" s="898"/>
      <c r="EJ26" s="898"/>
      <c r="EK26" s="898"/>
      <c r="EL26" s="898"/>
      <c r="EM26" s="898"/>
      <c r="EN26" s="898"/>
      <c r="EO26" s="898"/>
      <c r="EP26" s="898"/>
      <c r="EQ26" s="898"/>
      <c r="ER26" s="898"/>
      <c r="ES26" s="898"/>
      <c r="ET26" s="898"/>
      <c r="EU26" s="898"/>
      <c r="EV26" s="898"/>
      <c r="EW26" s="898"/>
      <c r="EX26" s="898"/>
      <c r="EY26" s="898"/>
      <c r="EZ26" s="898"/>
      <c r="FA26" s="898"/>
      <c r="FB26" s="898"/>
      <c r="FC26" s="898"/>
      <c r="FD26" s="898"/>
      <c r="FE26" s="898"/>
      <c r="FF26" s="898"/>
      <c r="FG26" s="898"/>
      <c r="FH26" s="898"/>
      <c r="FI26" s="898"/>
      <c r="FJ26" s="898"/>
      <c r="FK26" s="898"/>
      <c r="FL26" s="898"/>
      <c r="FM26" s="898"/>
      <c r="FN26" s="898"/>
      <c r="FO26" s="898"/>
      <c r="FP26" s="898"/>
      <c r="FQ26" s="898"/>
      <c r="FR26" s="898"/>
      <c r="FS26" s="898"/>
      <c r="FT26" s="898"/>
      <c r="FU26" s="898"/>
      <c r="FV26" s="898"/>
      <c r="FW26" s="898"/>
      <c r="FX26" s="898"/>
      <c r="FY26" s="898"/>
      <c r="FZ26" s="898"/>
      <c r="GA26" s="898"/>
      <c r="GB26" s="898"/>
      <c r="GC26" s="898"/>
      <c r="GD26" s="898"/>
      <c r="GE26" s="898"/>
      <c r="GF26" s="898"/>
      <c r="GG26" s="898"/>
      <c r="GH26" s="898"/>
      <c r="GI26" s="898"/>
      <c r="GJ26" s="898"/>
      <c r="GK26" s="898"/>
      <c r="GL26" s="898"/>
      <c r="GM26" s="898"/>
      <c r="GN26" s="898"/>
      <c r="GO26" s="898"/>
      <c r="GP26" s="898"/>
      <c r="GQ26" s="898"/>
      <c r="GR26" s="898"/>
      <c r="GS26" s="898"/>
      <c r="GT26" s="898"/>
      <c r="GU26" s="898"/>
      <c r="GV26" s="898"/>
      <c r="GW26" s="898"/>
      <c r="GX26" s="898"/>
      <c r="GY26" s="898"/>
      <c r="GZ26" s="898"/>
      <c r="HA26" s="898"/>
      <c r="HB26" s="898"/>
      <c r="HC26" s="898"/>
      <c r="HD26" s="898"/>
      <c r="HE26" s="898"/>
      <c r="HF26" s="898"/>
      <c r="HG26" s="898"/>
      <c r="HH26" s="898"/>
      <c r="HI26" s="898"/>
      <c r="HJ26" s="898"/>
      <c r="HK26" s="898"/>
      <c r="HL26" s="898"/>
      <c r="HM26" s="898"/>
      <c r="HN26" s="898"/>
      <c r="HO26" s="898"/>
      <c r="HP26" s="898"/>
      <c r="HQ26" s="898"/>
      <c r="HR26" s="898"/>
      <c r="HS26" s="898"/>
      <c r="HT26" s="898"/>
      <c r="HU26" s="898"/>
      <c r="HV26" s="898"/>
      <c r="HW26" s="898"/>
      <c r="HX26" s="898"/>
      <c r="HY26" s="898"/>
      <c r="HZ26" s="898"/>
      <c r="IA26" s="898"/>
      <c r="IB26" s="898"/>
      <c r="IC26" s="898"/>
      <c r="ID26" s="898"/>
      <c r="IE26" s="898"/>
      <c r="IF26" s="898"/>
      <c r="IG26" s="898"/>
      <c r="IH26" s="898"/>
      <c r="II26" s="898"/>
      <c r="IJ26" s="898"/>
      <c r="IK26" s="898"/>
      <c r="IL26" s="898"/>
      <c r="IM26" s="898"/>
      <c r="IN26" s="898"/>
      <c r="IO26" s="898"/>
      <c r="IP26" s="898"/>
      <c r="IQ26" s="898"/>
      <c r="IR26" s="898"/>
      <c r="IS26" s="898"/>
      <c r="IT26" s="898"/>
      <c r="IU26" s="898"/>
    </row>
    <row r="27" spans="1:255" s="402" customFormat="1" ht="12.75">
      <c r="A27" s="900"/>
      <c r="B27" s="2324" t="s">
        <v>324</v>
      </c>
      <c r="C27" s="568"/>
      <c r="D27" s="569"/>
      <c r="E27" s="905">
        <v>11047</v>
      </c>
      <c r="F27" s="903">
        <f>E27/$E$34</f>
        <v>0.01456636484346465</v>
      </c>
      <c r="G27" s="905">
        <v>44851694</v>
      </c>
      <c r="H27" s="2409">
        <f>G27/$G$34</f>
        <v>0.008204497190343342</v>
      </c>
      <c r="I27" s="2412">
        <v>345</v>
      </c>
      <c r="J27" s="2410">
        <v>207</v>
      </c>
      <c r="L27"/>
      <c r="M27"/>
      <c r="N27"/>
      <c r="O27"/>
      <c r="P27"/>
      <c r="Q27"/>
      <c r="R27"/>
      <c r="S27"/>
      <c r="T27"/>
      <c r="U27"/>
      <c r="V27" s="898"/>
      <c r="W27" s="898"/>
      <c r="X27" s="898"/>
      <c r="Y27" s="898"/>
      <c r="Z27" s="898"/>
      <c r="AA27" s="898"/>
      <c r="AB27" s="898"/>
      <c r="AC27" s="898"/>
      <c r="AD27" s="898"/>
      <c r="AE27" s="898"/>
      <c r="AF27" s="898"/>
      <c r="AG27" s="898"/>
      <c r="AH27" s="898"/>
      <c r="AI27" s="898"/>
      <c r="AJ27" s="898"/>
      <c r="AK27" s="898"/>
      <c r="AL27" s="898"/>
      <c r="AM27" s="898"/>
      <c r="AN27" s="898"/>
      <c r="AO27" s="898"/>
      <c r="AP27" s="898"/>
      <c r="AQ27" s="898"/>
      <c r="AR27" s="898"/>
      <c r="AS27" s="898"/>
      <c r="AT27" s="898"/>
      <c r="AU27" s="898"/>
      <c r="AV27" s="898"/>
      <c r="AW27" s="898"/>
      <c r="AX27" s="898"/>
      <c r="AY27" s="898"/>
      <c r="AZ27" s="898"/>
      <c r="BA27" s="898"/>
      <c r="BB27" s="898"/>
      <c r="BC27" s="898"/>
      <c r="BD27" s="898"/>
      <c r="BE27" s="898"/>
      <c r="BF27" s="898"/>
      <c r="BG27" s="898"/>
      <c r="BH27" s="898"/>
      <c r="BI27" s="898"/>
      <c r="BJ27" s="898"/>
      <c r="BK27" s="898"/>
      <c r="BL27" s="898"/>
      <c r="BM27" s="898"/>
      <c r="BN27" s="898"/>
      <c r="BO27" s="898"/>
      <c r="BP27" s="898"/>
      <c r="BQ27" s="898"/>
      <c r="BR27" s="898"/>
      <c r="BS27" s="898"/>
      <c r="BT27" s="898"/>
      <c r="BU27" s="898"/>
      <c r="BV27" s="898"/>
      <c r="BW27" s="898"/>
      <c r="BX27" s="898"/>
      <c r="BY27" s="898"/>
      <c r="BZ27" s="898"/>
      <c r="CA27" s="898"/>
      <c r="CB27" s="898"/>
      <c r="CC27" s="898"/>
      <c r="CD27" s="898"/>
      <c r="CE27" s="898"/>
      <c r="CF27" s="898"/>
      <c r="CG27" s="898"/>
      <c r="CH27" s="898"/>
      <c r="CI27" s="898"/>
      <c r="CJ27" s="898"/>
      <c r="CK27" s="898"/>
      <c r="CL27" s="898"/>
      <c r="CM27" s="898"/>
      <c r="CN27" s="898"/>
      <c r="CO27" s="898"/>
      <c r="CP27" s="898"/>
      <c r="CQ27" s="898"/>
      <c r="CR27" s="898"/>
      <c r="CS27" s="898"/>
      <c r="CT27" s="898"/>
      <c r="CU27" s="898"/>
      <c r="CV27" s="898"/>
      <c r="CW27" s="898"/>
      <c r="CX27" s="898"/>
      <c r="CY27" s="898"/>
      <c r="CZ27" s="898"/>
      <c r="DA27" s="898"/>
      <c r="DB27" s="898"/>
      <c r="DC27" s="898"/>
      <c r="DD27" s="898"/>
      <c r="DE27" s="898"/>
      <c r="DF27" s="898"/>
      <c r="DG27" s="898"/>
      <c r="DH27" s="898"/>
      <c r="DI27" s="898"/>
      <c r="DJ27" s="898"/>
      <c r="DK27" s="898"/>
      <c r="DL27" s="898"/>
      <c r="DM27" s="898"/>
      <c r="DN27" s="898"/>
      <c r="DO27" s="898"/>
      <c r="DP27" s="898"/>
      <c r="DQ27" s="898"/>
      <c r="DR27" s="898"/>
      <c r="DS27" s="898"/>
      <c r="DT27" s="898"/>
      <c r="DU27" s="898"/>
      <c r="DV27" s="898"/>
      <c r="DW27" s="898"/>
      <c r="DX27" s="898"/>
      <c r="DY27" s="898"/>
      <c r="DZ27" s="898"/>
      <c r="EA27" s="898"/>
      <c r="EB27" s="898"/>
      <c r="EC27" s="898"/>
      <c r="ED27" s="898"/>
      <c r="EE27" s="898"/>
      <c r="EF27" s="898"/>
      <c r="EG27" s="898"/>
      <c r="EH27" s="898"/>
      <c r="EI27" s="898"/>
      <c r="EJ27" s="898"/>
      <c r="EK27" s="898"/>
      <c r="EL27" s="898"/>
      <c r="EM27" s="898"/>
      <c r="EN27" s="898"/>
      <c r="EO27" s="898"/>
      <c r="EP27" s="898"/>
      <c r="EQ27" s="898"/>
      <c r="ER27" s="898"/>
      <c r="ES27" s="898"/>
      <c r="ET27" s="898"/>
      <c r="EU27" s="898"/>
      <c r="EV27" s="898"/>
      <c r="EW27" s="898"/>
      <c r="EX27" s="898"/>
      <c r="EY27" s="898"/>
      <c r="EZ27" s="898"/>
      <c r="FA27" s="898"/>
      <c r="FB27" s="898"/>
      <c r="FC27" s="898"/>
      <c r="FD27" s="898"/>
      <c r="FE27" s="898"/>
      <c r="FF27" s="898"/>
      <c r="FG27" s="898"/>
      <c r="FH27" s="898"/>
      <c r="FI27" s="898"/>
      <c r="FJ27" s="898"/>
      <c r="FK27" s="898"/>
      <c r="FL27" s="898"/>
      <c r="FM27" s="898"/>
      <c r="FN27" s="898"/>
      <c r="FO27" s="898"/>
      <c r="FP27" s="898"/>
      <c r="FQ27" s="898"/>
      <c r="FR27" s="898"/>
      <c r="FS27" s="898"/>
      <c r="FT27" s="898"/>
      <c r="FU27" s="898"/>
      <c r="FV27" s="898"/>
      <c r="FW27" s="898"/>
      <c r="FX27" s="898"/>
      <c r="FY27" s="898"/>
      <c r="FZ27" s="898"/>
      <c r="GA27" s="898"/>
      <c r="GB27" s="898"/>
      <c r="GC27" s="898"/>
      <c r="GD27" s="898"/>
      <c r="GE27" s="898"/>
      <c r="GF27" s="898"/>
      <c r="GG27" s="898"/>
      <c r="GH27" s="898"/>
      <c r="GI27" s="898"/>
      <c r="GJ27" s="898"/>
      <c r="GK27" s="898"/>
      <c r="GL27" s="898"/>
      <c r="GM27" s="898"/>
      <c r="GN27" s="898"/>
      <c r="GO27" s="898"/>
      <c r="GP27" s="898"/>
      <c r="GQ27" s="898"/>
      <c r="GR27" s="898"/>
      <c r="GS27" s="898"/>
      <c r="GT27" s="898"/>
      <c r="GU27" s="898"/>
      <c r="GV27" s="898"/>
      <c r="GW27" s="898"/>
      <c r="GX27" s="898"/>
      <c r="GY27" s="898"/>
      <c r="GZ27" s="898"/>
      <c r="HA27" s="898"/>
      <c r="HB27" s="898"/>
      <c r="HC27" s="898"/>
      <c r="HD27" s="898"/>
      <c r="HE27" s="898"/>
      <c r="HF27" s="898"/>
      <c r="HG27" s="898"/>
      <c r="HH27" s="898"/>
      <c r="HI27" s="898"/>
      <c r="HJ27" s="898"/>
      <c r="HK27" s="898"/>
      <c r="HL27" s="898"/>
      <c r="HM27" s="898"/>
      <c r="HN27" s="898"/>
      <c r="HO27" s="898"/>
      <c r="HP27" s="898"/>
      <c r="HQ27" s="898"/>
      <c r="HR27" s="898"/>
      <c r="HS27" s="898"/>
      <c r="HT27" s="898"/>
      <c r="HU27" s="898"/>
      <c r="HV27" s="898"/>
      <c r="HW27" s="898"/>
      <c r="HX27" s="898"/>
      <c r="HY27" s="898"/>
      <c r="HZ27" s="898"/>
      <c r="IA27" s="898"/>
      <c r="IB27" s="898"/>
      <c r="IC27" s="898"/>
      <c r="ID27" s="898"/>
      <c r="IE27" s="898"/>
      <c r="IF27" s="898"/>
      <c r="IG27" s="898"/>
      <c r="IH27" s="898"/>
      <c r="II27" s="898"/>
      <c r="IJ27" s="898"/>
      <c r="IK27" s="898"/>
      <c r="IL27" s="898"/>
      <c r="IM27" s="898"/>
      <c r="IN27" s="898"/>
      <c r="IO27" s="898"/>
      <c r="IP27" s="898"/>
      <c r="IQ27" s="898"/>
      <c r="IR27" s="898"/>
      <c r="IS27" s="898"/>
      <c r="IT27" s="898"/>
      <c r="IU27" s="898"/>
    </row>
    <row r="28" spans="1:22" s="402" customFormat="1" ht="12.75">
      <c r="A28" s="900"/>
      <c r="B28" s="2324" t="s">
        <v>325</v>
      </c>
      <c r="C28" s="568"/>
      <c r="D28" s="569"/>
      <c r="E28" s="905">
        <v>31787</v>
      </c>
      <c r="F28" s="903">
        <f>E28/$E$34</f>
        <v>0.04191373579064098</v>
      </c>
      <c r="G28" s="905">
        <v>82961110</v>
      </c>
      <c r="H28" s="2409">
        <f>G28/$G$34</f>
        <v>0.015175663017382686</v>
      </c>
      <c r="I28" s="2412">
        <v>228</v>
      </c>
      <c r="J28" s="2410">
        <v>146</v>
      </c>
      <c r="L28"/>
      <c r="M28"/>
      <c r="N28"/>
      <c r="O28"/>
      <c r="P28"/>
      <c r="Q28"/>
      <c r="R28"/>
      <c r="S28"/>
      <c r="T28"/>
      <c r="U28"/>
      <c r="V28" s="898"/>
    </row>
    <row r="29" spans="1:255" s="402" customFormat="1" ht="12.75">
      <c r="A29" s="900"/>
      <c r="B29" s="2324" t="s">
        <v>326</v>
      </c>
      <c r="C29" s="568"/>
      <c r="D29" s="569"/>
      <c r="E29" s="905">
        <v>26384</v>
      </c>
      <c r="F29" s="903">
        <f>E29/$E$34</f>
        <v>0.034789442385260376</v>
      </c>
      <c r="G29" s="905">
        <v>224605627</v>
      </c>
      <c r="H29" s="2409">
        <f>G29/$G$34</f>
        <v>0.04108598965418797</v>
      </c>
      <c r="I29" s="2412">
        <v>623</v>
      </c>
      <c r="J29" s="2410">
        <v>369</v>
      </c>
      <c r="L29"/>
      <c r="M29"/>
      <c r="N29"/>
      <c r="O29"/>
      <c r="P29"/>
      <c r="Q29"/>
      <c r="R29"/>
      <c r="S29"/>
      <c r="T29"/>
      <c r="U29"/>
      <c r="V29" s="898"/>
      <c r="W29" s="898"/>
      <c r="X29" s="898"/>
      <c r="Y29" s="898"/>
      <c r="Z29" s="898"/>
      <c r="AA29" s="898"/>
      <c r="AB29" s="898"/>
      <c r="AC29" s="898"/>
      <c r="AD29" s="898"/>
      <c r="AE29" s="898"/>
      <c r="AF29" s="898"/>
      <c r="AG29" s="898"/>
      <c r="AH29" s="898"/>
      <c r="AI29" s="898"/>
      <c r="AJ29" s="898"/>
      <c r="AK29" s="898"/>
      <c r="AL29" s="898"/>
      <c r="AM29" s="898"/>
      <c r="AN29" s="898"/>
      <c r="AO29" s="898"/>
      <c r="AP29" s="898"/>
      <c r="AQ29" s="898"/>
      <c r="AR29" s="898"/>
      <c r="AS29" s="898"/>
      <c r="AT29" s="898"/>
      <c r="AU29" s="898"/>
      <c r="AV29" s="898"/>
      <c r="AW29" s="898"/>
      <c r="AX29" s="898"/>
      <c r="AY29" s="898"/>
      <c r="AZ29" s="898"/>
      <c r="BA29" s="898"/>
      <c r="BB29" s="898"/>
      <c r="BC29" s="898"/>
      <c r="BD29" s="898"/>
      <c r="BE29" s="898"/>
      <c r="BF29" s="898"/>
      <c r="BG29" s="898"/>
      <c r="BH29" s="898"/>
      <c r="BI29" s="898"/>
      <c r="BJ29" s="898"/>
      <c r="BK29" s="898"/>
      <c r="BL29" s="898"/>
      <c r="BM29" s="898"/>
      <c r="BN29" s="898"/>
      <c r="BO29" s="898"/>
      <c r="BP29" s="898"/>
      <c r="BQ29" s="898"/>
      <c r="BR29" s="898"/>
      <c r="BS29" s="898"/>
      <c r="BT29" s="898"/>
      <c r="BU29" s="898"/>
      <c r="BV29" s="898"/>
      <c r="BW29" s="898"/>
      <c r="BX29" s="898"/>
      <c r="BY29" s="898"/>
      <c r="BZ29" s="898"/>
      <c r="CA29" s="898"/>
      <c r="CB29" s="898"/>
      <c r="CC29" s="898"/>
      <c r="CD29" s="898"/>
      <c r="CE29" s="898"/>
      <c r="CF29" s="898"/>
      <c r="CG29" s="898"/>
      <c r="CH29" s="898"/>
      <c r="CI29" s="898"/>
      <c r="CJ29" s="898"/>
      <c r="CK29" s="898"/>
      <c r="CL29" s="898"/>
      <c r="CM29" s="898"/>
      <c r="CN29" s="898"/>
      <c r="CO29" s="898"/>
      <c r="CP29" s="898"/>
      <c r="CQ29" s="898"/>
      <c r="CR29" s="898"/>
      <c r="CS29" s="898"/>
      <c r="CT29" s="898"/>
      <c r="CU29" s="898"/>
      <c r="CV29" s="898"/>
      <c r="CW29" s="898"/>
      <c r="CX29" s="898"/>
      <c r="CY29" s="898"/>
      <c r="CZ29" s="898"/>
      <c r="DA29" s="898"/>
      <c r="DB29" s="898"/>
      <c r="DC29" s="898"/>
      <c r="DD29" s="898"/>
      <c r="DE29" s="898"/>
      <c r="DF29" s="898"/>
      <c r="DG29" s="898"/>
      <c r="DH29" s="898"/>
      <c r="DI29" s="898"/>
      <c r="DJ29" s="898"/>
      <c r="DK29" s="898"/>
      <c r="DL29" s="898"/>
      <c r="DM29" s="898"/>
      <c r="DN29" s="898"/>
      <c r="DO29" s="898"/>
      <c r="DP29" s="898"/>
      <c r="DQ29" s="898"/>
      <c r="DR29" s="898"/>
      <c r="DS29" s="898"/>
      <c r="DT29" s="898"/>
      <c r="DU29" s="898"/>
      <c r="DV29" s="898"/>
      <c r="DW29" s="898"/>
      <c r="DX29" s="898"/>
      <c r="DY29" s="898"/>
      <c r="DZ29" s="898"/>
      <c r="EA29" s="898"/>
      <c r="EB29" s="898"/>
      <c r="EC29" s="898"/>
      <c r="ED29" s="898"/>
      <c r="EE29" s="898"/>
      <c r="EF29" s="898"/>
      <c r="EG29" s="898"/>
      <c r="EH29" s="898"/>
      <c r="EI29" s="898"/>
      <c r="EJ29" s="898"/>
      <c r="EK29" s="898"/>
      <c r="EL29" s="898"/>
      <c r="EM29" s="898"/>
      <c r="EN29" s="898"/>
      <c r="EO29" s="898"/>
      <c r="EP29" s="898"/>
      <c r="EQ29" s="898"/>
      <c r="ER29" s="898"/>
      <c r="ES29" s="898"/>
      <c r="ET29" s="898"/>
      <c r="EU29" s="898"/>
      <c r="EV29" s="898"/>
      <c r="EW29" s="898"/>
      <c r="EX29" s="898"/>
      <c r="EY29" s="898"/>
      <c r="EZ29" s="898"/>
      <c r="FA29" s="898"/>
      <c r="FB29" s="898"/>
      <c r="FC29" s="898"/>
      <c r="FD29" s="898"/>
      <c r="FE29" s="898"/>
      <c r="FF29" s="898"/>
      <c r="FG29" s="898"/>
      <c r="FH29" s="898"/>
      <c r="FI29" s="898"/>
      <c r="FJ29" s="898"/>
      <c r="FK29" s="898"/>
      <c r="FL29" s="898"/>
      <c r="FM29" s="898"/>
      <c r="FN29" s="898"/>
      <c r="FO29" s="898"/>
      <c r="FP29" s="898"/>
      <c r="FQ29" s="898"/>
      <c r="FR29" s="898"/>
      <c r="FS29" s="898"/>
      <c r="FT29" s="898"/>
      <c r="FU29" s="898"/>
      <c r="FV29" s="898"/>
      <c r="FW29" s="898"/>
      <c r="FX29" s="898"/>
      <c r="FY29" s="898"/>
      <c r="FZ29" s="898"/>
      <c r="GA29" s="898"/>
      <c r="GB29" s="898"/>
      <c r="GC29" s="898"/>
      <c r="GD29" s="898"/>
      <c r="GE29" s="898"/>
      <c r="GF29" s="898"/>
      <c r="GG29" s="898"/>
      <c r="GH29" s="898"/>
      <c r="GI29" s="898"/>
      <c r="GJ29" s="898"/>
      <c r="GK29" s="898"/>
      <c r="GL29" s="898"/>
      <c r="GM29" s="898"/>
      <c r="GN29" s="898"/>
      <c r="GO29" s="898"/>
      <c r="GP29" s="898"/>
      <c r="GQ29" s="898"/>
      <c r="GR29" s="898"/>
      <c r="GS29" s="898"/>
      <c r="GT29" s="898"/>
      <c r="GU29" s="898"/>
      <c r="GV29" s="898"/>
      <c r="GW29" s="898"/>
      <c r="GX29" s="898"/>
      <c r="GY29" s="898"/>
      <c r="GZ29" s="898"/>
      <c r="HA29" s="898"/>
      <c r="HB29" s="898"/>
      <c r="HC29" s="898"/>
      <c r="HD29" s="898"/>
      <c r="HE29" s="898"/>
      <c r="HF29" s="898"/>
      <c r="HG29" s="898"/>
      <c r="HH29" s="898"/>
      <c r="HI29" s="898"/>
      <c r="HJ29" s="898"/>
      <c r="HK29" s="898"/>
      <c r="HL29" s="898"/>
      <c r="HM29" s="898"/>
      <c r="HN29" s="898"/>
      <c r="HO29" s="898"/>
      <c r="HP29" s="898"/>
      <c r="HQ29" s="898"/>
      <c r="HR29" s="898"/>
      <c r="HS29" s="898"/>
      <c r="HT29" s="898"/>
      <c r="HU29" s="898"/>
      <c r="HV29" s="898"/>
      <c r="HW29" s="898"/>
      <c r="HX29" s="898"/>
      <c r="HY29" s="898"/>
      <c r="HZ29" s="898"/>
      <c r="IA29" s="898"/>
      <c r="IB29" s="898"/>
      <c r="IC29" s="898"/>
      <c r="ID29" s="898"/>
      <c r="IE29" s="898"/>
      <c r="IF29" s="898"/>
      <c r="IG29" s="898"/>
      <c r="IH29" s="898"/>
      <c r="II29" s="898"/>
      <c r="IJ29" s="898"/>
      <c r="IK29" s="898"/>
      <c r="IL29" s="898"/>
      <c r="IM29" s="898"/>
      <c r="IN29" s="898"/>
      <c r="IO29" s="898"/>
      <c r="IP29" s="898"/>
      <c r="IQ29" s="898"/>
      <c r="IR29" s="898"/>
      <c r="IS29" s="898"/>
      <c r="IT29" s="898"/>
      <c r="IU29" s="898"/>
    </row>
    <row r="30" spans="1:255" s="402" customFormat="1" ht="12.75">
      <c r="A30" s="900"/>
      <c r="B30" s="2324" t="s">
        <v>327</v>
      </c>
      <c r="C30" s="568"/>
      <c r="D30" s="569"/>
      <c r="E30" s="905">
        <f>SUM(E31:E32)</f>
        <v>23353</v>
      </c>
      <c r="F30" s="903">
        <f>E30/$E$34</f>
        <v>0.030792823227068885</v>
      </c>
      <c r="G30" s="905">
        <f>SUM(G31:G32)</f>
        <v>100161630</v>
      </c>
      <c r="H30" s="2409">
        <f>G30/$G$34</f>
        <v>0.01832206854695855</v>
      </c>
      <c r="I30" s="2412">
        <v>381</v>
      </c>
      <c r="J30" s="2410">
        <v>204</v>
      </c>
      <c r="L30"/>
      <c r="M30"/>
      <c r="N30"/>
      <c r="O30"/>
      <c r="P30"/>
      <c r="Q30"/>
      <c r="R30"/>
      <c r="S30"/>
      <c r="T30"/>
      <c r="U30"/>
      <c r="V30" s="898"/>
      <c r="W30" s="898"/>
      <c r="X30" s="898"/>
      <c r="Y30" s="898"/>
      <c r="Z30" s="898"/>
      <c r="AA30" s="898"/>
      <c r="AB30" s="898"/>
      <c r="AC30" s="898"/>
      <c r="AD30" s="898"/>
      <c r="AE30" s="898"/>
      <c r="AF30" s="898"/>
      <c r="AG30" s="898"/>
      <c r="AH30" s="898"/>
      <c r="AI30" s="898"/>
      <c r="AJ30" s="898"/>
      <c r="AK30" s="898"/>
      <c r="AL30" s="898"/>
      <c r="AM30" s="898"/>
      <c r="AN30" s="898"/>
      <c r="AO30" s="898"/>
      <c r="AP30" s="898"/>
      <c r="AQ30" s="898"/>
      <c r="AR30" s="898"/>
      <c r="AS30" s="898"/>
      <c r="AT30" s="898"/>
      <c r="AU30" s="898"/>
      <c r="AV30" s="898"/>
      <c r="AW30" s="898"/>
      <c r="AX30" s="898"/>
      <c r="AY30" s="898"/>
      <c r="AZ30" s="898"/>
      <c r="BA30" s="898"/>
      <c r="BB30" s="898"/>
      <c r="BC30" s="898"/>
      <c r="BD30" s="898"/>
      <c r="BE30" s="898"/>
      <c r="BF30" s="898"/>
      <c r="BG30" s="898"/>
      <c r="BH30" s="898"/>
      <c r="BI30" s="898"/>
      <c r="BJ30" s="898"/>
      <c r="BK30" s="898"/>
      <c r="BL30" s="898"/>
      <c r="BM30" s="898"/>
      <c r="BN30" s="898"/>
      <c r="BO30" s="898"/>
      <c r="BP30" s="898"/>
      <c r="BQ30" s="898"/>
      <c r="BR30" s="898"/>
      <c r="BS30" s="898"/>
      <c r="BT30" s="898"/>
      <c r="BU30" s="898"/>
      <c r="BV30" s="898"/>
      <c r="BW30" s="898"/>
      <c r="BX30" s="898"/>
      <c r="BY30" s="898"/>
      <c r="BZ30" s="898"/>
      <c r="CA30" s="898"/>
      <c r="CB30" s="898"/>
      <c r="CC30" s="898"/>
      <c r="CD30" s="898"/>
      <c r="CE30" s="898"/>
      <c r="CF30" s="898"/>
      <c r="CG30" s="898"/>
      <c r="CH30" s="898"/>
      <c r="CI30" s="898"/>
      <c r="CJ30" s="898"/>
      <c r="CK30" s="898"/>
      <c r="CL30" s="898"/>
      <c r="CM30" s="898"/>
      <c r="CN30" s="898"/>
      <c r="CO30" s="898"/>
      <c r="CP30" s="898"/>
      <c r="CQ30" s="898"/>
      <c r="CR30" s="898"/>
      <c r="CS30" s="898"/>
      <c r="CT30" s="898"/>
      <c r="CU30" s="898"/>
      <c r="CV30" s="898"/>
      <c r="CW30" s="898"/>
      <c r="CX30" s="898"/>
      <c r="CY30" s="898"/>
      <c r="CZ30" s="898"/>
      <c r="DA30" s="898"/>
      <c r="DB30" s="898"/>
      <c r="DC30" s="898"/>
      <c r="DD30" s="898"/>
      <c r="DE30" s="898"/>
      <c r="DF30" s="898"/>
      <c r="DG30" s="898"/>
      <c r="DH30" s="898"/>
      <c r="DI30" s="898"/>
      <c r="DJ30" s="898"/>
      <c r="DK30" s="898"/>
      <c r="DL30" s="898"/>
      <c r="DM30" s="898"/>
      <c r="DN30" s="898"/>
      <c r="DO30" s="898"/>
      <c r="DP30" s="898"/>
      <c r="DQ30" s="898"/>
      <c r="DR30" s="898"/>
      <c r="DS30" s="898"/>
      <c r="DT30" s="898"/>
      <c r="DU30" s="898"/>
      <c r="DV30" s="898"/>
      <c r="DW30" s="898"/>
      <c r="DX30" s="898"/>
      <c r="DY30" s="898"/>
      <c r="DZ30" s="898"/>
      <c r="EA30" s="898"/>
      <c r="EB30" s="898"/>
      <c r="EC30" s="898"/>
      <c r="ED30" s="898"/>
      <c r="EE30" s="898"/>
      <c r="EF30" s="898"/>
      <c r="EG30" s="898"/>
      <c r="EH30" s="898"/>
      <c r="EI30" s="898"/>
      <c r="EJ30" s="898"/>
      <c r="EK30" s="898"/>
      <c r="EL30" s="898"/>
      <c r="EM30" s="898"/>
      <c r="EN30" s="898"/>
      <c r="EO30" s="898"/>
      <c r="EP30" s="898"/>
      <c r="EQ30" s="898"/>
      <c r="ER30" s="898"/>
      <c r="ES30" s="898"/>
      <c r="ET30" s="898"/>
      <c r="EU30" s="898"/>
      <c r="EV30" s="898"/>
      <c r="EW30" s="898"/>
      <c r="EX30" s="898"/>
      <c r="EY30" s="898"/>
      <c r="EZ30" s="898"/>
      <c r="FA30" s="898"/>
      <c r="FB30" s="898"/>
      <c r="FC30" s="898"/>
      <c r="FD30" s="898"/>
      <c r="FE30" s="898"/>
      <c r="FF30" s="898"/>
      <c r="FG30" s="898"/>
      <c r="FH30" s="898"/>
      <c r="FI30" s="898"/>
      <c r="FJ30" s="898"/>
      <c r="FK30" s="898"/>
      <c r="FL30" s="898"/>
      <c r="FM30" s="898"/>
      <c r="FN30" s="898"/>
      <c r="FO30" s="898"/>
      <c r="FP30" s="898"/>
      <c r="FQ30" s="898"/>
      <c r="FR30" s="898"/>
      <c r="FS30" s="898"/>
      <c r="FT30" s="898"/>
      <c r="FU30" s="898"/>
      <c r="FV30" s="898"/>
      <c r="FW30" s="898"/>
      <c r="FX30" s="898"/>
      <c r="FY30" s="898"/>
      <c r="FZ30" s="898"/>
      <c r="GA30" s="898"/>
      <c r="GB30" s="898"/>
      <c r="GC30" s="898"/>
      <c r="GD30" s="898"/>
      <c r="GE30" s="898"/>
      <c r="GF30" s="898"/>
      <c r="GG30" s="898"/>
      <c r="GH30" s="898"/>
      <c r="GI30" s="898"/>
      <c r="GJ30" s="898"/>
      <c r="GK30" s="898"/>
      <c r="GL30" s="898"/>
      <c r="GM30" s="898"/>
      <c r="GN30" s="898"/>
      <c r="GO30" s="898"/>
      <c r="GP30" s="898"/>
      <c r="GQ30" s="898"/>
      <c r="GR30" s="898"/>
      <c r="GS30" s="898"/>
      <c r="GT30" s="898"/>
      <c r="GU30" s="898"/>
      <c r="GV30" s="898"/>
      <c r="GW30" s="898"/>
      <c r="GX30" s="898"/>
      <c r="GY30" s="898"/>
      <c r="GZ30" s="898"/>
      <c r="HA30" s="898"/>
      <c r="HB30" s="898"/>
      <c r="HC30" s="898"/>
      <c r="HD30" s="898"/>
      <c r="HE30" s="898"/>
      <c r="HF30" s="898"/>
      <c r="HG30" s="898"/>
      <c r="HH30" s="898"/>
      <c r="HI30" s="898"/>
      <c r="HJ30" s="898"/>
      <c r="HK30" s="898"/>
      <c r="HL30" s="898"/>
      <c r="HM30" s="898"/>
      <c r="HN30" s="898"/>
      <c r="HO30" s="898"/>
      <c r="HP30" s="898"/>
      <c r="HQ30" s="898"/>
      <c r="HR30" s="898"/>
      <c r="HS30" s="898"/>
      <c r="HT30" s="898"/>
      <c r="HU30" s="898"/>
      <c r="HV30" s="898"/>
      <c r="HW30" s="898"/>
      <c r="HX30" s="898"/>
      <c r="HY30" s="898"/>
      <c r="HZ30" s="898"/>
      <c r="IA30" s="898"/>
      <c r="IB30" s="898"/>
      <c r="IC30" s="898"/>
      <c r="ID30" s="898"/>
      <c r="IE30" s="898"/>
      <c r="IF30" s="898"/>
      <c r="IG30" s="898"/>
      <c r="IH30" s="898"/>
      <c r="II30" s="898"/>
      <c r="IJ30" s="898"/>
      <c r="IK30" s="898"/>
      <c r="IL30" s="898"/>
      <c r="IM30" s="898"/>
      <c r="IN30" s="898"/>
      <c r="IO30" s="898"/>
      <c r="IP30" s="898"/>
      <c r="IQ30" s="898"/>
      <c r="IR30" s="898"/>
      <c r="IS30" s="898"/>
      <c r="IT30" s="898"/>
      <c r="IU30" s="898"/>
    </row>
    <row r="31" spans="1:21" s="898" customFormat="1" ht="12.75">
      <c r="A31" s="906"/>
      <c r="B31" s="907"/>
      <c r="C31" s="907" t="s">
        <v>417</v>
      </c>
      <c r="D31" s="908"/>
      <c r="E31" s="909">
        <v>12816</v>
      </c>
      <c r="F31" s="2408">
        <f>+E31/$E$34</f>
        <v>0.016898934718370867</v>
      </c>
      <c r="G31" s="910">
        <v>53379071</v>
      </c>
      <c r="H31" s="2408">
        <f>+G31/$G$34</f>
        <v>0.009764367830625032</v>
      </c>
      <c r="I31" s="2414">
        <v>369</v>
      </c>
      <c r="J31" s="2411">
        <v>227</v>
      </c>
      <c r="L31"/>
      <c r="M31"/>
      <c r="N31"/>
      <c r="O31"/>
      <c r="P31"/>
      <c r="Q31"/>
      <c r="R31"/>
      <c r="S31"/>
      <c r="T31"/>
      <c r="U31"/>
    </row>
    <row r="32" spans="1:21" s="898" customFormat="1" ht="12.75">
      <c r="A32" s="906"/>
      <c r="B32" s="907"/>
      <c r="C32" s="907" t="s">
        <v>418</v>
      </c>
      <c r="D32" s="908"/>
      <c r="E32" s="909">
        <v>10537</v>
      </c>
      <c r="F32" s="2408">
        <f>+E32/$E$34</f>
        <v>0.01389388850869802</v>
      </c>
      <c r="G32" s="910">
        <v>46782559</v>
      </c>
      <c r="H32" s="2408">
        <f>+G32/$G$34</f>
        <v>0.008557700716333515</v>
      </c>
      <c r="I32" s="2414">
        <v>396</v>
      </c>
      <c r="J32" s="2411">
        <v>200</v>
      </c>
      <c r="L32"/>
      <c r="M32"/>
      <c r="N32"/>
      <c r="O32"/>
      <c r="P32"/>
      <c r="Q32"/>
      <c r="R32"/>
      <c r="S32"/>
      <c r="T32"/>
      <c r="U32"/>
    </row>
    <row r="33" spans="1:22" s="402" customFormat="1" ht="12.75">
      <c r="A33" s="900"/>
      <c r="B33" s="2324" t="s">
        <v>419</v>
      </c>
      <c r="C33" s="568"/>
      <c r="D33" s="569"/>
      <c r="E33" s="905">
        <v>417</v>
      </c>
      <c r="F33" s="903">
        <f>E33/$E$34</f>
        <v>0.0005498482972503629</v>
      </c>
      <c r="G33" s="905">
        <v>1243655</v>
      </c>
      <c r="H33" s="913" t="s">
        <v>416</v>
      </c>
      <c r="I33" s="2412">
        <v>374</v>
      </c>
      <c r="J33" s="2410">
        <v>200</v>
      </c>
      <c r="L33"/>
      <c r="M33"/>
      <c r="N33"/>
      <c r="O33"/>
      <c r="P33"/>
      <c r="Q33"/>
      <c r="R33"/>
      <c r="S33"/>
      <c r="T33"/>
      <c r="U33"/>
      <c r="V33" s="898"/>
    </row>
    <row r="34" spans="1:21" s="402" customFormat="1" ht="12.75">
      <c r="A34" s="900"/>
      <c r="B34" s="2324" t="s">
        <v>176</v>
      </c>
      <c r="C34" s="568"/>
      <c r="D34" s="569"/>
      <c r="E34" s="914">
        <f>SUM(E12,E13,E22,E26:E30,E33)</f>
        <v>758391</v>
      </c>
      <c r="F34" s="2409">
        <f>+E34/$E$34</f>
        <v>1</v>
      </c>
      <c r="G34" s="904">
        <f>SUM(G12:G13,G22,G26:G30,G33)</f>
        <v>5466720624</v>
      </c>
      <c r="H34" s="2409">
        <f>G34/$G$34</f>
        <v>1</v>
      </c>
      <c r="I34" s="2415">
        <v>594</v>
      </c>
      <c r="J34" s="2417">
        <v>316</v>
      </c>
      <c r="L34"/>
      <c r="M34"/>
      <c r="N34"/>
      <c r="O34"/>
      <c r="P34"/>
      <c r="Q34"/>
      <c r="R34"/>
      <c r="S34"/>
      <c r="T34"/>
      <c r="U34"/>
    </row>
    <row r="35" spans="1:10" ht="12.75">
      <c r="A35" s="915"/>
      <c r="B35" s="916" t="s">
        <v>420</v>
      </c>
      <c r="C35" s="917"/>
      <c r="D35" s="918"/>
      <c r="E35" s="919"/>
      <c r="F35" s="920"/>
      <c r="G35" s="919"/>
      <c r="H35" s="921"/>
      <c r="I35" s="922" t="s">
        <v>141</v>
      </c>
      <c r="J35" s="923" t="s">
        <v>141</v>
      </c>
    </row>
    <row r="36" spans="1:10" ht="12.75">
      <c r="A36" s="402"/>
      <c r="B36" s="402"/>
      <c r="C36" s="402"/>
      <c r="D36" s="402"/>
      <c r="E36" s="402"/>
      <c r="F36" s="924"/>
      <c r="G36" s="402"/>
      <c r="H36" s="476"/>
      <c r="I36" s="925"/>
      <c r="J36" s="476"/>
    </row>
    <row r="37" spans="1:10" ht="12.75">
      <c r="A37" s="669" t="s">
        <v>354</v>
      </c>
      <c r="B37" s="669"/>
      <c r="C37" s="402"/>
      <c r="D37" s="402"/>
      <c r="E37" s="402"/>
      <c r="F37" s="924"/>
      <c r="G37" s="402"/>
      <c r="H37" s="926"/>
      <c r="I37" s="925"/>
      <c r="J37" s="476"/>
    </row>
    <row r="38" spans="1:10" ht="12.75">
      <c r="A38" s="112" t="s">
        <v>237</v>
      </c>
      <c r="B38" s="666"/>
      <c r="C38" s="402"/>
      <c r="D38" s="402"/>
      <c r="E38" s="402"/>
      <c r="F38" s="924"/>
      <c r="G38" s="402"/>
      <c r="H38" s="476"/>
      <c r="I38" s="925"/>
      <c r="J38" s="476"/>
    </row>
    <row r="39" spans="1:10" ht="12.75">
      <c r="A39" s="927" t="s">
        <v>421</v>
      </c>
      <c r="B39" s="304"/>
      <c r="C39"/>
      <c r="D39"/>
      <c r="E39"/>
      <c r="F39" s="412"/>
      <c r="G39"/>
      <c r="H39" s="412"/>
      <c r="I39" s="6"/>
      <c r="J39" s="412"/>
    </row>
    <row r="40" spans="1:10" ht="12.75">
      <c r="A40" s="666" t="s">
        <v>422</v>
      </c>
      <c r="B40" s="304"/>
      <c r="C40"/>
      <c r="D40"/>
      <c r="E40" s="928"/>
      <c r="F40" s="412"/>
      <c r="G40"/>
      <c r="H40" s="412"/>
      <c r="I40" s="6"/>
      <c r="J40" s="412"/>
    </row>
    <row r="41" spans="5:7" ht="12.75">
      <c r="E41" s="402"/>
      <c r="G41" s="929"/>
    </row>
    <row r="44" ht="12.75">
      <c r="E44" s="931"/>
    </row>
  </sheetData>
  <sheetProtection/>
  <mergeCells count="7">
    <mergeCell ref="A2:J2"/>
    <mergeCell ref="A3:J3"/>
    <mergeCell ref="A4:J4"/>
    <mergeCell ref="A5:J5"/>
    <mergeCell ref="A9:D9"/>
    <mergeCell ref="E9:F9"/>
    <mergeCell ref="G9:H9"/>
  </mergeCells>
  <printOptions/>
  <pageMargins left="0.7" right="0.7" top="0.75" bottom="0.75" header="0.3" footer="0.3"/>
  <pageSetup fitToHeight="1" fitToWidth="1" horizontalDpi="600" verticalDpi="600" orientation="landscape" scale="97" r:id="rId1"/>
  <ignoredErrors>
    <ignoredError sqref="F25 H25" numberStoredAsText="1"/>
  </ignoredErrors>
</worksheet>
</file>

<file path=xl/worksheets/sheet32.xml><?xml version="1.0" encoding="utf-8"?>
<worksheet xmlns="http://schemas.openxmlformats.org/spreadsheetml/2006/main" xmlns:r="http://schemas.openxmlformats.org/officeDocument/2006/relationships">
  <dimension ref="A1:L40"/>
  <sheetViews>
    <sheetView zoomScalePageLayoutView="0" workbookViewId="0" topLeftCell="A1">
      <selection activeCell="J6" sqref="J6"/>
    </sheetView>
  </sheetViews>
  <sheetFormatPr defaultColWidth="9.140625" defaultRowHeight="12.75"/>
  <cols>
    <col min="1" max="1" width="12.7109375" style="68" customWidth="1"/>
    <col min="2" max="5" width="14.7109375" style="68" customWidth="1"/>
    <col min="6" max="8" width="14.7109375" style="415" customWidth="1"/>
    <col min="9" max="9" width="14.7109375" style="68" customWidth="1"/>
    <col min="10" max="10" width="11.421875" style="68" bestFit="1" customWidth="1"/>
    <col min="11" max="11" width="10.7109375" style="68" bestFit="1" customWidth="1"/>
    <col min="12" max="12" width="12.28125" style="68" bestFit="1" customWidth="1"/>
    <col min="13" max="19" width="9.140625" style="68" customWidth="1"/>
    <col min="20" max="20" width="13.7109375" style="68" customWidth="1"/>
    <col min="21" max="16384" width="9.140625" style="68" customWidth="1"/>
  </cols>
  <sheetData>
    <row r="1" spans="1:9" ht="4.5" customHeight="1">
      <c r="A1" s="932"/>
      <c r="B1" s="933"/>
      <c r="C1" s="933"/>
      <c r="D1" s="933"/>
      <c r="E1" s="933"/>
      <c r="F1" s="933"/>
      <c r="G1" s="933"/>
      <c r="H1" s="933"/>
      <c r="I1" s="934"/>
    </row>
    <row r="2" spans="1:9" s="72" customFormat="1" ht="23.25">
      <c r="A2" s="935" t="s">
        <v>423</v>
      </c>
      <c r="B2" s="70"/>
      <c r="C2" s="70"/>
      <c r="D2" s="70"/>
      <c r="E2" s="70"/>
      <c r="F2" s="70"/>
      <c r="G2" s="70"/>
      <c r="H2" s="70"/>
      <c r="I2" s="936"/>
    </row>
    <row r="3" spans="1:9" s="76" customFormat="1" ht="23.25" customHeight="1">
      <c r="A3" s="937" t="s">
        <v>56</v>
      </c>
      <c r="B3" s="74"/>
      <c r="C3" s="74"/>
      <c r="D3" s="74"/>
      <c r="E3" s="74"/>
      <c r="F3" s="74"/>
      <c r="G3" s="74"/>
      <c r="H3" s="74"/>
      <c r="I3" s="938"/>
    </row>
    <row r="4" spans="1:9" s="76" customFormat="1" ht="23.25" customHeight="1">
      <c r="A4" s="937" t="s">
        <v>144</v>
      </c>
      <c r="B4" s="74"/>
      <c r="C4" s="74"/>
      <c r="D4" s="74"/>
      <c r="E4" s="74"/>
      <c r="F4" s="74"/>
      <c r="G4" s="74"/>
      <c r="H4" s="74"/>
      <c r="I4" s="938"/>
    </row>
    <row r="5" spans="1:9" ht="9" customHeight="1">
      <c r="A5" s="937"/>
      <c r="B5" s="74"/>
      <c r="C5" s="74"/>
      <c r="D5" s="74"/>
      <c r="E5" s="74"/>
      <c r="F5" s="74"/>
      <c r="G5" s="74"/>
      <c r="H5" s="74"/>
      <c r="I5" s="938"/>
    </row>
    <row r="6" spans="1:9" s="87" customFormat="1" ht="9.75" customHeight="1">
      <c r="A6" s="939"/>
      <c r="B6" s="940"/>
      <c r="C6" s="941"/>
      <c r="D6" s="941"/>
      <c r="E6" s="941"/>
      <c r="F6" s="941"/>
      <c r="G6" s="941"/>
      <c r="H6" s="941"/>
      <c r="I6" s="942"/>
    </row>
    <row r="7" spans="1:9" s="87" customFormat="1" ht="12.75">
      <c r="A7" s="943"/>
      <c r="B7" s="944" t="s">
        <v>424</v>
      </c>
      <c r="C7" s="85" t="s">
        <v>425</v>
      </c>
      <c r="D7" s="85" t="s">
        <v>425</v>
      </c>
      <c r="E7" s="85" t="s">
        <v>425</v>
      </c>
      <c r="F7" s="85" t="s">
        <v>425</v>
      </c>
      <c r="G7" s="85" t="s">
        <v>425</v>
      </c>
      <c r="H7" s="85" t="s">
        <v>425</v>
      </c>
      <c r="I7" s="945" t="s">
        <v>425</v>
      </c>
    </row>
    <row r="8" spans="1:9" s="87" customFormat="1" ht="12.75">
      <c r="A8" s="943"/>
      <c r="B8" s="450" t="s">
        <v>426</v>
      </c>
      <c r="C8" s="85" t="s">
        <v>427</v>
      </c>
      <c r="D8" s="85" t="s">
        <v>428</v>
      </c>
      <c r="E8" s="85" t="s">
        <v>429</v>
      </c>
      <c r="F8" s="85" t="s">
        <v>430</v>
      </c>
      <c r="G8" s="85" t="s">
        <v>431</v>
      </c>
      <c r="H8" s="85" t="s">
        <v>295</v>
      </c>
      <c r="I8" s="945" t="s">
        <v>939</v>
      </c>
    </row>
    <row r="9" spans="1:9" s="87" customFormat="1" ht="12.75">
      <c r="A9" s="943" t="s">
        <v>153</v>
      </c>
      <c r="B9" s="450" t="s">
        <v>283</v>
      </c>
      <c r="C9" s="85" t="s">
        <v>283</v>
      </c>
      <c r="D9" s="85" t="s">
        <v>283</v>
      </c>
      <c r="E9" s="85" t="s">
        <v>283</v>
      </c>
      <c r="F9" s="85" t="s">
        <v>283</v>
      </c>
      <c r="G9" s="85" t="s">
        <v>283</v>
      </c>
      <c r="H9" s="85" t="s">
        <v>283</v>
      </c>
      <c r="I9" s="945" t="s">
        <v>283</v>
      </c>
    </row>
    <row r="10" spans="1:9" s="87" customFormat="1" ht="12.75">
      <c r="A10" s="943"/>
      <c r="B10" s="946" t="s">
        <v>341</v>
      </c>
      <c r="C10" s="270" t="s">
        <v>341</v>
      </c>
      <c r="D10" s="270" t="s">
        <v>341</v>
      </c>
      <c r="E10" s="270" t="s">
        <v>341</v>
      </c>
      <c r="F10" s="270" t="s">
        <v>341</v>
      </c>
      <c r="G10" s="270" t="s">
        <v>341</v>
      </c>
      <c r="H10" s="270" t="s">
        <v>341</v>
      </c>
      <c r="I10" s="271" t="s">
        <v>341</v>
      </c>
    </row>
    <row r="11" spans="1:11" s="87" customFormat="1" ht="9.75" customHeight="1">
      <c r="A11" s="947"/>
      <c r="B11" s="948"/>
      <c r="C11" s="93"/>
      <c r="D11" s="93"/>
      <c r="E11" s="93"/>
      <c r="F11" s="93"/>
      <c r="G11" s="93"/>
      <c r="H11" s="93"/>
      <c r="I11" s="949"/>
      <c r="J11" s="68"/>
      <c r="K11" s="68"/>
    </row>
    <row r="12" spans="1:9" ht="9.75" customHeight="1">
      <c r="A12" s="950"/>
      <c r="B12" s="951"/>
      <c r="C12" s="97"/>
      <c r="D12" s="97"/>
      <c r="E12" s="97"/>
      <c r="F12" s="97"/>
      <c r="G12" s="97"/>
      <c r="H12" s="97"/>
      <c r="I12" s="952"/>
    </row>
    <row r="13" spans="1:9" s="87" customFormat="1" ht="19.5" customHeight="1">
      <c r="A13" s="953">
        <v>1980</v>
      </c>
      <c r="B13" s="954">
        <v>27518</v>
      </c>
      <c r="C13" s="954">
        <v>12044</v>
      </c>
      <c r="D13" s="954">
        <v>2833</v>
      </c>
      <c r="E13" s="954">
        <v>5776</v>
      </c>
      <c r="F13" s="955">
        <v>3852</v>
      </c>
      <c r="G13" s="955">
        <v>1436</v>
      </c>
      <c r="H13" s="955">
        <v>1064</v>
      </c>
      <c r="I13" s="956">
        <v>513</v>
      </c>
    </row>
    <row r="14" spans="1:9" s="87" customFormat="1" ht="12" customHeight="1">
      <c r="A14" s="953"/>
      <c r="B14" s="954"/>
      <c r="C14" s="954"/>
      <c r="D14" s="954"/>
      <c r="E14" s="954"/>
      <c r="F14" s="955"/>
      <c r="G14" s="955"/>
      <c r="H14" s="955"/>
      <c r="I14" s="956"/>
    </row>
    <row r="15" spans="1:9" s="87" customFormat="1" ht="19.5" customHeight="1">
      <c r="A15" s="953">
        <v>1985</v>
      </c>
      <c r="B15" s="954">
        <v>29809</v>
      </c>
      <c r="C15" s="954">
        <v>12724</v>
      </c>
      <c r="D15" s="954">
        <v>3164</v>
      </c>
      <c r="E15" s="954">
        <v>6579</v>
      </c>
      <c r="F15" s="955">
        <v>4032</v>
      </c>
      <c r="G15" s="955">
        <v>1585</v>
      </c>
      <c r="H15" s="955">
        <v>1164</v>
      </c>
      <c r="I15" s="956">
        <v>561</v>
      </c>
    </row>
    <row r="16" spans="1:9" s="87" customFormat="1" ht="9.75" customHeight="1">
      <c r="A16" s="953"/>
      <c r="B16" s="954"/>
      <c r="C16" s="954"/>
      <c r="D16" s="954"/>
      <c r="E16" s="954"/>
      <c r="F16" s="955"/>
      <c r="G16" s="955"/>
      <c r="H16" s="955"/>
      <c r="I16" s="956"/>
    </row>
    <row r="17" spans="1:10" s="87" customFormat="1" ht="19.5" customHeight="1">
      <c r="A17" s="953">
        <v>1990</v>
      </c>
      <c r="B17" s="954">
        <v>31633</v>
      </c>
      <c r="C17" s="954">
        <v>14336</v>
      </c>
      <c r="D17" s="955">
        <v>3351</v>
      </c>
      <c r="E17" s="955">
        <v>6989</v>
      </c>
      <c r="F17" s="955">
        <v>4064</v>
      </c>
      <c r="G17" s="955">
        <v>1429</v>
      </c>
      <c r="H17" s="955">
        <v>1023</v>
      </c>
      <c r="I17" s="956">
        <v>441</v>
      </c>
      <c r="J17" s="382"/>
    </row>
    <row r="18" spans="1:10" s="87" customFormat="1" ht="9.75" customHeight="1">
      <c r="A18" s="953"/>
      <c r="B18" s="954"/>
      <c r="C18" s="954"/>
      <c r="D18" s="955"/>
      <c r="E18" s="955"/>
      <c r="F18" s="955"/>
      <c r="G18" s="955"/>
      <c r="H18" s="955"/>
      <c r="I18" s="956"/>
      <c r="J18" s="382"/>
    </row>
    <row r="19" spans="1:10" s="87" customFormat="1" ht="19.5" customHeight="1">
      <c r="A19" s="953">
        <v>1995</v>
      </c>
      <c r="B19" s="954">
        <v>32634</v>
      </c>
      <c r="C19" s="954">
        <v>16934</v>
      </c>
      <c r="D19" s="954">
        <v>3771</v>
      </c>
      <c r="E19" s="955">
        <v>6908</v>
      </c>
      <c r="F19" s="955">
        <v>3136</v>
      </c>
      <c r="G19" s="955">
        <v>1062</v>
      </c>
      <c r="H19" s="955">
        <v>625</v>
      </c>
      <c r="I19" s="956">
        <v>198</v>
      </c>
      <c r="J19" s="382"/>
    </row>
    <row r="20" spans="1:10" s="87" customFormat="1" ht="19.5" customHeight="1">
      <c r="A20" s="953">
        <v>1996</v>
      </c>
      <c r="B20" s="954">
        <v>32724</v>
      </c>
      <c r="C20" s="954">
        <v>17076</v>
      </c>
      <c r="D20" s="954">
        <v>3843</v>
      </c>
      <c r="E20" s="955">
        <v>6896</v>
      </c>
      <c r="F20" s="955">
        <v>3128</v>
      </c>
      <c r="G20" s="955">
        <v>1005</v>
      </c>
      <c r="H20" s="955">
        <v>591</v>
      </c>
      <c r="I20" s="956">
        <v>185</v>
      </c>
      <c r="J20" s="382"/>
    </row>
    <row r="21" spans="1:10" s="87" customFormat="1" ht="19.5" customHeight="1">
      <c r="A21" s="953">
        <v>1997</v>
      </c>
      <c r="B21" s="954">
        <v>33214</v>
      </c>
      <c r="C21" s="954">
        <v>18046</v>
      </c>
      <c r="D21" s="954">
        <v>3787</v>
      </c>
      <c r="E21" s="955">
        <v>6767</v>
      </c>
      <c r="F21" s="955">
        <v>3008</v>
      </c>
      <c r="G21" s="955">
        <v>919</v>
      </c>
      <c r="H21" s="955">
        <v>527</v>
      </c>
      <c r="I21" s="956">
        <v>160</v>
      </c>
      <c r="J21" s="382"/>
    </row>
    <row r="22" spans="1:10" s="87" customFormat="1" ht="19.5" customHeight="1">
      <c r="A22" s="953">
        <v>1998</v>
      </c>
      <c r="B22" s="954">
        <v>33544.584</v>
      </c>
      <c r="C22" s="954">
        <v>18567.532</v>
      </c>
      <c r="D22" s="954">
        <v>3905.051</v>
      </c>
      <c r="E22" s="955">
        <v>6718.579</v>
      </c>
      <c r="F22" s="955">
        <v>2883.116</v>
      </c>
      <c r="G22" s="955">
        <v>847.372</v>
      </c>
      <c r="H22" s="955">
        <v>475.907</v>
      </c>
      <c r="I22" s="956">
        <v>147.027</v>
      </c>
      <c r="J22" s="382"/>
    </row>
    <row r="23" spans="1:10" s="87" customFormat="1" ht="19.5" customHeight="1">
      <c r="A23" s="953">
        <v>1999</v>
      </c>
      <c r="B23" s="954">
        <v>33803.981</v>
      </c>
      <c r="C23" s="954">
        <v>19591.458</v>
      </c>
      <c r="D23" s="954">
        <v>3868.881</v>
      </c>
      <c r="E23" s="955">
        <v>6355.115</v>
      </c>
      <c r="F23" s="955">
        <v>2661.547</v>
      </c>
      <c r="G23" s="955">
        <v>775.785</v>
      </c>
      <c r="H23" s="955">
        <v>421.551</v>
      </c>
      <c r="I23" s="956">
        <v>129.644</v>
      </c>
      <c r="J23" s="382"/>
    </row>
    <row r="24" spans="1:10" s="87" customFormat="1" ht="19.5" customHeight="1">
      <c r="A24" s="953">
        <v>2000</v>
      </c>
      <c r="B24" s="954">
        <v>34107.59</v>
      </c>
      <c r="C24" s="954">
        <v>20336.919</v>
      </c>
      <c r="D24" s="954">
        <v>3737.894</v>
      </c>
      <c r="E24" s="955">
        <v>6225.09</v>
      </c>
      <c r="F24" s="955">
        <v>2568.841</v>
      </c>
      <c r="G24" s="955">
        <v>733.138</v>
      </c>
      <c r="H24" s="955">
        <v>386.92</v>
      </c>
      <c r="I24" s="956">
        <v>118.788</v>
      </c>
      <c r="J24" s="382"/>
    </row>
    <row r="25" spans="1:10" s="87" customFormat="1" ht="19.5" customHeight="1">
      <c r="A25" s="953">
        <v>2001</v>
      </c>
      <c r="B25" s="954">
        <v>34341.993</v>
      </c>
      <c r="C25" s="954">
        <v>21099.86</v>
      </c>
      <c r="D25" s="954">
        <v>3661.129</v>
      </c>
      <c r="E25" s="955">
        <v>6044.786</v>
      </c>
      <c r="F25" s="955">
        <v>2407.5</v>
      </c>
      <c r="G25" s="955">
        <v>672.6</v>
      </c>
      <c r="H25" s="955">
        <v>346.285</v>
      </c>
      <c r="I25" s="956">
        <v>109.833</v>
      </c>
      <c r="J25" s="382"/>
    </row>
    <row r="26" spans="1:10" s="87" customFormat="1" ht="19.5" customHeight="1">
      <c r="A26" s="953">
        <v>2002</v>
      </c>
      <c r="B26" s="954">
        <v>34247.729</v>
      </c>
      <c r="C26" s="954">
        <v>21572.874</v>
      </c>
      <c r="D26" s="954">
        <v>3536.7</v>
      </c>
      <c r="E26" s="955">
        <v>5846.423</v>
      </c>
      <c r="F26" s="955">
        <v>2262.619</v>
      </c>
      <c r="G26" s="955">
        <v>605.374</v>
      </c>
      <c r="H26" s="955">
        <v>321.71</v>
      </c>
      <c r="I26" s="956">
        <v>102.029</v>
      </c>
      <c r="J26" s="382"/>
    </row>
    <row r="27" spans="1:10" s="87" customFormat="1" ht="19.5" customHeight="1">
      <c r="A27" s="953">
        <v>2003</v>
      </c>
      <c r="B27" s="954">
        <v>34406.551</v>
      </c>
      <c r="C27" s="954">
        <v>21947.235</v>
      </c>
      <c r="D27" s="954">
        <v>3609.267</v>
      </c>
      <c r="E27" s="955">
        <v>5682.473</v>
      </c>
      <c r="F27" s="955">
        <v>2164.445</v>
      </c>
      <c r="G27" s="955">
        <v>593.197</v>
      </c>
      <c r="H27" s="955">
        <v>310.057</v>
      </c>
      <c r="I27" s="956">
        <v>99.877</v>
      </c>
      <c r="J27" s="382"/>
    </row>
    <row r="28" spans="1:11" s="87" customFormat="1" ht="19.5" customHeight="1">
      <c r="A28" s="953">
        <v>2004</v>
      </c>
      <c r="B28" s="954">
        <v>34523</v>
      </c>
      <c r="C28" s="954">
        <v>22378</v>
      </c>
      <c r="D28" s="954">
        <v>3603</v>
      </c>
      <c r="E28" s="955">
        <v>5491</v>
      </c>
      <c r="F28" s="955">
        <v>2083</v>
      </c>
      <c r="G28" s="955">
        <v>565</v>
      </c>
      <c r="H28" s="955">
        <v>304</v>
      </c>
      <c r="I28" s="956">
        <v>100</v>
      </c>
      <c r="J28" s="382"/>
      <c r="K28" s="957"/>
    </row>
    <row r="29" spans="1:11" s="87" customFormat="1" ht="19.5" customHeight="1">
      <c r="A29" s="953">
        <v>2005</v>
      </c>
      <c r="B29" s="954">
        <v>34232</v>
      </c>
      <c r="C29" s="954">
        <v>22293</v>
      </c>
      <c r="D29" s="954">
        <v>3607</v>
      </c>
      <c r="E29" s="955">
        <v>5373</v>
      </c>
      <c r="F29" s="955">
        <v>2013</v>
      </c>
      <c r="G29" s="955">
        <v>550</v>
      </c>
      <c r="H29" s="955">
        <v>297</v>
      </c>
      <c r="I29" s="956">
        <v>98</v>
      </c>
      <c r="J29" s="382"/>
      <c r="K29" s="957"/>
    </row>
    <row r="30" spans="1:10" s="87" customFormat="1" ht="19.5" customHeight="1">
      <c r="A30" s="953">
        <v>2006</v>
      </c>
      <c r="B30" s="954">
        <v>33933</v>
      </c>
      <c r="C30" s="954">
        <v>22143</v>
      </c>
      <c r="D30" s="954">
        <v>3705</v>
      </c>
      <c r="E30" s="955">
        <v>5196</v>
      </c>
      <c r="F30" s="955">
        <v>1974</v>
      </c>
      <c r="G30" s="955">
        <v>530</v>
      </c>
      <c r="H30" s="955">
        <v>289</v>
      </c>
      <c r="I30" s="956">
        <v>96</v>
      </c>
      <c r="J30" s="382"/>
    </row>
    <row r="31" spans="1:10" s="87" customFormat="1" ht="19.5" customHeight="1">
      <c r="A31" s="953">
        <v>2007</v>
      </c>
      <c r="B31" s="954">
        <v>33892</v>
      </c>
      <c r="C31" s="954">
        <v>22149</v>
      </c>
      <c r="D31" s="954">
        <v>3756</v>
      </c>
      <c r="E31" s="954">
        <v>5149</v>
      </c>
      <c r="F31" s="954">
        <v>1929</v>
      </c>
      <c r="G31" s="954">
        <v>523</v>
      </c>
      <c r="H31" s="954">
        <v>289</v>
      </c>
      <c r="I31" s="958">
        <v>97</v>
      </c>
      <c r="J31" s="382"/>
    </row>
    <row r="32" spans="1:12" s="91" customFormat="1" ht="19.5" customHeight="1">
      <c r="A32" s="953">
        <v>2008</v>
      </c>
      <c r="B32" s="954">
        <v>33888</v>
      </c>
      <c r="C32" s="954">
        <v>22251</v>
      </c>
      <c r="D32" s="954">
        <v>3703</v>
      </c>
      <c r="E32" s="954">
        <v>5164</v>
      </c>
      <c r="F32" s="954">
        <v>1888</v>
      </c>
      <c r="G32" s="954">
        <v>504</v>
      </c>
      <c r="H32" s="954">
        <v>282</v>
      </c>
      <c r="I32" s="958">
        <v>96</v>
      </c>
      <c r="J32" s="959"/>
      <c r="K32" s="959"/>
      <c r="L32" s="959"/>
    </row>
    <row r="33" spans="1:12" s="91" customFormat="1" ht="19.5" customHeight="1">
      <c r="A33" s="953">
        <v>2009</v>
      </c>
      <c r="B33" s="954">
        <v>33833</v>
      </c>
      <c r="C33" s="954">
        <v>22452</v>
      </c>
      <c r="D33" s="954">
        <v>3637</v>
      </c>
      <c r="E33" s="954">
        <v>5105</v>
      </c>
      <c r="F33" s="954">
        <v>1800</v>
      </c>
      <c r="G33" s="954">
        <v>480</v>
      </c>
      <c r="H33" s="954">
        <v>266</v>
      </c>
      <c r="I33" s="958">
        <v>93</v>
      </c>
      <c r="J33" s="959"/>
      <c r="K33" s="959"/>
      <c r="L33" s="959"/>
    </row>
    <row r="34" spans="1:12" s="91" customFormat="1" ht="19.5" customHeight="1" thickBot="1">
      <c r="A34" s="960">
        <v>2010</v>
      </c>
      <c r="B34" s="961">
        <v>33789</v>
      </c>
      <c r="C34" s="961">
        <v>22790</v>
      </c>
      <c r="D34" s="961">
        <v>3538</v>
      </c>
      <c r="E34" s="961">
        <v>4961</v>
      </c>
      <c r="F34" s="961">
        <v>1706</v>
      </c>
      <c r="G34" s="961">
        <v>456</v>
      </c>
      <c r="H34" s="961">
        <v>251</v>
      </c>
      <c r="I34" s="962">
        <v>87</v>
      </c>
      <c r="J34" s="959"/>
      <c r="K34" s="959"/>
      <c r="L34" s="959"/>
    </row>
    <row r="35" spans="1:4" ht="19.5" customHeight="1">
      <c r="A35" s="415"/>
      <c r="B35" s="415"/>
      <c r="C35" s="415"/>
      <c r="D35" s="415"/>
    </row>
    <row r="36" spans="1:4" ht="9.75" customHeight="1">
      <c r="A36" s="112" t="s">
        <v>432</v>
      </c>
      <c r="B36" s="415"/>
      <c r="C36" s="415"/>
      <c r="D36" s="415"/>
    </row>
    <row r="37" spans="1:4" ht="9.75" customHeight="1">
      <c r="A37" s="112" t="s">
        <v>433</v>
      </c>
      <c r="B37" s="415"/>
      <c r="C37" s="415"/>
      <c r="D37" s="415"/>
    </row>
    <row r="38" ht="9" customHeight="1">
      <c r="A38" s="112" t="s">
        <v>161</v>
      </c>
    </row>
    <row r="39" ht="7.5" customHeight="1"/>
    <row r="40" spans="2:3" ht="12.75">
      <c r="B40" s="963"/>
      <c r="C40" s="963"/>
    </row>
  </sheetData>
  <sheetProtection/>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J39"/>
  <sheetViews>
    <sheetView zoomScalePageLayoutView="0" workbookViewId="0" topLeftCell="A1">
      <selection activeCell="J4" sqref="J4"/>
    </sheetView>
  </sheetViews>
  <sheetFormatPr defaultColWidth="9.140625" defaultRowHeight="12.75"/>
  <cols>
    <col min="1" max="1" width="12.7109375" style="68" customWidth="1"/>
    <col min="2" max="6" width="14.7109375" style="68" customWidth="1"/>
    <col min="7" max="8" width="14.7109375" style="415" customWidth="1"/>
    <col min="9" max="9" width="14.7109375" style="68" customWidth="1"/>
    <col min="10" max="10" width="10.28125" style="68" bestFit="1" customWidth="1"/>
  </cols>
  <sheetData>
    <row r="1" spans="1:9" ht="12.75">
      <c r="A1" s="932"/>
      <c r="B1" s="933"/>
      <c r="C1" s="933"/>
      <c r="D1" s="933"/>
      <c r="E1" s="933"/>
      <c r="F1" s="933"/>
      <c r="G1" s="933"/>
      <c r="H1" s="933"/>
      <c r="I1" s="934"/>
    </row>
    <row r="2" spans="1:10" ht="23.25">
      <c r="A2" s="724" t="s">
        <v>434</v>
      </c>
      <c r="B2" s="964"/>
      <c r="C2" s="964"/>
      <c r="D2" s="964"/>
      <c r="E2" s="964"/>
      <c r="F2" s="964"/>
      <c r="G2" s="964"/>
      <c r="H2" s="964"/>
      <c r="I2" s="965"/>
      <c r="J2" s="415"/>
    </row>
    <row r="3" spans="1:10" ht="23.25">
      <c r="A3" s="12" t="s">
        <v>58</v>
      </c>
      <c r="B3" s="966"/>
      <c r="C3" s="966"/>
      <c r="D3" s="966"/>
      <c r="E3" s="966"/>
      <c r="F3" s="966"/>
      <c r="G3" s="966"/>
      <c r="H3" s="966"/>
      <c r="I3" s="967"/>
      <c r="J3" s="968"/>
    </row>
    <row r="4" spans="1:10" ht="23.25">
      <c r="A4" s="12" t="s">
        <v>144</v>
      </c>
      <c r="B4" s="966"/>
      <c r="C4" s="966"/>
      <c r="D4" s="966"/>
      <c r="E4" s="966"/>
      <c r="F4" s="966"/>
      <c r="G4" s="966"/>
      <c r="H4" s="966"/>
      <c r="I4" s="967"/>
      <c r="J4" s="968"/>
    </row>
    <row r="5" spans="1:9" ht="12.75">
      <c r="A5" s="969"/>
      <c r="B5" s="318"/>
      <c r="C5" s="318"/>
      <c r="D5" s="318"/>
      <c r="E5" s="318"/>
      <c r="F5" s="318"/>
      <c r="G5" s="318"/>
      <c r="H5" s="318"/>
      <c r="I5" s="970"/>
    </row>
    <row r="6" spans="1:10" ht="12.75">
      <c r="A6" s="939"/>
      <c r="B6" s="940"/>
      <c r="C6" s="941"/>
      <c r="D6" s="941"/>
      <c r="E6" s="941"/>
      <c r="F6" s="941"/>
      <c r="G6" s="941"/>
      <c r="H6" s="941"/>
      <c r="I6" s="942"/>
      <c r="J6" s="87"/>
    </row>
    <row r="7" spans="1:10" ht="12.75">
      <c r="A7" s="971"/>
      <c r="B7" s="972"/>
      <c r="C7" s="327" t="s">
        <v>426</v>
      </c>
      <c r="D7" s="327" t="s">
        <v>426</v>
      </c>
      <c r="E7" s="327" t="s">
        <v>426</v>
      </c>
      <c r="F7" s="327" t="s">
        <v>426</v>
      </c>
      <c r="G7" s="327" t="s">
        <v>426</v>
      </c>
      <c r="H7" s="327" t="s">
        <v>426</v>
      </c>
      <c r="I7" s="973" t="s">
        <v>426</v>
      </c>
      <c r="J7" s="91"/>
    </row>
    <row r="8" spans="1:10" ht="12.75">
      <c r="A8" s="974"/>
      <c r="B8" s="326" t="s">
        <v>145</v>
      </c>
      <c r="C8" s="327" t="s">
        <v>435</v>
      </c>
      <c r="D8" s="327" t="s">
        <v>435</v>
      </c>
      <c r="E8" s="327" t="s">
        <v>435</v>
      </c>
      <c r="F8" s="327" t="s">
        <v>435</v>
      </c>
      <c r="G8" s="327" t="s">
        <v>435</v>
      </c>
      <c r="H8" s="327" t="s">
        <v>435</v>
      </c>
      <c r="I8" s="973" t="s">
        <v>435</v>
      </c>
      <c r="J8" s="91"/>
    </row>
    <row r="9" spans="1:10" ht="12.75">
      <c r="A9" s="974"/>
      <c r="B9" s="326" t="s">
        <v>426</v>
      </c>
      <c r="C9" s="327" t="s">
        <v>427</v>
      </c>
      <c r="D9" s="327" t="s">
        <v>428</v>
      </c>
      <c r="E9" s="327" t="s">
        <v>429</v>
      </c>
      <c r="F9" s="327" t="s">
        <v>430</v>
      </c>
      <c r="G9" s="327" t="s">
        <v>431</v>
      </c>
      <c r="H9" s="327" t="s">
        <v>295</v>
      </c>
      <c r="I9" s="973" t="s">
        <v>939</v>
      </c>
      <c r="J9" s="91"/>
    </row>
    <row r="10" spans="1:10" ht="12.75">
      <c r="A10" s="974" t="s">
        <v>153</v>
      </c>
      <c r="B10" s="326" t="s">
        <v>206</v>
      </c>
      <c r="C10" s="327" t="s">
        <v>283</v>
      </c>
      <c r="D10" s="327" t="s">
        <v>283</v>
      </c>
      <c r="E10" s="327" t="s">
        <v>283</v>
      </c>
      <c r="F10" s="327" t="s">
        <v>283</v>
      </c>
      <c r="G10" s="327" t="s">
        <v>283</v>
      </c>
      <c r="H10" s="327" t="s">
        <v>283</v>
      </c>
      <c r="I10" s="973" t="s">
        <v>283</v>
      </c>
      <c r="J10" s="91"/>
    </row>
    <row r="11" spans="1:9" ht="12.75">
      <c r="A11" s="947"/>
      <c r="B11" s="333"/>
      <c r="C11" s="94"/>
      <c r="D11" s="94"/>
      <c r="E11" s="94"/>
      <c r="F11" s="93"/>
      <c r="G11" s="93"/>
      <c r="H11" s="93"/>
      <c r="I11" s="949"/>
    </row>
    <row r="12" spans="1:9" ht="12.75">
      <c r="A12" s="975"/>
      <c r="B12" s="97"/>
      <c r="C12" s="976"/>
      <c r="D12" s="97"/>
      <c r="E12" s="97"/>
      <c r="F12" s="97"/>
      <c r="G12" s="97"/>
      <c r="H12" s="97"/>
      <c r="I12" s="952"/>
    </row>
    <row r="13" spans="1:10" ht="12.75">
      <c r="A13" s="953">
        <v>1980</v>
      </c>
      <c r="B13" s="955">
        <v>95439</v>
      </c>
      <c r="C13" s="955">
        <v>349</v>
      </c>
      <c r="D13" s="955">
        <v>365</v>
      </c>
      <c r="E13" s="955">
        <v>2858</v>
      </c>
      <c r="F13" s="954">
        <v>7439</v>
      </c>
      <c r="G13" s="955">
        <v>8512</v>
      </c>
      <c r="H13" s="955">
        <v>19069</v>
      </c>
      <c r="I13" s="956">
        <v>56847</v>
      </c>
      <c r="J13" s="87"/>
    </row>
    <row r="14" spans="1:10" ht="7.5" customHeight="1">
      <c r="A14" s="953"/>
      <c r="B14" s="955"/>
      <c r="C14" s="955"/>
      <c r="D14" s="955"/>
      <c r="E14" s="955"/>
      <c r="F14" s="954"/>
      <c r="G14" s="955"/>
      <c r="H14" s="955"/>
      <c r="I14" s="956"/>
      <c r="J14" s="87"/>
    </row>
    <row r="15" spans="1:10" ht="12.75">
      <c r="A15" s="953">
        <v>1985</v>
      </c>
      <c r="B15" s="955">
        <v>112208</v>
      </c>
      <c r="C15" s="955">
        <v>354</v>
      </c>
      <c r="D15" s="955">
        <v>435</v>
      </c>
      <c r="E15" s="955">
        <v>3125</v>
      </c>
      <c r="F15" s="954">
        <v>8230</v>
      </c>
      <c r="G15" s="955">
        <v>10003</v>
      </c>
      <c r="H15" s="955">
        <v>22609</v>
      </c>
      <c r="I15" s="956">
        <v>67452</v>
      </c>
      <c r="J15" s="87"/>
    </row>
    <row r="16" spans="1:10" ht="7.5" customHeight="1">
      <c r="A16" s="953"/>
      <c r="B16" s="955"/>
      <c r="C16" s="955"/>
      <c r="D16" s="955"/>
      <c r="E16" s="955"/>
      <c r="F16" s="954"/>
      <c r="G16" s="955"/>
      <c r="H16" s="955"/>
      <c r="I16" s="956"/>
      <c r="J16" s="87"/>
    </row>
    <row r="17" spans="1:10" ht="12.75">
      <c r="A17" s="953">
        <v>1990</v>
      </c>
      <c r="B17" s="955">
        <v>91899</v>
      </c>
      <c r="C17" s="955">
        <v>458</v>
      </c>
      <c r="D17" s="955">
        <v>477</v>
      </c>
      <c r="E17" s="955">
        <v>3400</v>
      </c>
      <c r="F17" s="955">
        <v>8085</v>
      </c>
      <c r="G17" s="955">
        <v>8976</v>
      </c>
      <c r="H17" s="955">
        <v>19464</v>
      </c>
      <c r="I17" s="956">
        <v>51039</v>
      </c>
      <c r="J17" s="87"/>
    </row>
    <row r="18" spans="1:10" ht="7.5" customHeight="1">
      <c r="A18" s="953"/>
      <c r="B18" s="955"/>
      <c r="C18" s="955"/>
      <c r="D18" s="955"/>
      <c r="E18" s="955"/>
      <c r="F18" s="955"/>
      <c r="G18" s="955"/>
      <c r="H18" s="955"/>
      <c r="I18" s="956"/>
      <c r="J18" s="382"/>
    </row>
    <row r="19" spans="1:10" ht="12.75">
      <c r="A19" s="953">
        <v>1995</v>
      </c>
      <c r="B19" s="955">
        <v>53589</v>
      </c>
      <c r="C19" s="955">
        <v>528</v>
      </c>
      <c r="D19" s="955">
        <v>559</v>
      </c>
      <c r="E19" s="955">
        <v>3308</v>
      </c>
      <c r="F19" s="955">
        <v>6743</v>
      </c>
      <c r="G19" s="955">
        <v>6850</v>
      </c>
      <c r="H19" s="955">
        <v>11674</v>
      </c>
      <c r="I19" s="956">
        <v>23927</v>
      </c>
      <c r="J19" s="382"/>
    </row>
    <row r="20" spans="1:10" ht="12.75">
      <c r="A20" s="953">
        <v>1996</v>
      </c>
      <c r="B20" s="955">
        <v>48748</v>
      </c>
      <c r="C20" s="955">
        <v>531</v>
      </c>
      <c r="D20" s="955">
        <v>556</v>
      </c>
      <c r="E20" s="955">
        <v>3280</v>
      </c>
      <c r="F20" s="955">
        <v>6217</v>
      </c>
      <c r="G20" s="955">
        <v>6225</v>
      </c>
      <c r="H20" s="955">
        <v>10931</v>
      </c>
      <c r="I20" s="956">
        <v>21008</v>
      </c>
      <c r="J20" s="382"/>
    </row>
    <row r="21" spans="1:10" ht="12.75">
      <c r="A21" s="953">
        <v>1997</v>
      </c>
      <c r="B21" s="955">
        <v>43902</v>
      </c>
      <c r="C21" s="955">
        <v>563</v>
      </c>
      <c r="D21" s="955">
        <v>550</v>
      </c>
      <c r="E21" s="955">
        <v>3199</v>
      </c>
      <c r="F21" s="955">
        <v>5962</v>
      </c>
      <c r="G21" s="955">
        <v>5734</v>
      </c>
      <c r="H21" s="955">
        <v>9822</v>
      </c>
      <c r="I21" s="956">
        <v>18072</v>
      </c>
      <c r="J21" s="382"/>
    </row>
    <row r="22" spans="1:10" ht="12.75">
      <c r="A22" s="953">
        <v>1998</v>
      </c>
      <c r="B22" s="955">
        <v>41462</v>
      </c>
      <c r="C22" s="955">
        <v>570</v>
      </c>
      <c r="D22" s="955">
        <v>565</v>
      </c>
      <c r="E22" s="955">
        <v>3139</v>
      </c>
      <c r="F22" s="955">
        <v>5693</v>
      </c>
      <c r="G22" s="955">
        <v>5255</v>
      </c>
      <c r="H22" s="955">
        <v>8788</v>
      </c>
      <c r="I22" s="956">
        <v>17452</v>
      </c>
      <c r="J22" s="382"/>
    </row>
    <row r="23" spans="1:10" ht="12.75">
      <c r="A23" s="953">
        <v>1999</v>
      </c>
      <c r="B23" s="955">
        <v>37536</v>
      </c>
      <c r="C23" s="955">
        <v>603</v>
      </c>
      <c r="D23" s="955">
        <v>555</v>
      </c>
      <c r="E23" s="955">
        <v>2933</v>
      </c>
      <c r="F23" s="955">
        <v>5271</v>
      </c>
      <c r="G23" s="955">
        <v>4803</v>
      </c>
      <c r="H23" s="955">
        <v>7779</v>
      </c>
      <c r="I23" s="956">
        <v>15592</v>
      </c>
      <c r="J23" s="382"/>
    </row>
    <row r="24" spans="1:10" ht="12.75">
      <c r="A24" s="953">
        <v>2000</v>
      </c>
      <c r="B24" s="955">
        <v>35373</v>
      </c>
      <c r="C24" s="955">
        <v>621</v>
      </c>
      <c r="D24" s="955">
        <v>531</v>
      </c>
      <c r="E24" s="955">
        <v>2875</v>
      </c>
      <c r="F24" s="955">
        <v>5056</v>
      </c>
      <c r="G24" s="955">
        <v>4536</v>
      </c>
      <c r="H24" s="955">
        <v>7150</v>
      </c>
      <c r="I24" s="956">
        <v>14604</v>
      </c>
      <c r="J24" s="382"/>
    </row>
    <row r="25" spans="1:10" ht="12.75">
      <c r="A25" s="953">
        <v>2001</v>
      </c>
      <c r="B25" s="955">
        <v>32954</v>
      </c>
      <c r="C25" s="955">
        <v>644</v>
      </c>
      <c r="D25" s="955">
        <v>522</v>
      </c>
      <c r="E25" s="955">
        <v>2787</v>
      </c>
      <c r="F25" s="955">
        <v>4757</v>
      </c>
      <c r="G25" s="955">
        <v>4154</v>
      </c>
      <c r="H25" s="955">
        <v>6335</v>
      </c>
      <c r="I25" s="956">
        <v>13755</v>
      </c>
      <c r="J25" s="382"/>
    </row>
    <row r="26" spans="1:10" ht="12.75">
      <c r="A26" s="953">
        <v>2002</v>
      </c>
      <c r="B26" s="955">
        <v>31229</v>
      </c>
      <c r="C26" s="955">
        <v>632</v>
      </c>
      <c r="D26" s="955">
        <v>505</v>
      </c>
      <c r="E26" s="955">
        <v>2671</v>
      </c>
      <c r="F26" s="955">
        <v>4461</v>
      </c>
      <c r="G26" s="955">
        <v>3742</v>
      </c>
      <c r="H26" s="955">
        <v>5875</v>
      </c>
      <c r="I26" s="956">
        <v>13343</v>
      </c>
      <c r="J26" s="382"/>
    </row>
    <row r="27" spans="1:10" ht="12.75">
      <c r="A27" s="953">
        <v>2003</v>
      </c>
      <c r="B27" s="955">
        <v>30611</v>
      </c>
      <c r="C27" s="955">
        <v>621</v>
      </c>
      <c r="D27" s="955">
        <v>514</v>
      </c>
      <c r="E27" s="955">
        <v>2569</v>
      </c>
      <c r="F27" s="955">
        <v>4238</v>
      </c>
      <c r="G27" s="955">
        <v>3662</v>
      </c>
      <c r="H27" s="955">
        <v>5705</v>
      </c>
      <c r="I27" s="956">
        <v>13302</v>
      </c>
      <c r="J27" s="382"/>
    </row>
    <row r="28" spans="1:10" ht="12.75">
      <c r="A28" s="953">
        <v>2004</v>
      </c>
      <c r="B28" s="955">
        <v>30148</v>
      </c>
      <c r="C28" s="955">
        <v>627</v>
      </c>
      <c r="D28" s="955">
        <v>510</v>
      </c>
      <c r="E28" s="955">
        <v>2478</v>
      </c>
      <c r="F28" s="955">
        <v>4083</v>
      </c>
      <c r="G28" s="955">
        <v>3483</v>
      </c>
      <c r="H28" s="955">
        <v>5616</v>
      </c>
      <c r="I28" s="956">
        <v>13351</v>
      </c>
      <c r="J28" s="382"/>
    </row>
    <row r="29" spans="1:10" ht="12.75">
      <c r="A29" s="953">
        <v>2005</v>
      </c>
      <c r="B29" s="955">
        <v>29605</v>
      </c>
      <c r="C29" s="955">
        <v>618</v>
      </c>
      <c r="D29" s="955">
        <v>509</v>
      </c>
      <c r="E29" s="955">
        <v>2404</v>
      </c>
      <c r="F29" s="955">
        <v>3935</v>
      </c>
      <c r="G29" s="955">
        <v>3379</v>
      </c>
      <c r="H29" s="955">
        <v>5493</v>
      </c>
      <c r="I29" s="956">
        <v>13267</v>
      </c>
      <c r="J29" s="382"/>
    </row>
    <row r="30" spans="1:10" ht="12.75">
      <c r="A30" s="953">
        <v>2006</v>
      </c>
      <c r="B30" s="955">
        <v>28923</v>
      </c>
      <c r="C30" s="955">
        <v>592</v>
      </c>
      <c r="D30" s="955">
        <v>525</v>
      </c>
      <c r="E30" s="955">
        <v>2337</v>
      </c>
      <c r="F30" s="955">
        <v>3850</v>
      </c>
      <c r="G30" s="955">
        <v>3272</v>
      </c>
      <c r="H30" s="955">
        <v>5341</v>
      </c>
      <c r="I30" s="956">
        <v>13006</v>
      </c>
      <c r="J30" s="382"/>
    </row>
    <row r="31" spans="1:10" ht="12.75">
      <c r="A31" s="977">
        <v>2007</v>
      </c>
      <c r="B31" s="978">
        <v>29255</v>
      </c>
      <c r="C31" s="955">
        <v>595</v>
      </c>
      <c r="D31" s="955">
        <v>533</v>
      </c>
      <c r="E31" s="955">
        <v>2336</v>
      </c>
      <c r="F31" s="955">
        <v>3768</v>
      </c>
      <c r="G31" s="955">
        <v>3204</v>
      </c>
      <c r="H31" s="955">
        <v>5352</v>
      </c>
      <c r="I31" s="956">
        <v>13467</v>
      </c>
      <c r="J31" s="382"/>
    </row>
    <row r="32" spans="1:10" ht="12.75">
      <c r="A32" s="977">
        <v>2008</v>
      </c>
      <c r="B32" s="978">
        <v>28876</v>
      </c>
      <c r="C32" s="955">
        <v>591</v>
      </c>
      <c r="D32" s="955">
        <v>524</v>
      </c>
      <c r="E32" s="955">
        <v>2339</v>
      </c>
      <c r="F32" s="955">
        <v>3700</v>
      </c>
      <c r="G32" s="955">
        <v>3090</v>
      </c>
      <c r="H32" s="955">
        <v>5253</v>
      </c>
      <c r="I32" s="956">
        <v>13379</v>
      </c>
      <c r="J32" s="382"/>
    </row>
    <row r="33" spans="1:10" ht="12.75">
      <c r="A33" s="977">
        <v>2009</v>
      </c>
      <c r="B33" s="955">
        <v>27797</v>
      </c>
      <c r="C33" s="955">
        <v>595</v>
      </c>
      <c r="D33" s="955">
        <v>514</v>
      </c>
      <c r="E33" s="955">
        <v>2311</v>
      </c>
      <c r="F33" s="955">
        <v>3534</v>
      </c>
      <c r="G33" s="955">
        <v>2960</v>
      </c>
      <c r="H33" s="955">
        <v>4977</v>
      </c>
      <c r="I33" s="956">
        <v>12906</v>
      </c>
      <c r="J33" s="382"/>
    </row>
    <row r="34" spans="1:10" ht="13.5" thickBot="1">
      <c r="A34" s="979">
        <v>2010</v>
      </c>
      <c r="B34" s="980">
        <v>26124</v>
      </c>
      <c r="C34" s="981">
        <v>578</v>
      </c>
      <c r="D34" s="981">
        <v>497</v>
      </c>
      <c r="E34" s="981">
        <v>2222</v>
      </c>
      <c r="F34" s="981">
        <v>3340</v>
      </c>
      <c r="G34" s="981">
        <v>2792</v>
      </c>
      <c r="H34" s="981">
        <v>4693</v>
      </c>
      <c r="I34" s="982">
        <v>12002</v>
      </c>
      <c r="J34" s="382"/>
    </row>
    <row r="35" spans="1:9" ht="12.75">
      <c r="A35" s="415"/>
      <c r="D35" s="983"/>
      <c r="G35" s="984"/>
      <c r="I35" s="983"/>
    </row>
    <row r="36" ht="12.75">
      <c r="A36" s="112" t="s">
        <v>432</v>
      </c>
    </row>
    <row r="37" ht="12.75">
      <c r="A37" s="112" t="s">
        <v>433</v>
      </c>
    </row>
    <row r="38" ht="12.75">
      <c r="A38" s="112"/>
    </row>
    <row r="39" spans="1:10" ht="12.75">
      <c r="A39" s="112"/>
      <c r="B39" s="62"/>
      <c r="C39" s="63"/>
      <c r="D39" s="63"/>
      <c r="E39" s="63"/>
      <c r="F39" s="63"/>
      <c r="G39" s="165"/>
      <c r="H39"/>
      <c r="I39" s="15"/>
      <c r="J39" s="15"/>
    </row>
  </sheetData>
  <sheetProtection/>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pageSetUpPr fitToPage="1"/>
  </sheetPr>
  <dimension ref="A1:L54"/>
  <sheetViews>
    <sheetView zoomScalePageLayoutView="0" workbookViewId="0" topLeftCell="A1">
      <selection activeCell="I19" sqref="I19"/>
    </sheetView>
  </sheetViews>
  <sheetFormatPr defaultColWidth="9.140625" defaultRowHeight="12.75"/>
  <cols>
    <col min="1" max="1" width="24.57421875" style="0" customWidth="1"/>
    <col min="2" max="2" width="11.57421875" style="0" customWidth="1"/>
    <col min="3" max="3" width="21.140625" style="0" customWidth="1"/>
    <col min="4" max="4" width="12.7109375" style="0" customWidth="1"/>
    <col min="5" max="5" width="18.7109375" style="0" customWidth="1"/>
    <col min="6" max="6" width="27.7109375" style="0" customWidth="1"/>
    <col min="7" max="7" width="6.421875" style="0" customWidth="1"/>
    <col min="8" max="8" width="2.00390625" style="0" hidden="1" customWidth="1"/>
    <col min="9" max="9" width="20.57421875" style="0" bestFit="1" customWidth="1"/>
    <col min="10" max="10" width="33.00390625" style="0" bestFit="1" customWidth="1"/>
  </cols>
  <sheetData>
    <row r="1" spans="1:8" s="989" customFormat="1" ht="4.5" customHeight="1">
      <c r="A1" s="985"/>
      <c r="B1" s="986"/>
      <c r="C1" s="986"/>
      <c r="D1" s="986"/>
      <c r="E1" s="986"/>
      <c r="F1" s="986"/>
      <c r="G1" s="987"/>
      <c r="H1" s="988"/>
    </row>
    <row r="2" spans="1:8" s="994" customFormat="1" ht="24.75" customHeight="1">
      <c r="A2" s="827" t="s">
        <v>436</v>
      </c>
      <c r="B2" s="990"/>
      <c r="C2" s="990"/>
      <c r="D2" s="990"/>
      <c r="E2" s="990"/>
      <c r="F2" s="991"/>
      <c r="G2" s="992"/>
      <c r="H2" s="993"/>
    </row>
    <row r="3" spans="1:8" s="999" customFormat="1" ht="19.5" customHeight="1">
      <c r="A3" s="73" t="s">
        <v>60</v>
      </c>
      <c r="B3" s="995"/>
      <c r="C3" s="995"/>
      <c r="D3" s="995"/>
      <c r="E3" s="995"/>
      <c r="F3" s="996"/>
      <c r="G3" s="997"/>
      <c r="H3" s="998"/>
    </row>
    <row r="4" spans="1:8" s="999" customFormat="1" ht="19.5" customHeight="1">
      <c r="A4" s="73" t="s">
        <v>144</v>
      </c>
      <c r="B4" s="995"/>
      <c r="C4" s="995"/>
      <c r="D4" s="995"/>
      <c r="E4" s="995"/>
      <c r="F4" s="996"/>
      <c r="G4" s="997"/>
      <c r="H4" s="998"/>
    </row>
    <row r="5" spans="1:8" s="1001" customFormat="1" ht="11.25" customHeight="1">
      <c r="A5" s="77"/>
      <c r="B5" s="830"/>
      <c r="C5" s="830"/>
      <c r="D5" s="830"/>
      <c r="E5" s="830"/>
      <c r="F5" s="830"/>
      <c r="G5" s="1000"/>
      <c r="H5" s="998"/>
    </row>
    <row r="6" spans="1:8" s="19" customFormat="1" ht="9.75" customHeight="1">
      <c r="A6" s="115"/>
      <c r="B6" s="115"/>
      <c r="C6" s="116"/>
      <c r="D6" s="116"/>
      <c r="E6" s="116"/>
      <c r="F6" s="116"/>
      <c r="G6" s="118"/>
      <c r="H6" s="1002"/>
    </row>
    <row r="7" spans="1:7" ht="12.75">
      <c r="A7" s="677"/>
      <c r="B7" s="119"/>
      <c r="C7" s="120" t="s">
        <v>437</v>
      </c>
      <c r="D7" s="120"/>
      <c r="E7" s="120" t="s">
        <v>438</v>
      </c>
      <c r="F7" s="1003" t="s">
        <v>439</v>
      </c>
      <c r="G7" s="122"/>
    </row>
    <row r="8" spans="1:7" ht="23.25" customHeight="1">
      <c r="A8" s="1004" t="s">
        <v>153</v>
      </c>
      <c r="B8" s="1004"/>
      <c r="C8" s="1005" t="s">
        <v>283</v>
      </c>
      <c r="D8" s="1006"/>
      <c r="E8" s="1005" t="s">
        <v>283</v>
      </c>
      <c r="F8" s="1007" t="s">
        <v>440</v>
      </c>
      <c r="G8" s="1008"/>
    </row>
    <row r="9" spans="1:8" s="241" customFormat="1" ht="6.75" customHeight="1">
      <c r="A9" s="1009" t="s">
        <v>141</v>
      </c>
      <c r="B9" s="1010"/>
      <c r="C9" s="1011"/>
      <c r="D9" s="1010"/>
      <c r="E9" s="1012"/>
      <c r="F9" s="1011"/>
      <c r="G9" s="1013"/>
      <c r="H9" s="1014"/>
    </row>
    <row r="10" spans="1:8" s="241" customFormat="1" ht="12.75">
      <c r="A10" s="1009">
        <v>1980</v>
      </c>
      <c r="B10" s="1010"/>
      <c r="C10" s="1015">
        <v>0.7761516520668873</v>
      </c>
      <c r="D10" s="1015"/>
      <c r="E10" s="1015">
        <v>0.1602639627563827</v>
      </c>
      <c r="F10" s="1016">
        <v>0.06358438517672997</v>
      </c>
      <c r="G10" s="1017"/>
      <c r="H10" s="1014"/>
    </row>
    <row r="11" spans="1:8" s="241" customFormat="1" ht="10.5" customHeight="1">
      <c r="A11" s="1009"/>
      <c r="B11" s="1010"/>
      <c r="C11" s="1015"/>
      <c r="D11" s="1015"/>
      <c r="E11" s="1015"/>
      <c r="F11" s="1016"/>
      <c r="G11" s="1017"/>
      <c r="H11" s="1014"/>
    </row>
    <row r="12" spans="1:8" s="241" customFormat="1" ht="12.75">
      <c r="A12" s="1009">
        <v>1985</v>
      </c>
      <c r="B12" s="1010"/>
      <c r="C12" s="1015">
        <v>0.722</v>
      </c>
      <c r="D12" s="1015"/>
      <c r="E12" s="1015">
        <v>0.187</v>
      </c>
      <c r="F12" s="1016">
        <v>0.091</v>
      </c>
      <c r="G12" s="1017"/>
      <c r="H12" s="1014"/>
    </row>
    <row r="13" spans="1:8" s="241" customFormat="1" ht="10.5" customHeight="1">
      <c r="A13" s="1009"/>
      <c r="B13" s="1010"/>
      <c r="C13" s="1015"/>
      <c r="D13" s="1015"/>
      <c r="E13" s="1015"/>
      <c r="F13" s="1016"/>
      <c r="G13" s="1017"/>
      <c r="H13" s="1014"/>
    </row>
    <row r="14" spans="1:8" s="241" customFormat="1" ht="12.75">
      <c r="A14" s="1009">
        <v>1990</v>
      </c>
      <c r="B14" s="1010"/>
      <c r="C14" s="1015">
        <v>0.681</v>
      </c>
      <c r="D14" s="1015"/>
      <c r="E14" s="1015">
        <v>0.194</v>
      </c>
      <c r="F14" s="1016">
        <v>0.126</v>
      </c>
      <c r="G14" s="1017"/>
      <c r="H14" s="1014"/>
    </row>
    <row r="15" spans="1:8" s="241" customFormat="1" ht="10.5" customHeight="1">
      <c r="A15" s="1009"/>
      <c r="B15" s="1010"/>
      <c r="C15" s="1015"/>
      <c r="D15" s="1015"/>
      <c r="E15" s="1015"/>
      <c r="F15" s="1016"/>
      <c r="G15" s="1017"/>
      <c r="H15" s="1014"/>
    </row>
    <row r="16" spans="1:8" s="241" customFormat="1" ht="12.75">
      <c r="A16" s="1009">
        <v>1995</v>
      </c>
      <c r="B16" s="1010"/>
      <c r="C16" s="1015">
        <v>0.578</v>
      </c>
      <c r="D16" s="1015"/>
      <c r="E16" s="1015">
        <v>0.229</v>
      </c>
      <c r="F16" s="1016">
        <v>0.193</v>
      </c>
      <c r="G16" s="1017"/>
      <c r="H16" s="1014"/>
    </row>
    <row r="17" spans="1:8" s="241" customFormat="1" ht="12.75">
      <c r="A17" s="1009">
        <v>1996</v>
      </c>
      <c r="B17" s="1010"/>
      <c r="C17" s="1015">
        <v>0.553</v>
      </c>
      <c r="D17" s="1015"/>
      <c r="E17" s="1015">
        <v>0.23</v>
      </c>
      <c r="F17" s="1016">
        <v>0.218</v>
      </c>
      <c r="G17" s="1017"/>
      <c r="H17" s="1014"/>
    </row>
    <row r="18" spans="1:8" s="241" customFormat="1" ht="12.75">
      <c r="A18" s="1009">
        <v>1997</v>
      </c>
      <c r="B18" s="1010"/>
      <c r="C18" s="1015">
        <v>0.547</v>
      </c>
      <c r="D18" s="1015"/>
      <c r="E18" s="1015">
        <v>0.237</v>
      </c>
      <c r="F18" s="1016">
        <v>0.215</v>
      </c>
      <c r="G18" s="1017"/>
      <c r="H18" s="1014"/>
    </row>
    <row r="19" spans="1:8" s="241" customFormat="1" ht="12.75">
      <c r="A19" s="1009">
        <v>1998</v>
      </c>
      <c r="B19" s="1010"/>
      <c r="C19" s="1015">
        <v>0.542</v>
      </c>
      <c r="D19" s="1015"/>
      <c r="E19" s="1015">
        <v>0.238</v>
      </c>
      <c r="F19" s="1016">
        <v>0.22</v>
      </c>
      <c r="G19" s="1017"/>
      <c r="H19" s="1014"/>
    </row>
    <row r="20" spans="1:8" s="241" customFormat="1" ht="12.75">
      <c r="A20" s="1009">
        <v>1999</v>
      </c>
      <c r="B20" s="1010"/>
      <c r="C20" s="1015">
        <v>0.537</v>
      </c>
      <c r="D20" s="1015"/>
      <c r="E20" s="1015">
        <v>0.239</v>
      </c>
      <c r="F20" s="1016">
        <v>0.224</v>
      </c>
      <c r="G20" s="1017"/>
      <c r="H20" s="1014"/>
    </row>
    <row r="21" spans="1:9" s="241" customFormat="1" ht="12.75">
      <c r="A21" s="1009">
        <v>2000</v>
      </c>
      <c r="B21" s="1010"/>
      <c r="C21" s="1015">
        <v>0.519</v>
      </c>
      <c r="D21" s="1015"/>
      <c r="E21" s="1015">
        <v>0.244</v>
      </c>
      <c r="F21" s="1016">
        <v>0.237</v>
      </c>
      <c r="G21" s="1017"/>
      <c r="H21" s="1014"/>
      <c r="I21" s="1018"/>
    </row>
    <row r="22" spans="1:9" s="241" customFormat="1" ht="12.75">
      <c r="A22" s="1009">
        <v>2001</v>
      </c>
      <c r="B22" s="1010"/>
      <c r="C22" s="1015">
        <v>0.513</v>
      </c>
      <c r="D22" s="1015"/>
      <c r="E22" s="1015">
        <v>0.246</v>
      </c>
      <c r="F22" s="1016">
        <v>0.241</v>
      </c>
      <c r="G22" s="1017"/>
      <c r="H22" s="1014"/>
      <c r="I22" s="1018"/>
    </row>
    <row r="23" spans="1:9" s="241" customFormat="1" ht="12.75">
      <c r="A23" s="1009">
        <v>2002</v>
      </c>
      <c r="B23" s="1010"/>
      <c r="C23" s="1015">
        <v>0.498</v>
      </c>
      <c r="D23" s="1015"/>
      <c r="E23" s="1015">
        <v>0.252</v>
      </c>
      <c r="F23" s="1016">
        <v>0.25</v>
      </c>
      <c r="G23" s="1017"/>
      <c r="H23" s="1014"/>
      <c r="I23" s="1018"/>
    </row>
    <row r="24" spans="1:9" s="241" customFormat="1" ht="12.75">
      <c r="A24" s="1009">
        <v>2003</v>
      </c>
      <c r="B24" s="1010"/>
      <c r="C24" s="1015">
        <v>0.486</v>
      </c>
      <c r="D24" s="1015"/>
      <c r="E24" s="1015">
        <v>0.254</v>
      </c>
      <c r="F24" s="1016">
        <v>0.26</v>
      </c>
      <c r="G24" s="1017"/>
      <c r="H24" s="1014"/>
      <c r="I24" s="1018"/>
    </row>
    <row r="25" spans="1:9" s="241" customFormat="1" ht="12.75">
      <c r="A25" s="1009">
        <v>2004</v>
      </c>
      <c r="B25" s="1010"/>
      <c r="C25" s="1015">
        <v>0.472</v>
      </c>
      <c r="D25" s="1015"/>
      <c r="E25" s="1015">
        <v>0.261</v>
      </c>
      <c r="F25" s="1016">
        <v>0.267</v>
      </c>
      <c r="G25" s="1017"/>
      <c r="H25" s="1014"/>
      <c r="I25" s="1018"/>
    </row>
    <row r="26" spans="1:9" s="241" customFormat="1" ht="12.75">
      <c r="A26" s="1009">
        <v>2005</v>
      </c>
      <c r="B26" s="1010"/>
      <c r="C26" s="1015">
        <v>0.457</v>
      </c>
      <c r="D26" s="1015"/>
      <c r="E26" s="1015">
        <v>0.266</v>
      </c>
      <c r="F26" s="1016">
        <v>0.276</v>
      </c>
      <c r="G26" s="1017"/>
      <c r="H26" s="1014"/>
      <c r="I26" s="1018"/>
    </row>
    <row r="27" spans="1:9" s="241" customFormat="1" ht="12.75">
      <c r="A27" s="1009">
        <v>2006</v>
      </c>
      <c r="B27" s="1010"/>
      <c r="C27" s="1015">
        <v>0.448</v>
      </c>
      <c r="D27" s="1015"/>
      <c r="E27" s="1015">
        <v>0.271</v>
      </c>
      <c r="F27" s="1016">
        <v>0.281</v>
      </c>
      <c r="G27" s="1017"/>
      <c r="H27" s="1014"/>
      <c r="I27" s="1018"/>
    </row>
    <row r="28" spans="1:9" s="241" customFormat="1" ht="12.75">
      <c r="A28" s="1009">
        <v>2007</v>
      </c>
      <c r="B28" s="1010"/>
      <c r="C28" s="1015">
        <v>0.435</v>
      </c>
      <c r="D28" s="1015"/>
      <c r="E28" s="1015">
        <v>0.278</v>
      </c>
      <c r="F28" s="1016">
        <v>0.287</v>
      </c>
      <c r="G28" s="1017"/>
      <c r="H28" s="1014"/>
      <c r="I28" s="1018"/>
    </row>
    <row r="29" spans="1:9" s="241" customFormat="1" ht="12.75">
      <c r="A29" s="1009">
        <v>2008</v>
      </c>
      <c r="B29" s="1010"/>
      <c r="C29" s="1015">
        <v>0.433</v>
      </c>
      <c r="D29" s="1015"/>
      <c r="E29" s="1015">
        <v>0.28</v>
      </c>
      <c r="F29" s="1016">
        <v>0.287</v>
      </c>
      <c r="G29" s="1017"/>
      <c r="H29" s="1014"/>
      <c r="I29" s="1018"/>
    </row>
    <row r="30" spans="1:9" s="241" customFormat="1" ht="12.75">
      <c r="A30" s="1009">
        <v>2009</v>
      </c>
      <c r="B30" s="1010"/>
      <c r="C30" s="1015">
        <v>0.402</v>
      </c>
      <c r="D30" s="1015"/>
      <c r="E30" s="1015">
        <v>0.294</v>
      </c>
      <c r="F30" s="1016">
        <v>0.304</v>
      </c>
      <c r="G30" s="1017"/>
      <c r="H30" s="1014"/>
      <c r="I30" s="1018"/>
    </row>
    <row r="31" spans="1:9" s="241" customFormat="1" ht="12.75" customHeight="1">
      <c r="A31" s="1019"/>
      <c r="B31" s="1020"/>
      <c r="C31" s="1021"/>
      <c r="D31" s="1021"/>
      <c r="E31" s="1021"/>
      <c r="F31" s="1022"/>
      <c r="G31" s="1023"/>
      <c r="H31" s="1014"/>
      <c r="I31" s="1018"/>
    </row>
    <row r="32" spans="1:8" s="241" customFormat="1" ht="12.75">
      <c r="A32" s="1024" t="s">
        <v>951</v>
      </c>
      <c r="B32" s="1"/>
      <c r="C32" s="1025"/>
      <c r="D32" s="1026"/>
      <c r="E32" s="1025"/>
      <c r="F32" s="1025"/>
      <c r="G32" s="1025"/>
      <c r="H32"/>
    </row>
    <row r="33" spans="1:8" s="241" customFormat="1" ht="10.5" customHeight="1">
      <c r="A33" s="112" t="s">
        <v>950</v>
      </c>
      <c r="B33"/>
      <c r="C33"/>
      <c r="D33"/>
      <c r="E33"/>
      <c r="F33"/>
      <c r="G33"/>
      <c r="H33"/>
    </row>
    <row r="34" spans="1:8" s="241" customFormat="1" ht="10.5" customHeight="1">
      <c r="A34" s="112" t="s">
        <v>441</v>
      </c>
      <c r="B34"/>
      <c r="C34"/>
      <c r="D34"/>
      <c r="E34"/>
      <c r="F34"/>
      <c r="G34"/>
      <c r="H34"/>
    </row>
    <row r="35" spans="1:8" s="241" customFormat="1" ht="12.75">
      <c r="A35"/>
      <c r="B35"/>
      <c r="C35" s="1027"/>
      <c r="D35" s="1027"/>
      <c r="E35"/>
      <c r="F35"/>
      <c r="G35"/>
      <c r="H35"/>
    </row>
    <row r="36" spans="2:8" s="241" customFormat="1" ht="12.75">
      <c r="B36"/>
      <c r="C36" s="1027"/>
      <c r="D36" s="1027"/>
      <c r="E36"/>
      <c r="F36"/>
      <c r="G36"/>
      <c r="H36"/>
    </row>
    <row r="37" spans="1:8" s="241" customFormat="1" ht="12.75">
      <c r="A37"/>
      <c r="B37"/>
      <c r="C37" s="1027"/>
      <c r="D37" s="1027"/>
      <c r="E37"/>
      <c r="H37"/>
    </row>
    <row r="38" spans="9:10" ht="12.75">
      <c r="I38" s="241"/>
      <c r="J38" s="241"/>
    </row>
    <row r="39" spans="5:10" ht="12.75">
      <c r="E39" s="1028" t="s">
        <v>141</v>
      </c>
      <c r="F39" s="1028"/>
      <c r="I39" s="241"/>
      <c r="J39" s="241"/>
    </row>
    <row r="40" spans="6:12" ht="12.75">
      <c r="F40" s="241"/>
      <c r="I40" s="241"/>
      <c r="J40" s="241"/>
      <c r="L40" s="1029"/>
    </row>
    <row r="41" spans="6:12" ht="12.75">
      <c r="F41" s="241"/>
      <c r="L41" s="1029"/>
    </row>
    <row r="42" spans="6:12" ht="12.75">
      <c r="F42" s="241"/>
      <c r="L42" s="1029"/>
    </row>
    <row r="43" spans="6:12" ht="12.75">
      <c r="F43" s="241"/>
      <c r="L43" s="1029"/>
    </row>
    <row r="44" spans="6:12" ht="12.75">
      <c r="F44" s="241"/>
      <c r="L44" s="1029"/>
    </row>
    <row r="45" spans="6:12" ht="12.75">
      <c r="F45" s="241"/>
      <c r="I45" s="1030"/>
      <c r="L45" s="898"/>
    </row>
    <row r="46" spans="6:12" ht="12.75">
      <c r="F46" s="1028"/>
      <c r="I46" s="241"/>
      <c r="J46" s="241"/>
      <c r="L46" s="898"/>
    </row>
    <row r="47" spans="9:12" ht="12.75">
      <c r="I47" s="241"/>
      <c r="J47" s="241"/>
      <c r="L47" s="1029"/>
    </row>
    <row r="48" ht="12.75">
      <c r="L48" s="1029"/>
    </row>
    <row r="49" ht="12.75">
      <c r="L49" s="1029"/>
    </row>
    <row r="50" ht="12.75">
      <c r="L50" s="1029"/>
    </row>
    <row r="51" ht="12.75">
      <c r="L51" s="1029"/>
    </row>
    <row r="53" ht="12.75">
      <c r="I53" s="898"/>
    </row>
    <row r="54" ht="12.75">
      <c r="I54" s="898"/>
    </row>
  </sheetData>
  <sheetProtection/>
  <printOptions/>
  <pageMargins left="0.7" right="0.7" top="0.75" bottom="0.75" header="0.3" footer="0.3"/>
  <pageSetup fitToHeight="1" fitToWidth="1" horizontalDpi="600" verticalDpi="600" orientation="landscape" r:id="rId1"/>
  <ignoredErrors>
    <ignoredError sqref="C13:F13 D12 C15:F15 D14 D30 D16 D17 D18 D19 D20 D21 D22 D23 D24 D25 D26 D27 D28 D29" numberStoredAsText="1"/>
  </ignoredErrors>
</worksheet>
</file>

<file path=xl/worksheets/sheet35.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I3" sqref="I3:I4"/>
    </sheetView>
  </sheetViews>
  <sheetFormatPr defaultColWidth="9.140625" defaultRowHeight="12.75"/>
  <cols>
    <col min="1" max="1" width="14.421875" style="0" customWidth="1"/>
    <col min="2" max="2" width="3.7109375" style="0" customWidth="1"/>
    <col min="3" max="3" width="14.00390625" style="0" customWidth="1"/>
    <col min="4" max="4" width="9.7109375" style="0" customWidth="1"/>
    <col min="5" max="5" width="2.7109375" style="0" customWidth="1"/>
    <col min="6" max="8" width="20.7109375" style="0" customWidth="1"/>
  </cols>
  <sheetData>
    <row r="1" spans="1:8" ht="12.75">
      <c r="A1" s="2606"/>
      <c r="B1" s="2607"/>
      <c r="C1" s="2607"/>
      <c r="D1" s="2607"/>
      <c r="E1" s="2607"/>
      <c r="F1" s="2607"/>
      <c r="G1" s="2607"/>
      <c r="H1" s="2608"/>
    </row>
    <row r="2" spans="1:8" ht="23.25">
      <c r="A2" s="2609" t="s">
        <v>442</v>
      </c>
      <c r="B2" s="2493"/>
      <c r="C2" s="2493"/>
      <c r="D2" s="2493"/>
      <c r="E2" s="2493"/>
      <c r="F2" s="2493"/>
      <c r="G2" s="2493"/>
      <c r="H2" s="2610"/>
    </row>
    <row r="3" spans="1:8" ht="20.25">
      <c r="A3" s="2611" t="s">
        <v>443</v>
      </c>
      <c r="B3" s="2495"/>
      <c r="C3" s="2495"/>
      <c r="D3" s="2495"/>
      <c r="E3" s="2495"/>
      <c r="F3" s="2495"/>
      <c r="G3" s="2495"/>
      <c r="H3" s="2612"/>
    </row>
    <row r="4" spans="1:8" ht="20.25">
      <c r="A4" s="2611" t="s">
        <v>444</v>
      </c>
      <c r="B4" s="2495"/>
      <c r="C4" s="2495"/>
      <c r="D4" s="2495"/>
      <c r="E4" s="2495"/>
      <c r="F4" s="2495"/>
      <c r="G4" s="2495"/>
      <c r="H4" s="2612"/>
    </row>
    <row r="5" spans="1:8" ht="20.25">
      <c r="A5" s="2611" t="s">
        <v>929</v>
      </c>
      <c r="B5" s="2495"/>
      <c r="C5" s="2495"/>
      <c r="D5" s="2495"/>
      <c r="E5" s="2495"/>
      <c r="F5" s="2495"/>
      <c r="G5" s="2495"/>
      <c r="H5" s="2612"/>
    </row>
    <row r="6" spans="1:8" ht="20.25">
      <c r="A6" s="726"/>
      <c r="B6" s="830"/>
      <c r="C6" s="830"/>
      <c r="D6" s="830"/>
      <c r="E6" s="830"/>
      <c r="F6" s="830"/>
      <c r="G6" s="830"/>
      <c r="H6" s="1031"/>
    </row>
    <row r="7" spans="1:9" ht="6" customHeight="1">
      <c r="A7" s="1032"/>
      <c r="B7" s="1033"/>
      <c r="C7" s="2613"/>
      <c r="D7" s="2613"/>
      <c r="E7" s="2614"/>
      <c r="F7" s="2615"/>
      <c r="G7" s="2615"/>
      <c r="H7" s="2616"/>
      <c r="I7" s="1"/>
    </row>
    <row r="8" spans="1:9" ht="12.75">
      <c r="A8" s="1035"/>
      <c r="B8" s="2597"/>
      <c r="C8" s="2598"/>
      <c r="D8" s="2599"/>
      <c r="E8" s="2617" t="s">
        <v>445</v>
      </c>
      <c r="F8" s="2598"/>
      <c r="G8" s="2598"/>
      <c r="H8" s="2618"/>
      <c r="I8" s="1"/>
    </row>
    <row r="9" spans="1:9" ht="6" customHeight="1">
      <c r="A9" s="1040"/>
      <c r="B9" s="84"/>
      <c r="C9" s="1036"/>
      <c r="D9" s="1037"/>
      <c r="E9" s="1038"/>
      <c r="F9" s="1036"/>
      <c r="G9" s="1036"/>
      <c r="H9" s="1039"/>
      <c r="I9" s="1"/>
    </row>
    <row r="10" spans="1:9" ht="12.75">
      <c r="A10" s="1041"/>
      <c r="B10" s="2597" t="s">
        <v>446</v>
      </c>
      <c r="C10" s="2598"/>
      <c r="D10" s="2599"/>
      <c r="E10" s="1042"/>
      <c r="F10" s="1036" t="s">
        <v>447</v>
      </c>
      <c r="G10" s="1036" t="s">
        <v>448</v>
      </c>
      <c r="H10" s="1039" t="s">
        <v>449</v>
      </c>
      <c r="I10" s="1"/>
    </row>
    <row r="11" spans="1:9" ht="12.75">
      <c r="A11" s="1043" t="s">
        <v>153</v>
      </c>
      <c r="B11" s="2600" t="s">
        <v>450</v>
      </c>
      <c r="C11" s="2601"/>
      <c r="D11" s="2602"/>
      <c r="E11" s="1042"/>
      <c r="F11" s="1036" t="s">
        <v>451</v>
      </c>
      <c r="G11" s="1036" t="s">
        <v>451</v>
      </c>
      <c r="H11" s="1039" t="s">
        <v>451</v>
      </c>
      <c r="I11" s="1"/>
    </row>
    <row r="12" spans="1:9" ht="12.75" customHeight="1">
      <c r="A12" s="1044"/>
      <c r="B12" s="2603" t="s">
        <v>341</v>
      </c>
      <c r="C12" s="2604"/>
      <c r="D12" s="2605"/>
      <c r="E12" s="1045"/>
      <c r="F12" s="1046"/>
      <c r="G12" s="1046"/>
      <c r="H12" s="1047"/>
      <c r="I12" s="1"/>
    </row>
    <row r="13" spans="1:9" ht="3.75" customHeight="1">
      <c r="A13" s="43" t="s">
        <v>141</v>
      </c>
      <c r="B13" s="1010"/>
      <c r="C13" s="1011"/>
      <c r="D13" s="1010"/>
      <c r="E13" s="1048"/>
      <c r="F13" s="1011"/>
      <c r="G13" s="1012"/>
      <c r="H13" s="1049"/>
      <c r="I13" s="1"/>
    </row>
    <row r="14" spans="1:10" ht="12.75">
      <c r="A14" s="43">
        <v>1980</v>
      </c>
      <c r="B14" s="1010"/>
      <c r="C14" s="1050">
        <v>78349</v>
      </c>
      <c r="D14" s="1015"/>
      <c r="E14" s="1051"/>
      <c r="F14" s="1015">
        <v>0.273</v>
      </c>
      <c r="G14" s="1015">
        <v>0.077</v>
      </c>
      <c r="H14" s="1052">
        <v>0.35</v>
      </c>
      <c r="I14" s="1026"/>
      <c r="J14" s="1053"/>
    </row>
    <row r="15" spans="1:10" ht="10.5" customHeight="1">
      <c r="A15" s="43"/>
      <c r="B15" s="1010"/>
      <c r="C15" s="1050"/>
      <c r="D15" s="1015"/>
      <c r="E15" s="1051"/>
      <c r="F15" s="1054"/>
      <c r="G15" s="1054"/>
      <c r="H15" s="1055"/>
      <c r="I15" s="1026"/>
      <c r="J15" s="1053"/>
    </row>
    <row r="16" spans="1:10" ht="12.75">
      <c r="A16" s="43">
        <v>1985</v>
      </c>
      <c r="B16" s="1010"/>
      <c r="C16" s="1050">
        <v>88293</v>
      </c>
      <c r="D16" s="1015"/>
      <c r="E16" s="1051"/>
      <c r="F16" s="1015">
        <v>0.244</v>
      </c>
      <c r="G16" s="1015">
        <v>0.061</v>
      </c>
      <c r="H16" s="1052">
        <v>0.305</v>
      </c>
      <c r="I16" s="1026"/>
      <c r="J16" s="1053"/>
    </row>
    <row r="17" spans="1:10" ht="10.5" customHeight="1">
      <c r="A17" s="43"/>
      <c r="B17" s="1010"/>
      <c r="C17" s="1050"/>
      <c r="D17" s="1015"/>
      <c r="E17" s="1051"/>
      <c r="F17" s="2326" t="s">
        <v>141</v>
      </c>
      <c r="G17" s="1015" t="s">
        <v>141</v>
      </c>
      <c r="H17" s="1052"/>
      <c r="I17" s="1026"/>
      <c r="J17" s="1053"/>
    </row>
    <row r="18" spans="1:10" ht="12.75">
      <c r="A18" s="43">
        <v>1990</v>
      </c>
      <c r="B18" s="1010"/>
      <c r="C18" s="1050">
        <v>94772</v>
      </c>
      <c r="D18" s="1015"/>
      <c r="E18" s="1051"/>
      <c r="F18" s="1015">
        <v>0.227</v>
      </c>
      <c r="G18" s="1015">
        <v>0.053</v>
      </c>
      <c r="H18" s="1052">
        <v>0.28</v>
      </c>
      <c r="I18" s="1026"/>
      <c r="J18" s="1053"/>
    </row>
    <row r="19" spans="1:10" ht="12.75">
      <c r="A19" s="43">
        <v>1991</v>
      </c>
      <c r="B19" s="1010"/>
      <c r="C19" s="1050">
        <v>94959</v>
      </c>
      <c r="D19" s="1015"/>
      <c r="E19" s="1051"/>
      <c r="F19" s="2335">
        <v>0.223</v>
      </c>
      <c r="G19" s="1015">
        <v>0.052</v>
      </c>
      <c r="H19" s="1052">
        <v>0.275</v>
      </c>
      <c r="I19" s="1026"/>
      <c r="J19" s="1053"/>
    </row>
    <row r="20" spans="1:10" ht="12.75">
      <c r="A20" s="43">
        <v>1992</v>
      </c>
      <c r="B20" s="1010"/>
      <c r="C20" s="1050">
        <v>96577</v>
      </c>
      <c r="D20" s="1015"/>
      <c r="E20" s="1051"/>
      <c r="F20" s="2335">
        <v>0.213</v>
      </c>
      <c r="G20" s="1015">
        <v>0.05</v>
      </c>
      <c r="H20" s="1052">
        <v>0.263</v>
      </c>
      <c r="I20" s="1026"/>
      <c r="J20" s="1053"/>
    </row>
    <row r="21" spans="1:10" ht="12.75">
      <c r="A21" s="43">
        <v>1993</v>
      </c>
      <c r="B21" s="1010"/>
      <c r="C21" s="1050">
        <v>97749</v>
      </c>
      <c r="D21" s="1015"/>
      <c r="E21" s="1051"/>
      <c r="F21" s="2335">
        <v>0.204</v>
      </c>
      <c r="G21" s="1015">
        <v>0.047</v>
      </c>
      <c r="H21" s="1052">
        <v>0.252</v>
      </c>
      <c r="I21" s="1026"/>
      <c r="J21" s="1053"/>
    </row>
    <row r="22" spans="1:10" ht="12.75">
      <c r="A22" s="43">
        <v>1994</v>
      </c>
      <c r="B22" s="1010"/>
      <c r="C22" s="1050">
        <v>101077</v>
      </c>
      <c r="D22" s="1015"/>
      <c r="E22" s="1051"/>
      <c r="F22" s="2335">
        <v>0.196</v>
      </c>
      <c r="G22" s="1015">
        <v>0.045</v>
      </c>
      <c r="H22" s="1052">
        <v>0.241</v>
      </c>
      <c r="I22" s="1026"/>
      <c r="J22" s="1053"/>
    </row>
    <row r="23" spans="1:10" ht="12.75">
      <c r="A23" s="43">
        <v>1995</v>
      </c>
      <c r="B23" s="1010"/>
      <c r="C23" s="1050">
        <v>102162</v>
      </c>
      <c r="D23" s="1015"/>
      <c r="E23" s="1051"/>
      <c r="F23" s="2335">
        <v>0.185</v>
      </c>
      <c r="G23" s="1015">
        <v>0.044</v>
      </c>
      <c r="H23" s="1052">
        <v>0.229</v>
      </c>
      <c r="I23" s="1026"/>
      <c r="J23" s="1053"/>
    </row>
    <row r="24" spans="1:10" ht="12.75">
      <c r="A24" s="43">
        <v>1996</v>
      </c>
      <c r="B24" s="1010"/>
      <c r="C24" s="1050">
        <v>104313</v>
      </c>
      <c r="D24" s="1015"/>
      <c r="E24" s="1051"/>
      <c r="F24" s="2335">
        <v>0.173</v>
      </c>
      <c r="G24" s="1015">
        <v>0.043</v>
      </c>
      <c r="H24" s="1052">
        <v>0.217</v>
      </c>
      <c r="I24" s="1026"/>
      <c r="J24" s="1053"/>
    </row>
    <row r="25" spans="1:10" ht="12.75">
      <c r="A25" s="43">
        <v>1997</v>
      </c>
      <c r="B25" s="1010"/>
      <c r="C25" s="1050">
        <v>106955</v>
      </c>
      <c r="D25" s="1015"/>
      <c r="E25" s="1051"/>
      <c r="F25" s="2335">
        <v>0.17</v>
      </c>
      <c r="G25" s="1015">
        <v>0.043</v>
      </c>
      <c r="H25" s="1052">
        <v>0.213</v>
      </c>
      <c r="I25" s="1026"/>
      <c r="J25" s="1053"/>
    </row>
    <row r="26" spans="1:10" ht="12.75">
      <c r="A26" s="43">
        <v>1998</v>
      </c>
      <c r="B26" s="1010"/>
      <c r="C26" s="1050">
        <v>108340</v>
      </c>
      <c r="D26" s="1015"/>
      <c r="E26" s="1051"/>
      <c r="F26" s="2335">
        <v>0.168</v>
      </c>
      <c r="G26" s="1015">
        <v>0.042</v>
      </c>
      <c r="H26" s="1052">
        <v>0.21</v>
      </c>
      <c r="I26" s="1026"/>
      <c r="J26" s="1053"/>
    </row>
    <row r="27" spans="1:10" ht="12.75">
      <c r="A27" s="43">
        <v>1999</v>
      </c>
      <c r="B27" s="1010"/>
      <c r="C27" s="1050">
        <v>110131</v>
      </c>
      <c r="D27" s="1015"/>
      <c r="E27" s="1051"/>
      <c r="F27" s="2335">
        <v>0.165</v>
      </c>
      <c r="G27" s="1015">
        <v>0.042</v>
      </c>
      <c r="H27" s="1052">
        <v>0.206</v>
      </c>
      <c r="I27" s="1026"/>
      <c r="J27" s="1053"/>
    </row>
    <row r="28" spans="1:10" ht="12.75">
      <c r="A28" s="43">
        <v>2000</v>
      </c>
      <c r="B28" s="1010"/>
      <c r="C28" s="1050">
        <v>112443</v>
      </c>
      <c r="D28" s="1015"/>
      <c r="E28" s="1051"/>
      <c r="F28" s="2335">
        <v>0.158</v>
      </c>
      <c r="G28" s="1015">
        <v>0.042</v>
      </c>
      <c r="H28" s="1052">
        <v>0.199</v>
      </c>
      <c r="I28" s="1026"/>
      <c r="J28" s="1053"/>
    </row>
    <row r="29" spans="1:10" ht="12.75">
      <c r="A29" s="43">
        <v>2001</v>
      </c>
      <c r="B29" s="1010"/>
      <c r="C29" s="1050">
        <v>113458</v>
      </c>
      <c r="D29" s="1015"/>
      <c r="E29" s="1051"/>
      <c r="F29" s="2335">
        <v>0.155</v>
      </c>
      <c r="G29" s="1015">
        <v>0.041</v>
      </c>
      <c r="H29" s="1052">
        <v>0.196</v>
      </c>
      <c r="I29" s="1026"/>
      <c r="J29" s="1053"/>
    </row>
    <row r="30" spans="1:10" ht="12.75">
      <c r="A30" s="43">
        <v>2002</v>
      </c>
      <c r="B30" s="1010"/>
      <c r="C30" s="1050">
        <v>113711</v>
      </c>
      <c r="D30" s="1015"/>
      <c r="E30" s="1051"/>
      <c r="F30" s="2335">
        <v>0.15</v>
      </c>
      <c r="G30" s="1015">
        <v>0.041</v>
      </c>
      <c r="H30" s="1052">
        <v>0.191</v>
      </c>
      <c r="I30" s="1026"/>
      <c r="J30" s="1053"/>
    </row>
    <row r="31" spans="1:10" ht="12.75">
      <c r="A31" s="43">
        <v>2003</v>
      </c>
      <c r="B31" s="1010"/>
      <c r="C31" s="1050">
        <v>114924</v>
      </c>
      <c r="D31" s="1015"/>
      <c r="E31" s="1051"/>
      <c r="F31" s="2335">
        <v>0.145</v>
      </c>
      <c r="G31" s="1015">
        <v>0.04</v>
      </c>
      <c r="H31" s="1052">
        <v>0.185</v>
      </c>
      <c r="I31" s="1026"/>
      <c r="J31" s="1053"/>
    </row>
    <row r="32" spans="1:10" ht="12.75" customHeight="1">
      <c r="A32" s="43">
        <v>2004</v>
      </c>
      <c r="B32" s="1010"/>
      <c r="C32" s="1050">
        <v>115672</v>
      </c>
      <c r="D32" s="1015"/>
      <c r="E32" s="1051"/>
      <c r="F32" s="2335">
        <v>0.141</v>
      </c>
      <c r="G32" s="1015">
        <v>0.039</v>
      </c>
      <c r="H32" s="1052">
        <v>0.18</v>
      </c>
      <c r="I32" s="1026"/>
      <c r="J32" s="1053"/>
    </row>
    <row r="33" spans="1:10" ht="12.75" customHeight="1">
      <c r="A33" s="1056">
        <v>2005</v>
      </c>
      <c r="B33" s="1057"/>
      <c r="C33" s="1050">
        <v>118160</v>
      </c>
      <c r="D33" s="1058"/>
      <c r="E33" s="1059"/>
      <c r="F33" s="2335">
        <v>0.132</v>
      </c>
      <c r="G33" s="1015">
        <v>0.038</v>
      </c>
      <c r="H33" s="1052">
        <v>0.171</v>
      </c>
      <c r="I33" s="1"/>
      <c r="J33" s="1060"/>
    </row>
    <row r="34" spans="1:10" ht="12.75" customHeight="1">
      <c r="A34" s="1056">
        <v>2006</v>
      </c>
      <c r="B34" s="1057"/>
      <c r="C34" s="1050">
        <v>119858</v>
      </c>
      <c r="D34" s="1058"/>
      <c r="E34" s="1059"/>
      <c r="F34" s="2335">
        <v>0.127</v>
      </c>
      <c r="G34" s="1015">
        <v>0.037</v>
      </c>
      <c r="H34" s="1052">
        <v>0.164</v>
      </c>
      <c r="I34" s="1"/>
      <c r="J34" s="1060"/>
    </row>
    <row r="35" spans="1:10" ht="12.75" customHeight="1">
      <c r="A35" s="1056">
        <v>2007</v>
      </c>
      <c r="B35" s="1057"/>
      <c r="C35" s="1050">
        <v>121563</v>
      </c>
      <c r="D35" s="1058"/>
      <c r="E35" s="1059"/>
      <c r="F35" s="2335">
        <v>0.121</v>
      </c>
      <c r="G35" s="1015">
        <v>0.037</v>
      </c>
      <c r="H35" s="1052">
        <v>0.158</v>
      </c>
      <c r="I35" s="1"/>
      <c r="J35" s="1060"/>
    </row>
    <row r="36" spans="1:11" ht="12.75" customHeight="1">
      <c r="A36" s="1056">
        <v>2008</v>
      </c>
      <c r="B36" s="1057"/>
      <c r="C36" s="1050">
        <v>121524</v>
      </c>
      <c r="D36" s="1058"/>
      <c r="E36" s="1059"/>
      <c r="F36" s="2335">
        <v>0.121</v>
      </c>
      <c r="G36" s="1015">
        <v>0.037</v>
      </c>
      <c r="H36" s="1052">
        <v>0.157</v>
      </c>
      <c r="I36" s="1"/>
      <c r="J36" t="s">
        <v>141</v>
      </c>
      <c r="K36" t="s">
        <v>141</v>
      </c>
    </row>
    <row r="37" spans="1:11" ht="12.75" customHeight="1">
      <c r="A37" s="1056">
        <v>2009</v>
      </c>
      <c r="B37" s="1057"/>
      <c r="C37" s="1050">
        <v>119392</v>
      </c>
      <c r="D37" s="1058"/>
      <c r="E37" s="1059"/>
      <c r="F37" s="2335">
        <v>0.114</v>
      </c>
      <c r="G37" s="1015">
        <v>0.036</v>
      </c>
      <c r="H37" s="1052">
        <v>0.15</v>
      </c>
      <c r="I37" s="1"/>
      <c r="J37" t="s">
        <v>141</v>
      </c>
      <c r="K37" t="s">
        <v>141</v>
      </c>
    </row>
    <row r="38" spans="1:10" ht="12.75" customHeight="1" thickBot="1">
      <c r="A38" s="1061"/>
      <c r="B38" s="1062"/>
      <c r="C38" s="1063"/>
      <c r="D38" s="1064"/>
      <c r="E38" s="1065"/>
      <c r="F38" s="1066"/>
      <c r="G38" s="1066"/>
      <c r="H38" s="1067"/>
      <c r="I38" s="1"/>
      <c r="J38" s="1060"/>
    </row>
    <row r="39" spans="1:9" ht="12" customHeight="1">
      <c r="A39" s="112" t="s">
        <v>910</v>
      </c>
      <c r="B39" s="1"/>
      <c r="C39" s="1025"/>
      <c r="D39" s="1026"/>
      <c r="E39" s="1025"/>
      <c r="F39" s="1026"/>
      <c r="G39" s="1025"/>
      <c r="H39" s="1"/>
      <c r="I39" s="1"/>
    </row>
    <row r="40" spans="1:6" ht="12" customHeight="1">
      <c r="A40" s="112" t="s">
        <v>452</v>
      </c>
      <c r="B40" s="1"/>
      <c r="C40" s="1025"/>
      <c r="D40" s="1026"/>
      <c r="E40" s="1025"/>
      <c r="F40" s="1026"/>
    </row>
    <row r="41" spans="1:6" ht="12" customHeight="1">
      <c r="A41" s="112" t="s">
        <v>453</v>
      </c>
      <c r="B41" s="1"/>
      <c r="C41" s="1025"/>
      <c r="D41" s="1026"/>
      <c r="E41" s="1025"/>
      <c r="F41" s="1026"/>
    </row>
    <row r="42" ht="12.75">
      <c r="A42" s="112" t="s">
        <v>953</v>
      </c>
    </row>
    <row r="43" spans="1:13" ht="12.75">
      <c r="A43" s="112" t="s">
        <v>952</v>
      </c>
      <c r="J43" s="1068"/>
      <c r="K43" s="1068"/>
      <c r="L43" s="1068"/>
      <c r="M43" s="1068"/>
    </row>
    <row r="44" spans="10:13" ht="12.75">
      <c r="J44" s="1068"/>
      <c r="K44" s="1068"/>
      <c r="L44" s="1068"/>
      <c r="M44" s="1068"/>
    </row>
    <row r="45" spans="10:13" ht="12.75">
      <c r="J45" s="1068"/>
      <c r="K45" s="1068"/>
      <c r="L45" s="1068"/>
      <c r="M45" s="1068"/>
    </row>
    <row r="46" spans="6:7" ht="12.75">
      <c r="F46" s="2353"/>
      <c r="G46" s="1028"/>
    </row>
    <row r="48" spans="6:8" ht="12.75">
      <c r="F48" s="898"/>
      <c r="G48" s="898"/>
      <c r="H48" s="898"/>
    </row>
  </sheetData>
  <sheetProtection/>
  <mergeCells count="12">
    <mergeCell ref="B8:D8"/>
    <mergeCell ref="E8:H8"/>
    <mergeCell ref="B10:D10"/>
    <mergeCell ref="B11:D11"/>
    <mergeCell ref="B12:D12"/>
    <mergeCell ref="A1:H1"/>
    <mergeCell ref="A2:H2"/>
    <mergeCell ref="A3:H3"/>
    <mergeCell ref="A4:H4"/>
    <mergeCell ref="A5:H5"/>
    <mergeCell ref="C7:D7"/>
    <mergeCell ref="E7:H7"/>
  </mergeCells>
  <printOptions/>
  <pageMargins left="0.7" right="0.7" top="0.75" bottom="0.75" header="0.3" footer="0.3"/>
  <pageSetup fitToHeight="1" fitToWidth="1" horizontalDpi="600" verticalDpi="600" orientation="landscape" scale="94" r:id="rId1"/>
  <ignoredErrors>
    <ignoredError sqref="F17:H17" numberStoredAsText="1"/>
  </ignoredErrors>
</worksheet>
</file>

<file path=xl/worksheets/sheet36.xml><?xml version="1.0" encoding="utf-8"?>
<worksheet xmlns="http://schemas.openxmlformats.org/spreadsheetml/2006/main" xmlns:r="http://schemas.openxmlformats.org/officeDocument/2006/relationships">
  <dimension ref="A1:O43"/>
  <sheetViews>
    <sheetView zoomScalePageLayoutView="0" workbookViewId="0" topLeftCell="C1">
      <selection activeCell="N5" sqref="N5"/>
    </sheetView>
  </sheetViews>
  <sheetFormatPr defaultColWidth="9.140625" defaultRowHeight="12.75"/>
  <cols>
    <col min="1" max="1" width="11.57421875" style="11" customWidth="1"/>
    <col min="2" max="2" width="11.7109375" style="11" customWidth="1"/>
    <col min="3" max="3" width="10.7109375" style="11" customWidth="1"/>
    <col min="4" max="4" width="9.7109375" style="11" customWidth="1"/>
    <col min="5" max="6" width="11.7109375" style="11" customWidth="1"/>
    <col min="7" max="7" width="9.7109375" style="11" customWidth="1"/>
    <col min="8" max="8" width="11.7109375" style="11" customWidth="1"/>
    <col min="9" max="9" width="10.7109375" style="11" customWidth="1"/>
    <col min="10" max="10" width="9.7109375" style="11" customWidth="1"/>
    <col min="11" max="11" width="11.7109375" style="11" customWidth="1"/>
    <col min="12" max="12" width="10.7109375" style="11" customWidth="1"/>
    <col min="13" max="13" width="9.7109375" style="11" customWidth="1"/>
    <col min="15" max="15" width="15.140625" style="0" customWidth="1"/>
  </cols>
  <sheetData>
    <row r="1" spans="1:13" ht="12.75">
      <c r="A1" s="670"/>
      <c r="B1" s="671"/>
      <c r="C1" s="671"/>
      <c r="D1" s="671"/>
      <c r="E1" s="671"/>
      <c r="F1" s="671"/>
      <c r="G1" s="671"/>
      <c r="H1" s="671"/>
      <c r="I1" s="671"/>
      <c r="J1" s="671"/>
      <c r="K1" s="671"/>
      <c r="L1" s="671"/>
      <c r="M1" s="775"/>
    </row>
    <row r="2" spans="1:13" ht="23.25">
      <c r="A2" s="2587" t="s">
        <v>454</v>
      </c>
      <c r="B2" s="2514"/>
      <c r="C2" s="2514"/>
      <c r="D2" s="2514"/>
      <c r="E2" s="2514"/>
      <c r="F2" s="2514"/>
      <c r="G2" s="2514"/>
      <c r="H2" s="2514"/>
      <c r="I2" s="2514"/>
      <c r="J2" s="2514"/>
      <c r="K2" s="2514"/>
      <c r="L2" s="2514"/>
      <c r="M2" s="2588"/>
    </row>
    <row r="3" spans="1:13" ht="20.25">
      <c r="A3" s="2622" t="s">
        <v>63</v>
      </c>
      <c r="B3" s="2623"/>
      <c r="C3" s="2623"/>
      <c r="D3" s="2623"/>
      <c r="E3" s="2623"/>
      <c r="F3" s="2623"/>
      <c r="G3" s="2623"/>
      <c r="H3" s="2623"/>
      <c r="I3" s="2623"/>
      <c r="J3" s="2623"/>
      <c r="K3" s="2623"/>
      <c r="L3" s="2623"/>
      <c r="M3" s="2624"/>
    </row>
    <row r="4" spans="1:13" ht="20.25">
      <c r="A4" s="2622" t="s">
        <v>144</v>
      </c>
      <c r="B4" s="2623"/>
      <c r="C4" s="2623"/>
      <c r="D4" s="2623"/>
      <c r="E4" s="2623"/>
      <c r="F4" s="2623"/>
      <c r="G4" s="2623"/>
      <c r="H4" s="2623"/>
      <c r="I4" s="2623"/>
      <c r="J4" s="2623"/>
      <c r="K4" s="2623"/>
      <c r="L4" s="2623"/>
      <c r="M4" s="2624"/>
    </row>
    <row r="5" spans="1:13" ht="18">
      <c r="A5" s="1070"/>
      <c r="B5" s="549"/>
      <c r="C5" s="549"/>
      <c r="D5" s="549"/>
      <c r="E5" s="725"/>
      <c r="F5" s="725"/>
      <c r="G5" s="725"/>
      <c r="H5" s="725"/>
      <c r="I5" s="725"/>
      <c r="J5" s="725"/>
      <c r="K5" s="725"/>
      <c r="L5" s="725"/>
      <c r="M5" s="1071"/>
    </row>
    <row r="6" spans="1:13" ht="12.75">
      <c r="A6" s="1072"/>
      <c r="B6" s="1072"/>
      <c r="C6" s="1073"/>
      <c r="D6" s="1073"/>
      <c r="E6" s="1074"/>
      <c r="F6" s="1073"/>
      <c r="G6" s="1073"/>
      <c r="H6" s="1074"/>
      <c r="I6" s="1073"/>
      <c r="J6" s="1073"/>
      <c r="K6" s="1074"/>
      <c r="L6" s="1073"/>
      <c r="M6" s="1075"/>
    </row>
    <row r="7" spans="1:13" ht="12.75">
      <c r="A7" s="1076"/>
      <c r="B7" s="15"/>
      <c r="E7" s="2619" t="s">
        <v>455</v>
      </c>
      <c r="F7" s="2620"/>
      <c r="G7" s="2620"/>
      <c r="H7" s="2619" t="s">
        <v>455</v>
      </c>
      <c r="I7" s="2620"/>
      <c r="J7" s="2620"/>
      <c r="K7" s="2619" t="s">
        <v>455</v>
      </c>
      <c r="L7" s="2620"/>
      <c r="M7" s="2621"/>
    </row>
    <row r="8" spans="1:13" ht="12.75">
      <c r="A8" s="1080"/>
      <c r="B8" s="1081" t="s">
        <v>456</v>
      </c>
      <c r="C8" s="1082"/>
      <c r="D8" s="1083"/>
      <c r="E8" s="2619" t="s">
        <v>457</v>
      </c>
      <c r="F8" s="2620"/>
      <c r="G8" s="2620"/>
      <c r="H8" s="2619" t="s">
        <v>458</v>
      </c>
      <c r="I8" s="2620"/>
      <c r="J8" s="2620"/>
      <c r="K8" s="2619" t="s">
        <v>459</v>
      </c>
      <c r="L8" s="2620"/>
      <c r="M8" s="2621"/>
    </row>
    <row r="9" spans="1:13" ht="12.75">
      <c r="A9" s="1080"/>
      <c r="B9" s="1084"/>
      <c r="C9" s="1078"/>
      <c r="D9" s="1085"/>
      <c r="E9" s="1086"/>
      <c r="F9" s="1087"/>
      <c r="G9" s="1087"/>
      <c r="H9" s="1086"/>
      <c r="I9" s="1087"/>
      <c r="J9" s="1087"/>
      <c r="K9" s="1086"/>
      <c r="L9" s="1087"/>
      <c r="M9" s="1088"/>
    </row>
    <row r="10" spans="1:13" ht="12.75">
      <c r="A10" s="1089" t="s">
        <v>460</v>
      </c>
      <c r="B10" s="1084" t="s">
        <v>145</v>
      </c>
      <c r="C10" s="1078" t="s">
        <v>461</v>
      </c>
      <c r="D10" s="1078" t="s">
        <v>200</v>
      </c>
      <c r="E10" s="1077" t="s">
        <v>145</v>
      </c>
      <c r="F10" s="1078" t="s">
        <v>461</v>
      </c>
      <c r="G10" s="1078" t="s">
        <v>200</v>
      </c>
      <c r="H10" s="1077" t="s">
        <v>145</v>
      </c>
      <c r="I10" s="1078" t="s">
        <v>461</v>
      </c>
      <c r="J10" s="1078" t="s">
        <v>200</v>
      </c>
      <c r="K10" s="1077" t="s">
        <v>145</v>
      </c>
      <c r="L10" s="1078" t="s">
        <v>461</v>
      </c>
      <c r="M10" s="1079" t="s">
        <v>200</v>
      </c>
    </row>
    <row r="11" spans="1:13" ht="12.75">
      <c r="A11" s="1089" t="s">
        <v>462</v>
      </c>
      <c r="B11" s="1084" t="s">
        <v>206</v>
      </c>
      <c r="C11" s="1078" t="s">
        <v>206</v>
      </c>
      <c r="D11" s="1078" t="s">
        <v>461</v>
      </c>
      <c r="E11" s="1077" t="s">
        <v>206</v>
      </c>
      <c r="F11" s="1078" t="s">
        <v>206</v>
      </c>
      <c r="G11" s="1078" t="s">
        <v>461</v>
      </c>
      <c r="H11" s="1077" t="s">
        <v>206</v>
      </c>
      <c r="I11" s="1078" t="s">
        <v>206</v>
      </c>
      <c r="J11" s="1078" t="s">
        <v>461</v>
      </c>
      <c r="K11" s="1077" t="s">
        <v>206</v>
      </c>
      <c r="L11" s="1078" t="s">
        <v>206</v>
      </c>
      <c r="M11" s="1079" t="s">
        <v>461</v>
      </c>
    </row>
    <row r="12" spans="1:13" ht="12.75">
      <c r="A12" s="1090"/>
      <c r="B12" s="1090"/>
      <c r="C12" s="1091"/>
      <c r="D12" s="1091"/>
      <c r="E12" s="1092"/>
      <c r="F12" s="1093"/>
      <c r="G12" s="1093"/>
      <c r="H12" s="1092"/>
      <c r="I12" s="1093"/>
      <c r="J12" s="1093"/>
      <c r="K12" s="1092"/>
      <c r="L12" s="1093"/>
      <c r="M12" s="1094"/>
    </row>
    <row r="13" spans="1:13" ht="6" customHeight="1">
      <c r="A13" s="1095"/>
      <c r="B13" s="1095"/>
      <c r="C13" s="1096"/>
      <c r="D13" s="1096"/>
      <c r="E13" s="1097"/>
      <c r="F13" s="1096"/>
      <c r="G13" s="1096"/>
      <c r="H13" s="1097"/>
      <c r="I13" s="1096"/>
      <c r="J13" s="1096"/>
      <c r="K13" s="1097"/>
      <c r="L13" s="1096"/>
      <c r="M13" s="1098"/>
    </row>
    <row r="14" spans="1:13" ht="12.75">
      <c r="A14" s="1099">
        <v>2001</v>
      </c>
      <c r="B14" s="1100">
        <v>32954</v>
      </c>
      <c r="C14" s="802">
        <v>1227</v>
      </c>
      <c r="D14" s="1101">
        <v>0.03723371973053347</v>
      </c>
      <c r="E14" s="1102">
        <v>1166</v>
      </c>
      <c r="F14" s="802">
        <v>256</v>
      </c>
      <c r="G14" s="1101">
        <v>0.2195540308747856</v>
      </c>
      <c r="H14" s="1102">
        <v>2787</v>
      </c>
      <c r="I14" s="802">
        <v>290</v>
      </c>
      <c r="J14" s="1101">
        <v>0.10405453893074991</v>
      </c>
      <c r="K14" s="1102">
        <v>29001</v>
      </c>
      <c r="L14" s="802">
        <v>681</v>
      </c>
      <c r="M14" s="1103">
        <v>0.023481948898313853</v>
      </c>
    </row>
    <row r="15" spans="1:13" ht="12.75">
      <c r="A15" s="1099">
        <v>2002</v>
      </c>
      <c r="B15" s="1100">
        <v>31229</v>
      </c>
      <c r="C15" s="802">
        <v>1308</v>
      </c>
      <c r="D15" s="1101">
        <v>0.042</v>
      </c>
      <c r="E15" s="1102">
        <v>1137</v>
      </c>
      <c r="F15" s="802">
        <v>263</v>
      </c>
      <c r="G15" s="1101">
        <v>0.231</v>
      </c>
      <c r="H15" s="1102">
        <v>2671</v>
      </c>
      <c r="I15" s="802">
        <v>310</v>
      </c>
      <c r="J15" s="1101">
        <v>0.116</v>
      </c>
      <c r="K15" s="1102">
        <v>27421</v>
      </c>
      <c r="L15" s="802">
        <v>735</v>
      </c>
      <c r="M15" s="1103">
        <v>0.027</v>
      </c>
    </row>
    <row r="16" spans="1:13" ht="12.75">
      <c r="A16" s="1099">
        <v>2003</v>
      </c>
      <c r="B16" s="1100">
        <v>30611</v>
      </c>
      <c r="C16" s="802">
        <v>1541</v>
      </c>
      <c r="D16" s="1101">
        <v>0.05</v>
      </c>
      <c r="E16" s="1102">
        <v>1135</v>
      </c>
      <c r="F16" s="802">
        <v>303</v>
      </c>
      <c r="G16" s="1101">
        <v>0.267</v>
      </c>
      <c r="H16" s="1102">
        <v>2569</v>
      </c>
      <c r="I16" s="802">
        <v>326</v>
      </c>
      <c r="J16" s="1101">
        <v>0.127</v>
      </c>
      <c r="K16" s="1102">
        <v>26907</v>
      </c>
      <c r="L16" s="802">
        <v>912</v>
      </c>
      <c r="M16" s="1103">
        <v>0.034</v>
      </c>
    </row>
    <row r="17" spans="1:13" ht="12.75">
      <c r="A17" s="1099">
        <v>2004</v>
      </c>
      <c r="B17" s="1100">
        <v>30148</v>
      </c>
      <c r="C17" s="802">
        <v>1756</v>
      </c>
      <c r="D17" s="1101">
        <v>0.058</v>
      </c>
      <c r="E17" s="1102">
        <v>1137</v>
      </c>
      <c r="F17" s="802">
        <v>342</v>
      </c>
      <c r="G17" s="1101">
        <v>0.301</v>
      </c>
      <c r="H17" s="1102">
        <v>2478</v>
      </c>
      <c r="I17" s="802">
        <v>338</v>
      </c>
      <c r="J17" s="1101">
        <v>0.136</v>
      </c>
      <c r="K17" s="1102">
        <v>26533</v>
      </c>
      <c r="L17" s="802">
        <v>1076</v>
      </c>
      <c r="M17" s="1103">
        <v>0.041</v>
      </c>
    </row>
    <row r="18" spans="1:13" ht="12.75">
      <c r="A18" s="1099">
        <v>2005</v>
      </c>
      <c r="B18" s="1100">
        <v>29605</v>
      </c>
      <c r="C18" s="802">
        <v>1944</v>
      </c>
      <c r="D18" s="1101">
        <v>0.066</v>
      </c>
      <c r="E18" s="1102">
        <v>1127</v>
      </c>
      <c r="F18" s="802">
        <v>342</v>
      </c>
      <c r="G18" s="1101">
        <v>0.303</v>
      </c>
      <c r="H18" s="1102">
        <v>2404</v>
      </c>
      <c r="I18" s="802">
        <v>331</v>
      </c>
      <c r="J18" s="1101">
        <v>0.138</v>
      </c>
      <c r="K18" s="1102">
        <v>26074</v>
      </c>
      <c r="L18" s="802">
        <v>1271</v>
      </c>
      <c r="M18" s="1103">
        <v>0.049</v>
      </c>
    </row>
    <row r="19" spans="1:13" ht="12.75">
      <c r="A19" s="1099">
        <v>2006</v>
      </c>
      <c r="B19" s="1100">
        <v>28923</v>
      </c>
      <c r="C19" s="802">
        <v>2116</v>
      </c>
      <c r="D19" s="1101">
        <v>0.073</v>
      </c>
      <c r="E19" s="1102">
        <v>1117</v>
      </c>
      <c r="F19" s="802">
        <v>352</v>
      </c>
      <c r="G19" s="1101">
        <v>0.315</v>
      </c>
      <c r="H19" s="1102">
        <v>2337</v>
      </c>
      <c r="I19" s="802">
        <v>347</v>
      </c>
      <c r="J19" s="1101">
        <v>0.148</v>
      </c>
      <c r="K19" s="1102">
        <v>25469</v>
      </c>
      <c r="L19" s="802">
        <v>1417</v>
      </c>
      <c r="M19" s="1103">
        <v>0.056</v>
      </c>
    </row>
    <row r="20" spans="1:13" ht="12.75">
      <c r="A20" s="1099">
        <v>2007</v>
      </c>
      <c r="B20" s="1100">
        <v>29255</v>
      </c>
      <c r="C20" s="802">
        <v>2439</v>
      </c>
      <c r="D20" s="1101">
        <v>0.083</v>
      </c>
      <c r="E20" s="1102">
        <v>1128</v>
      </c>
      <c r="F20" s="802">
        <v>356</v>
      </c>
      <c r="G20" s="1101">
        <v>0.316</v>
      </c>
      <c r="H20" s="1102">
        <v>2336</v>
      </c>
      <c r="I20" s="802">
        <v>350</v>
      </c>
      <c r="J20" s="1101">
        <v>0.15</v>
      </c>
      <c r="K20" s="1102">
        <v>25791</v>
      </c>
      <c r="L20" s="802">
        <v>1733</v>
      </c>
      <c r="M20" s="1103">
        <v>0.067</v>
      </c>
    </row>
    <row r="21" spans="1:13" ht="12.75">
      <c r="A21" s="1104">
        <v>2008</v>
      </c>
      <c r="B21" s="1100">
        <v>28876</v>
      </c>
      <c r="C21" s="802">
        <v>3396</v>
      </c>
      <c r="D21" s="1101">
        <v>0.118</v>
      </c>
      <c r="E21" s="1105">
        <v>1115</v>
      </c>
      <c r="F21" s="1106">
        <v>357</v>
      </c>
      <c r="G21" s="1101">
        <v>0.32</v>
      </c>
      <c r="H21" s="1105">
        <v>2339</v>
      </c>
      <c r="I21" s="1106">
        <v>357</v>
      </c>
      <c r="J21" s="1101">
        <v>0.153</v>
      </c>
      <c r="K21" s="1105">
        <v>25422</v>
      </c>
      <c r="L21" s="1107">
        <v>2682</v>
      </c>
      <c r="M21" s="1103">
        <v>0.105</v>
      </c>
    </row>
    <row r="22" spans="1:13" ht="12.75">
      <c r="A22" s="1108">
        <v>2009</v>
      </c>
      <c r="B22" s="1109">
        <v>27797</v>
      </c>
      <c r="C22" s="1110">
        <v>3627</v>
      </c>
      <c r="D22" s="1111">
        <v>0.13</v>
      </c>
      <c r="E22" s="1112">
        <v>1109</v>
      </c>
      <c r="F22" s="1113">
        <v>378</v>
      </c>
      <c r="G22" s="1111">
        <v>0.341</v>
      </c>
      <c r="H22" s="1112">
        <v>2311</v>
      </c>
      <c r="I22" s="1113">
        <v>384</v>
      </c>
      <c r="J22" s="1111">
        <v>0.166</v>
      </c>
      <c r="K22" s="1112">
        <v>24377</v>
      </c>
      <c r="L22" s="1114">
        <v>2865</v>
      </c>
      <c r="M22" s="1115">
        <v>0.118</v>
      </c>
    </row>
    <row r="23" spans="1:13" ht="12.75">
      <c r="A23" s="160"/>
      <c r="B23" s="160"/>
      <c r="C23" s="160"/>
      <c r="D23" s="160"/>
      <c r="E23" s="160"/>
      <c r="F23" s="160"/>
      <c r="G23" s="160"/>
      <c r="H23" s="160"/>
      <c r="I23" s="160"/>
      <c r="J23" s="160"/>
      <c r="K23" s="165"/>
      <c r="L23" s="542"/>
      <c r="M23" s="542"/>
    </row>
    <row r="24" spans="1:13" ht="12.75">
      <c r="A24" s="1024" t="s">
        <v>463</v>
      </c>
      <c r="B24" s="1024"/>
      <c r="C24" s="160"/>
      <c r="D24" s="160"/>
      <c r="E24" s="160"/>
      <c r="F24" s="160"/>
      <c r="G24" s="160"/>
      <c r="H24" s="160"/>
      <c r="I24" s="160"/>
      <c r="J24" s="160"/>
      <c r="K24" s="1116"/>
      <c r="L24" s="160"/>
      <c r="M24" s="165"/>
    </row>
    <row r="25" spans="1:13" ht="12.75">
      <c r="A25" s="1117" t="s">
        <v>464</v>
      </c>
      <c r="B25" s="1117"/>
      <c r="C25" s="1117"/>
      <c r="D25" s="1117"/>
      <c r="E25" s="1117"/>
      <c r="F25" s="1117"/>
      <c r="G25" s="1117"/>
      <c r="H25" s="1117"/>
      <c r="I25" s="1117"/>
      <c r="J25" s="1117"/>
      <c r="K25" s="1117"/>
      <c r="L25" s="1117"/>
      <c r="M25" s="1117"/>
    </row>
    <row r="26" spans="1:13" ht="12.75">
      <c r="A26" s="304" t="s">
        <v>465</v>
      </c>
      <c r="B26" s="304"/>
      <c r="C26"/>
      <c r="D26"/>
      <c r="E26"/>
      <c r="F26"/>
      <c r="G26"/>
      <c r="H26"/>
      <c r="I26"/>
      <c r="J26"/>
      <c r="K26"/>
      <c r="L26"/>
      <c r="M26"/>
    </row>
    <row r="27" spans="1:3" ht="12.75">
      <c r="A27" s="112" t="s">
        <v>466</v>
      </c>
      <c r="B27" s="304"/>
      <c r="C27"/>
    </row>
    <row r="28" spans="1:13" ht="12.75">
      <c r="A28"/>
      <c r="B28"/>
      <c r="C28"/>
      <c r="D28"/>
      <c r="E28"/>
      <c r="F28"/>
      <c r="G28"/>
      <c r="H28"/>
      <c r="I28"/>
      <c r="J28"/>
      <c r="K28"/>
      <c r="L28"/>
      <c r="M28"/>
    </row>
    <row r="29" spans="1:15" ht="12.75">
      <c r="A29"/>
      <c r="C29" s="810"/>
      <c r="E29" s="810"/>
      <c r="F29" s="1118"/>
      <c r="H29" s="810"/>
      <c r="I29" s="810"/>
      <c r="J29" s="1118"/>
      <c r="L29" s="1118"/>
      <c r="O29" s="1119"/>
    </row>
    <row r="30" spans="2:12" ht="12.75">
      <c r="B30" s="11" t="s">
        <v>141</v>
      </c>
      <c r="C30" s="810" t="s">
        <v>141</v>
      </c>
      <c r="E30" s="810" t="s">
        <v>141</v>
      </c>
      <c r="F30" s="11" t="s">
        <v>141</v>
      </c>
      <c r="H30" s="11" t="s">
        <v>141</v>
      </c>
      <c r="I30" s="11" t="s">
        <v>141</v>
      </c>
      <c r="K30" s="810" t="s">
        <v>141</v>
      </c>
      <c r="L30" s="810" t="s">
        <v>141</v>
      </c>
    </row>
    <row r="31" spans="3:9" ht="12.75">
      <c r="C31" s="810"/>
      <c r="F31" s="810"/>
      <c r="I31" s="810"/>
    </row>
    <row r="32" spans="3:12" ht="12.75">
      <c r="C32" s="810"/>
      <c r="F32" s="810"/>
      <c r="I32" s="810"/>
      <c r="L32" s="810"/>
    </row>
    <row r="35" spans="1:12" ht="12.75">
      <c r="A35" s="412"/>
      <c r="B35" s="412"/>
      <c r="C35" s="810"/>
      <c r="E35" s="1120"/>
      <c r="F35" s="810"/>
      <c r="H35" s="1120"/>
      <c r="I35" s="810"/>
      <c r="L35" s="810"/>
    </row>
    <row r="36" spans="1:13" ht="12.75">
      <c r="A36" s="412"/>
      <c r="B36" s="412"/>
      <c r="C36" s="412"/>
      <c r="D36" s="412"/>
      <c r="E36" s="1120"/>
      <c r="F36" s="412"/>
      <c r="G36" s="412"/>
      <c r="H36" s="1120"/>
      <c r="I36" s="412"/>
      <c r="J36" s="412"/>
      <c r="K36" s="1120"/>
      <c r="L36" s="412"/>
      <c r="M36" s="1120"/>
    </row>
    <row r="37" spans="2:13" ht="12.75">
      <c r="B37"/>
      <c r="C37"/>
      <c r="D37"/>
      <c r="E37"/>
      <c r="F37"/>
      <c r="G37"/>
      <c r="H37" s="414"/>
      <c r="I37"/>
      <c r="J37"/>
      <c r="K37"/>
      <c r="L37"/>
      <c r="M37"/>
    </row>
    <row r="38" spans="2:13" ht="12.75">
      <c r="B38"/>
      <c r="C38"/>
      <c r="D38"/>
      <c r="E38"/>
      <c r="F38"/>
      <c r="G38"/>
      <c r="H38"/>
      <c r="I38"/>
      <c r="J38"/>
      <c r="K38"/>
      <c r="L38"/>
      <c r="M38"/>
    </row>
    <row r="39" spans="2:13" ht="12.75">
      <c r="B39"/>
      <c r="C39"/>
      <c r="D39"/>
      <c r="E39"/>
      <c r="F39"/>
      <c r="G39"/>
      <c r="H39"/>
      <c r="I39"/>
      <c r="J39"/>
      <c r="K39"/>
      <c r="L39"/>
      <c r="M39"/>
    </row>
    <row r="40" spans="2:13" ht="12.75">
      <c r="B40"/>
      <c r="C40"/>
      <c r="D40"/>
      <c r="E40"/>
      <c r="F40"/>
      <c r="G40"/>
      <c r="H40"/>
      <c r="I40"/>
      <c r="J40"/>
      <c r="K40"/>
      <c r="L40"/>
      <c r="M40"/>
    </row>
    <row r="41" spans="2:13" ht="12.75">
      <c r="B41"/>
      <c r="C41"/>
      <c r="D41"/>
      <c r="E41"/>
      <c r="F41"/>
      <c r="G41"/>
      <c r="H41"/>
      <c r="I41"/>
      <c r="J41"/>
      <c r="K41"/>
      <c r="L41"/>
      <c r="M41"/>
    </row>
    <row r="42" spans="2:13" ht="12.75">
      <c r="B42"/>
      <c r="C42"/>
      <c r="D42"/>
      <c r="E42"/>
      <c r="F42"/>
      <c r="G42"/>
      <c r="H42"/>
      <c r="I42"/>
      <c r="J42"/>
      <c r="K42"/>
      <c r="L42"/>
      <c r="M42"/>
    </row>
    <row r="43" spans="2:13" ht="12.75">
      <c r="B43"/>
      <c r="C43"/>
      <c r="D43"/>
      <c r="E43"/>
      <c r="F43"/>
      <c r="G43"/>
      <c r="H43"/>
      <c r="I43"/>
      <c r="J43"/>
      <c r="K43"/>
      <c r="L43"/>
      <c r="M43"/>
    </row>
  </sheetData>
  <sheetProtection/>
  <mergeCells count="9">
    <mergeCell ref="E8:G8"/>
    <mergeCell ref="H8:J8"/>
    <mergeCell ref="K8:M8"/>
    <mergeCell ref="A2:M2"/>
    <mergeCell ref="A3:M3"/>
    <mergeCell ref="A4:M4"/>
    <mergeCell ref="E7:G7"/>
    <mergeCell ref="H7:J7"/>
    <mergeCell ref="K7:M7"/>
  </mergeCell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M38"/>
  <sheetViews>
    <sheetView zoomScalePageLayoutView="0" workbookViewId="0" topLeftCell="A1">
      <selection activeCell="E38" sqref="E38"/>
    </sheetView>
  </sheetViews>
  <sheetFormatPr defaultColWidth="9.140625" defaultRowHeight="12.75"/>
  <cols>
    <col min="1" max="1" width="10.7109375" style="11" customWidth="1"/>
    <col min="2" max="2" width="12.7109375" style="11" customWidth="1"/>
    <col min="3" max="3" width="13.7109375" style="11" customWidth="1"/>
    <col min="4" max="4" width="9.7109375" style="11" customWidth="1"/>
    <col min="5" max="5" width="12.7109375" style="11" customWidth="1"/>
    <col min="6" max="6" width="13.7109375" style="11" customWidth="1"/>
    <col min="7" max="7" width="9.7109375" style="11" customWidth="1"/>
    <col min="8" max="8" width="12.7109375" style="11" customWidth="1"/>
    <col min="9" max="9" width="13.7109375" style="11" customWidth="1"/>
    <col min="10" max="10" width="9.7109375" style="11" customWidth="1"/>
    <col min="11" max="11" width="12.7109375" style="11" customWidth="1"/>
    <col min="12" max="12" width="13.7109375" style="11" customWidth="1"/>
    <col min="13" max="13" width="9.7109375" style="11" customWidth="1"/>
  </cols>
  <sheetData>
    <row r="1" spans="1:13" ht="12.75">
      <c r="A1" s="670"/>
      <c r="B1" s="671"/>
      <c r="C1" s="671"/>
      <c r="D1" s="671"/>
      <c r="E1" s="671"/>
      <c r="F1" s="671"/>
      <c r="G1" s="671"/>
      <c r="H1" s="671"/>
      <c r="I1" s="671"/>
      <c r="J1" s="671"/>
      <c r="K1" s="671"/>
      <c r="L1" s="671"/>
      <c r="M1" s="775"/>
    </row>
    <row r="2" spans="1:13" ht="23.25">
      <c r="A2" s="2587" t="s">
        <v>467</v>
      </c>
      <c r="B2" s="2514"/>
      <c r="C2" s="2514"/>
      <c r="D2" s="2514"/>
      <c r="E2" s="2514"/>
      <c r="F2" s="2514"/>
      <c r="G2" s="2514"/>
      <c r="H2" s="2514"/>
      <c r="I2" s="2514"/>
      <c r="J2" s="2514"/>
      <c r="K2" s="2514"/>
      <c r="L2" s="2514"/>
      <c r="M2" s="2588"/>
    </row>
    <row r="3" spans="1:13" ht="20.25">
      <c r="A3" s="2622" t="s">
        <v>65</v>
      </c>
      <c r="B3" s="2623"/>
      <c r="C3" s="2623"/>
      <c r="D3" s="2623"/>
      <c r="E3" s="2623"/>
      <c r="F3" s="2623"/>
      <c r="G3" s="2623"/>
      <c r="H3" s="2623"/>
      <c r="I3" s="2623"/>
      <c r="J3" s="2623"/>
      <c r="K3" s="2623"/>
      <c r="L3" s="2623"/>
      <c r="M3" s="2624"/>
    </row>
    <row r="4" spans="1:13" ht="20.25">
      <c r="A4" s="2622" t="s">
        <v>144</v>
      </c>
      <c r="B4" s="2623"/>
      <c r="C4" s="2623"/>
      <c r="D4" s="2623"/>
      <c r="E4" s="2623"/>
      <c r="F4" s="2623"/>
      <c r="G4" s="2623"/>
      <c r="H4" s="2623"/>
      <c r="I4" s="2623"/>
      <c r="J4" s="2623"/>
      <c r="K4" s="2623"/>
      <c r="L4" s="2623"/>
      <c r="M4" s="2624"/>
    </row>
    <row r="5" spans="1:13" ht="18">
      <c r="A5" s="1121"/>
      <c r="B5" s="549"/>
      <c r="C5" s="549"/>
      <c r="D5" s="549"/>
      <c r="E5" s="725"/>
      <c r="F5" s="725"/>
      <c r="G5" s="725"/>
      <c r="H5" s="725"/>
      <c r="I5" s="725"/>
      <c r="J5" s="725"/>
      <c r="K5" s="725"/>
      <c r="L5" s="725"/>
      <c r="M5" s="829"/>
    </row>
    <row r="6" spans="1:13" ht="12.75">
      <c r="A6" s="1072"/>
      <c r="B6" s="1072"/>
      <c r="C6" s="1073"/>
      <c r="D6" s="1073"/>
      <c r="E6" s="1074"/>
      <c r="F6" s="1073"/>
      <c r="G6" s="1073"/>
      <c r="H6" s="1074"/>
      <c r="I6" s="1073"/>
      <c r="J6" s="1073"/>
      <c r="K6" s="1074"/>
      <c r="L6" s="1073"/>
      <c r="M6" s="1075"/>
    </row>
    <row r="7" spans="1:13" ht="12.75">
      <c r="A7" s="1080"/>
      <c r="B7" s="1084" t="s">
        <v>141</v>
      </c>
      <c r="C7" s="1078"/>
      <c r="D7" s="1085"/>
      <c r="E7" s="2619" t="s">
        <v>455</v>
      </c>
      <c r="F7" s="2620"/>
      <c r="G7" s="2620"/>
      <c r="H7" s="2619" t="s">
        <v>455</v>
      </c>
      <c r="I7" s="2620"/>
      <c r="J7" s="2620"/>
      <c r="K7" s="2619" t="s">
        <v>455</v>
      </c>
      <c r="L7" s="2620"/>
      <c r="M7" s="2621"/>
    </row>
    <row r="8" spans="1:13" ht="12.75">
      <c r="A8" s="1080"/>
      <c r="B8" s="1081" t="s">
        <v>456</v>
      </c>
      <c r="C8" s="1082"/>
      <c r="D8" s="1083"/>
      <c r="E8" s="2619" t="s">
        <v>457</v>
      </c>
      <c r="F8" s="2620"/>
      <c r="G8" s="2620"/>
      <c r="H8" s="2619" t="s">
        <v>458</v>
      </c>
      <c r="I8" s="2620"/>
      <c r="J8" s="2620"/>
      <c r="K8" s="2619" t="s">
        <v>459</v>
      </c>
      <c r="L8" s="2620"/>
      <c r="M8" s="2621"/>
    </row>
    <row r="9" spans="1:13" ht="12.75">
      <c r="A9" s="1080"/>
      <c r="B9" s="1122"/>
      <c r="C9" s="1087"/>
      <c r="D9" s="1087"/>
      <c r="E9" s="1086"/>
      <c r="F9" s="1087"/>
      <c r="G9" s="1087"/>
      <c r="H9" s="1086"/>
      <c r="I9" s="1087"/>
      <c r="J9" s="1087"/>
      <c r="K9" s="1086"/>
      <c r="L9" s="1087"/>
      <c r="M9" s="1088"/>
    </row>
    <row r="10" spans="1:13" ht="12.75">
      <c r="A10" s="1080"/>
      <c r="B10" s="1122"/>
      <c r="C10" s="1078" t="s">
        <v>283</v>
      </c>
      <c r="D10" s="1078" t="s">
        <v>468</v>
      </c>
      <c r="E10" s="1086"/>
      <c r="F10" s="1078" t="s">
        <v>283</v>
      </c>
      <c r="G10" s="1078" t="s">
        <v>468</v>
      </c>
      <c r="H10" s="1086"/>
      <c r="I10" s="1078" t="s">
        <v>283</v>
      </c>
      <c r="J10" s="1078" t="s">
        <v>468</v>
      </c>
      <c r="K10" s="1086"/>
      <c r="L10" s="1078" t="s">
        <v>283</v>
      </c>
      <c r="M10" s="1079" t="s">
        <v>468</v>
      </c>
    </row>
    <row r="11" spans="1:13" ht="12.75">
      <c r="A11" s="1089" t="s">
        <v>460</v>
      </c>
      <c r="B11" s="1084" t="s">
        <v>145</v>
      </c>
      <c r="C11" s="1078" t="s">
        <v>469</v>
      </c>
      <c r="D11" s="1078" t="s">
        <v>461</v>
      </c>
      <c r="E11" s="1077" t="s">
        <v>145</v>
      </c>
      <c r="F11" s="1078" t="s">
        <v>469</v>
      </c>
      <c r="G11" s="1078" t="s">
        <v>461</v>
      </c>
      <c r="H11" s="1077" t="s">
        <v>145</v>
      </c>
      <c r="I11" s="1078" t="s">
        <v>469</v>
      </c>
      <c r="J11" s="1078" t="s">
        <v>461</v>
      </c>
      <c r="K11" s="1077" t="s">
        <v>145</v>
      </c>
      <c r="L11" s="1078" t="s">
        <v>469</v>
      </c>
      <c r="M11" s="1079" t="s">
        <v>461</v>
      </c>
    </row>
    <row r="12" spans="1:13" ht="12.75">
      <c r="A12" s="1089" t="s">
        <v>462</v>
      </c>
      <c r="B12" s="1084" t="s">
        <v>283</v>
      </c>
      <c r="C12" s="1078" t="s">
        <v>206</v>
      </c>
      <c r="D12" s="1078" t="s">
        <v>206</v>
      </c>
      <c r="E12" s="1077" t="s">
        <v>283</v>
      </c>
      <c r="F12" s="1078" t="s">
        <v>206</v>
      </c>
      <c r="G12" s="1078" t="s">
        <v>206</v>
      </c>
      <c r="H12" s="1077" t="s">
        <v>283</v>
      </c>
      <c r="I12" s="1078" t="s">
        <v>206</v>
      </c>
      <c r="J12" s="1078" t="s">
        <v>206</v>
      </c>
      <c r="K12" s="1077" t="s">
        <v>283</v>
      </c>
      <c r="L12" s="1078" t="s">
        <v>206</v>
      </c>
      <c r="M12" s="1079" t="s">
        <v>206</v>
      </c>
    </row>
    <row r="13" spans="1:13" ht="12.75">
      <c r="A13" s="1089"/>
      <c r="B13" s="1123" t="s">
        <v>341</v>
      </c>
      <c r="C13" s="1124" t="s">
        <v>341</v>
      </c>
      <c r="D13" s="15"/>
      <c r="E13" s="1125" t="s">
        <v>341</v>
      </c>
      <c r="F13" s="1124" t="s">
        <v>341</v>
      </c>
      <c r="G13" s="15"/>
      <c r="H13" s="1125" t="s">
        <v>341</v>
      </c>
      <c r="I13" s="1124" t="s">
        <v>341</v>
      </c>
      <c r="J13" s="15"/>
      <c r="K13" s="1125" t="s">
        <v>341</v>
      </c>
      <c r="L13" s="1124" t="s">
        <v>341</v>
      </c>
      <c r="M13" s="1126"/>
    </row>
    <row r="14" spans="1:13" ht="12.75">
      <c r="A14" s="1090"/>
      <c r="B14" s="1127"/>
      <c r="C14" s="1091"/>
      <c r="D14" s="1091"/>
      <c r="E14" s="1092"/>
      <c r="F14" s="1093"/>
      <c r="G14" s="1093"/>
      <c r="H14" s="1092"/>
      <c r="I14" s="1093"/>
      <c r="J14" s="1093"/>
      <c r="K14" s="1092"/>
      <c r="L14" s="1093"/>
      <c r="M14" s="1094"/>
    </row>
    <row r="15" spans="1:13" ht="6" customHeight="1">
      <c r="A15" s="1128"/>
      <c r="B15" s="1128"/>
      <c r="C15" s="1129"/>
      <c r="D15" s="1129"/>
      <c r="E15" s="1130"/>
      <c r="F15" s="1129"/>
      <c r="G15" s="1129"/>
      <c r="H15" s="1130"/>
      <c r="I15" s="1129"/>
      <c r="J15" s="1129"/>
      <c r="K15" s="1130"/>
      <c r="L15" s="1129"/>
      <c r="M15" s="1131"/>
    </row>
    <row r="16" spans="1:13" ht="12.75">
      <c r="A16" s="1099">
        <v>2001</v>
      </c>
      <c r="B16" s="1100">
        <v>34342</v>
      </c>
      <c r="C16" s="802">
        <v>7034</v>
      </c>
      <c r="D16" s="1101">
        <v>0.20482208374585056</v>
      </c>
      <c r="E16" s="1102">
        <v>24761</v>
      </c>
      <c r="F16" s="802">
        <v>6180</v>
      </c>
      <c r="G16" s="1101">
        <v>0.24958604256693995</v>
      </c>
      <c r="H16" s="1102">
        <v>6045</v>
      </c>
      <c r="I16" s="802">
        <v>698</v>
      </c>
      <c r="J16" s="1101">
        <v>0.11546732837055418</v>
      </c>
      <c r="K16" s="1102">
        <v>3536</v>
      </c>
      <c r="L16" s="802">
        <v>156</v>
      </c>
      <c r="M16" s="1103">
        <v>0.04411764705882353</v>
      </c>
    </row>
    <row r="17" spans="1:13" ht="12.75">
      <c r="A17" s="1099">
        <v>2002</v>
      </c>
      <c r="B17" s="1100">
        <v>34248</v>
      </c>
      <c r="C17" s="802">
        <v>7915</v>
      </c>
      <c r="D17" s="1101">
        <v>0.231</v>
      </c>
      <c r="E17" s="1102">
        <v>25110</v>
      </c>
      <c r="F17" s="802">
        <v>6999</v>
      </c>
      <c r="G17" s="1101">
        <v>0.279</v>
      </c>
      <c r="H17" s="1102">
        <v>5846</v>
      </c>
      <c r="I17" s="802">
        <v>763</v>
      </c>
      <c r="J17" s="1101">
        <v>0.131</v>
      </c>
      <c r="K17" s="1102">
        <v>3292</v>
      </c>
      <c r="L17" s="802">
        <v>153</v>
      </c>
      <c r="M17" s="1103">
        <v>0.046</v>
      </c>
    </row>
    <row r="18" spans="1:13" ht="12.75">
      <c r="A18" s="1099">
        <v>2003</v>
      </c>
      <c r="B18" s="1100">
        <v>34407</v>
      </c>
      <c r="C18" s="802">
        <v>8475</v>
      </c>
      <c r="D18" s="1101">
        <v>0.246</v>
      </c>
      <c r="E18" s="1102">
        <v>25556</v>
      </c>
      <c r="F18" s="802">
        <v>7530</v>
      </c>
      <c r="G18" s="1101">
        <v>0.295</v>
      </c>
      <c r="H18" s="1102">
        <v>5682</v>
      </c>
      <c r="I18" s="802">
        <v>789</v>
      </c>
      <c r="J18" s="1101">
        <v>0.139</v>
      </c>
      <c r="K18" s="1102">
        <v>3168</v>
      </c>
      <c r="L18" s="802">
        <v>156</v>
      </c>
      <c r="M18" s="1103">
        <v>0.049</v>
      </c>
    </row>
    <row r="19" spans="1:13" ht="12.75">
      <c r="A19" s="1099">
        <v>2004</v>
      </c>
      <c r="B19" s="1100">
        <v>34523</v>
      </c>
      <c r="C19" s="802">
        <v>9993</v>
      </c>
      <c r="D19" s="1101">
        <v>0.289</v>
      </c>
      <c r="E19" s="1102">
        <v>25981</v>
      </c>
      <c r="F19" s="802">
        <v>8979</v>
      </c>
      <c r="G19" s="1101">
        <v>0.346</v>
      </c>
      <c r="H19" s="1102">
        <v>5491</v>
      </c>
      <c r="I19" s="802">
        <v>837</v>
      </c>
      <c r="J19" s="1101">
        <v>0.152</v>
      </c>
      <c r="K19" s="1102">
        <v>3051</v>
      </c>
      <c r="L19" s="802">
        <v>177</v>
      </c>
      <c r="M19" s="1103">
        <v>0.058</v>
      </c>
    </row>
    <row r="20" spans="1:13" ht="12.75">
      <c r="A20" s="1099">
        <v>2005</v>
      </c>
      <c r="B20" s="1100">
        <v>34232</v>
      </c>
      <c r="C20" s="802">
        <v>10333</v>
      </c>
      <c r="D20" s="1101">
        <v>0.302</v>
      </c>
      <c r="E20" s="1102">
        <v>25900</v>
      </c>
      <c r="F20" s="802">
        <v>9328</v>
      </c>
      <c r="G20" s="1101">
        <v>0.36</v>
      </c>
      <c r="H20" s="1102">
        <v>5373</v>
      </c>
      <c r="I20" s="802">
        <v>821</v>
      </c>
      <c r="J20" s="1101">
        <v>0.153</v>
      </c>
      <c r="K20" s="1102">
        <v>2959</v>
      </c>
      <c r="L20" s="802">
        <v>184</v>
      </c>
      <c r="M20" s="1103">
        <v>0.062</v>
      </c>
    </row>
    <row r="21" spans="1:13" ht="12.75">
      <c r="A21" s="1099">
        <v>2006</v>
      </c>
      <c r="B21" s="1100">
        <v>33933</v>
      </c>
      <c r="C21" s="802">
        <v>10326</v>
      </c>
      <c r="D21" s="1101">
        <v>0.304</v>
      </c>
      <c r="E21" s="1102">
        <v>25848</v>
      </c>
      <c r="F21" s="802">
        <v>9284</v>
      </c>
      <c r="G21" s="1101">
        <v>0.359</v>
      </c>
      <c r="H21" s="1102">
        <v>5196</v>
      </c>
      <c r="I21" s="802">
        <v>853</v>
      </c>
      <c r="J21" s="1101">
        <v>0.164</v>
      </c>
      <c r="K21" s="1102">
        <v>2889</v>
      </c>
      <c r="L21" s="802">
        <v>189</v>
      </c>
      <c r="M21" s="1103">
        <v>0.065</v>
      </c>
    </row>
    <row r="22" spans="1:13" ht="12.75">
      <c r="A22" s="1099">
        <v>2007</v>
      </c>
      <c r="B22" s="1100">
        <v>33892</v>
      </c>
      <c r="C22" s="802">
        <v>10921</v>
      </c>
      <c r="D22" s="1101">
        <v>0.322</v>
      </c>
      <c r="E22" s="1102">
        <v>25905</v>
      </c>
      <c r="F22" s="802">
        <v>9842</v>
      </c>
      <c r="G22" s="1101">
        <v>0.38</v>
      </c>
      <c r="H22" s="1102">
        <v>5149</v>
      </c>
      <c r="I22" s="802">
        <v>874</v>
      </c>
      <c r="J22" s="1101">
        <v>0.17</v>
      </c>
      <c r="K22" s="1102">
        <v>2838</v>
      </c>
      <c r="L22" s="802">
        <v>205</v>
      </c>
      <c r="M22" s="1103">
        <v>0.072</v>
      </c>
    </row>
    <row r="23" spans="1:13" ht="12.75">
      <c r="A23" s="1099">
        <v>2008</v>
      </c>
      <c r="B23" s="1100">
        <v>33888</v>
      </c>
      <c r="C23" s="802">
        <v>10687</v>
      </c>
      <c r="D23" s="1101">
        <v>0.315</v>
      </c>
      <c r="E23" s="1102">
        <v>25954</v>
      </c>
      <c r="F23" s="802">
        <v>9569</v>
      </c>
      <c r="G23" s="1101">
        <v>0.369</v>
      </c>
      <c r="H23" s="1102">
        <v>5164</v>
      </c>
      <c r="I23" s="802">
        <v>878</v>
      </c>
      <c r="J23" s="1101">
        <v>0.17</v>
      </c>
      <c r="K23" s="1102">
        <v>2770</v>
      </c>
      <c r="L23" s="802">
        <v>240</v>
      </c>
      <c r="M23" s="1103">
        <v>0.087</v>
      </c>
    </row>
    <row r="24" spans="1:13" ht="12.75">
      <c r="A24" s="1132">
        <v>2009</v>
      </c>
      <c r="B24" s="1109">
        <v>33833</v>
      </c>
      <c r="C24" s="1110">
        <v>11828</v>
      </c>
      <c r="D24" s="1111">
        <v>0.35</v>
      </c>
      <c r="E24" s="1134">
        <v>26089</v>
      </c>
      <c r="F24" s="1110">
        <v>10629</v>
      </c>
      <c r="G24" s="1111">
        <v>0.407</v>
      </c>
      <c r="H24" s="1134">
        <v>5105</v>
      </c>
      <c r="I24" s="1110">
        <v>949</v>
      </c>
      <c r="J24" s="1111">
        <v>0.186</v>
      </c>
      <c r="K24" s="1134">
        <v>2639</v>
      </c>
      <c r="L24" s="1110">
        <v>330</v>
      </c>
      <c r="M24" s="1115">
        <v>0.095</v>
      </c>
    </row>
    <row r="25" spans="1:13" ht="12.75">
      <c r="A25" s="160"/>
      <c r="B25" s="160"/>
      <c r="C25" s="160"/>
      <c r="D25" s="160"/>
      <c r="E25" s="160"/>
      <c r="F25" s="160"/>
      <c r="G25" s="160"/>
      <c r="H25" s="160"/>
      <c r="I25" s="160"/>
      <c r="J25" s="160"/>
      <c r="K25" s="165"/>
      <c r="L25" s="542"/>
      <c r="M25" s="542"/>
    </row>
    <row r="26" spans="1:13" ht="12.75">
      <c r="A26" s="1024" t="s">
        <v>463</v>
      </c>
      <c r="B26" s="1024"/>
      <c r="C26" s="160"/>
      <c r="D26" s="160"/>
      <c r="E26" s="160"/>
      <c r="F26" s="160"/>
      <c r="G26" s="160"/>
      <c r="H26" s="160"/>
      <c r="I26" s="160"/>
      <c r="J26" s="160"/>
      <c r="K26" s="1116"/>
      <c r="L26" s="160"/>
      <c r="M26" s="165"/>
    </row>
    <row r="27" spans="1:13" ht="12.75">
      <c r="A27" s="1117" t="s">
        <v>464</v>
      </c>
      <c r="B27" s="1117"/>
      <c r="C27" s="1117"/>
      <c r="D27" s="1117"/>
      <c r="E27" s="1117"/>
      <c r="F27" s="1117"/>
      <c r="G27" s="1117"/>
      <c r="H27" s="1117"/>
      <c r="I27" s="1117"/>
      <c r="J27" s="1117"/>
      <c r="K27" s="1117"/>
      <c r="L27" s="1117"/>
      <c r="M27" s="1117"/>
    </row>
    <row r="28" spans="1:13" ht="12.75">
      <c r="A28" s="304" t="s">
        <v>465</v>
      </c>
      <c r="B28" s="304"/>
      <c r="C28"/>
      <c r="D28"/>
      <c r="E28"/>
      <c r="F28"/>
      <c r="G28"/>
      <c r="H28"/>
      <c r="I28"/>
      <c r="J28"/>
      <c r="K28"/>
      <c r="L28"/>
      <c r="M28"/>
    </row>
    <row r="29" spans="1:3" ht="12.75">
      <c r="A29" s="112" t="s">
        <v>470</v>
      </c>
      <c r="B29" s="304"/>
      <c r="C29"/>
    </row>
    <row r="30" spans="1:13" ht="12.75">
      <c r="A30" s="112" t="s">
        <v>466</v>
      </c>
      <c r="B30"/>
      <c r="C30"/>
      <c r="D30"/>
      <c r="E30"/>
      <c r="F30"/>
      <c r="G30"/>
      <c r="H30"/>
      <c r="I30"/>
      <c r="J30"/>
      <c r="K30"/>
      <c r="L30"/>
      <c r="M30"/>
    </row>
    <row r="32" spans="1:13" ht="12.75">
      <c r="A32" s="1024"/>
      <c r="B32" s="1024"/>
      <c r="C32" s="160"/>
      <c r="D32" s="1116"/>
      <c r="E32" s="1116"/>
      <c r="F32" s="160"/>
      <c r="G32" s="160"/>
      <c r="H32" s="160"/>
      <c r="I32" s="160"/>
      <c r="J32" s="160"/>
      <c r="K32" s="1116"/>
      <c r="L32" s="160"/>
      <c r="M32" s="165"/>
    </row>
    <row r="33" spans="1:13" ht="12.75">
      <c r="A33" s="1117"/>
      <c r="B33" s="1117"/>
      <c r="C33" s="1117"/>
      <c r="D33" s="1117"/>
      <c r="E33" s="1117"/>
      <c r="F33" s="1117"/>
      <c r="G33" s="1117"/>
      <c r="H33" s="1117"/>
      <c r="I33" s="1117"/>
      <c r="J33" s="1117"/>
      <c r="K33"/>
      <c r="L33"/>
      <c r="M33" s="1117"/>
    </row>
    <row r="34" spans="1:13" ht="12.75">
      <c r="A34" s="304"/>
      <c r="B34" s="304"/>
      <c r="C34"/>
      <c r="D34"/>
      <c r="E34"/>
      <c r="F34"/>
      <c r="G34"/>
      <c r="H34"/>
      <c r="I34"/>
      <c r="J34"/>
      <c r="K34"/>
      <c r="L34"/>
      <c r="M34"/>
    </row>
    <row r="35" spans="1:12" ht="12.75">
      <c r="A35" s="112"/>
      <c r="B35" s="304"/>
      <c r="C35"/>
      <c r="F35"/>
      <c r="L35"/>
    </row>
    <row r="37" spans="11:12" ht="12.75">
      <c r="K37"/>
      <c r="L37"/>
    </row>
    <row r="38" spans="3:13" ht="12.75">
      <c r="C38"/>
      <c r="D38"/>
      <c r="F38"/>
      <c r="G38"/>
      <c r="I38"/>
      <c r="J38"/>
      <c r="K38"/>
      <c r="L38"/>
      <c r="M38"/>
    </row>
  </sheetData>
  <sheetProtection/>
  <mergeCells count="9">
    <mergeCell ref="E8:G8"/>
    <mergeCell ref="H8:J8"/>
    <mergeCell ref="K8:M8"/>
    <mergeCell ref="A2:M2"/>
    <mergeCell ref="A3:M3"/>
    <mergeCell ref="A4:M4"/>
    <mergeCell ref="E7:G7"/>
    <mergeCell ref="H7:J7"/>
    <mergeCell ref="K7:M7"/>
  </mergeCell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M26"/>
  <sheetViews>
    <sheetView zoomScalePageLayoutView="0" workbookViewId="0" topLeftCell="A1">
      <selection activeCell="H33" sqref="H33"/>
    </sheetView>
  </sheetViews>
  <sheetFormatPr defaultColWidth="9.140625" defaultRowHeight="12.75"/>
  <cols>
    <col min="5" max="7" width="10.7109375" style="0" customWidth="1"/>
    <col min="11" max="13" width="10.7109375" style="0" customWidth="1"/>
  </cols>
  <sheetData>
    <row r="1" spans="1:13" ht="12.75">
      <c r="A1" s="670"/>
      <c r="B1" s="671"/>
      <c r="C1" s="671"/>
      <c r="D1" s="671"/>
      <c r="E1" s="671"/>
      <c r="F1" s="671"/>
      <c r="G1" s="671"/>
      <c r="H1" s="671"/>
      <c r="I1" s="671"/>
      <c r="J1" s="671"/>
      <c r="K1" s="671"/>
      <c r="L1" s="671"/>
      <c r="M1" s="775"/>
    </row>
    <row r="2" spans="1:13" ht="23.25">
      <c r="A2" s="2587" t="s">
        <v>471</v>
      </c>
      <c r="B2" s="2514"/>
      <c r="C2" s="2514"/>
      <c r="D2" s="2514"/>
      <c r="E2" s="2514"/>
      <c r="F2" s="2514"/>
      <c r="G2" s="2514"/>
      <c r="H2" s="2514"/>
      <c r="I2" s="2514"/>
      <c r="J2" s="2514"/>
      <c r="K2" s="2514"/>
      <c r="L2" s="2514"/>
      <c r="M2" s="2588"/>
    </row>
    <row r="3" spans="1:13" ht="20.25">
      <c r="A3" s="2622" t="s">
        <v>67</v>
      </c>
      <c r="B3" s="2623"/>
      <c r="C3" s="2623"/>
      <c r="D3" s="2623"/>
      <c r="E3" s="2623"/>
      <c r="F3" s="2623"/>
      <c r="G3" s="2623"/>
      <c r="H3" s="2623"/>
      <c r="I3" s="2623"/>
      <c r="J3" s="2623"/>
      <c r="K3" s="2623"/>
      <c r="L3" s="2623"/>
      <c r="M3" s="2624"/>
    </row>
    <row r="4" spans="1:13" ht="20.25">
      <c r="A4" s="2622" t="s">
        <v>144</v>
      </c>
      <c r="B4" s="2623"/>
      <c r="C4" s="2623"/>
      <c r="D4" s="2623"/>
      <c r="E4" s="2623"/>
      <c r="F4" s="2623"/>
      <c r="G4" s="2623"/>
      <c r="H4" s="2623"/>
      <c r="I4" s="2623"/>
      <c r="J4" s="2623"/>
      <c r="K4" s="2623"/>
      <c r="L4" s="2623"/>
      <c r="M4" s="2624"/>
    </row>
    <row r="5" spans="1:13" ht="18">
      <c r="A5" s="1070"/>
      <c r="B5" s="549"/>
      <c r="C5" s="549"/>
      <c r="D5" s="549"/>
      <c r="E5" s="725"/>
      <c r="F5" s="725"/>
      <c r="G5" s="725"/>
      <c r="H5" s="725"/>
      <c r="I5" s="725"/>
      <c r="J5" s="725"/>
      <c r="K5" s="725"/>
      <c r="L5" s="725"/>
      <c r="M5" s="1071"/>
    </row>
    <row r="6" spans="1:13" ht="12.75">
      <c r="A6" s="1072"/>
      <c r="B6" s="1072"/>
      <c r="C6" s="1073"/>
      <c r="D6" s="1073"/>
      <c r="E6" s="1074"/>
      <c r="F6" s="1073"/>
      <c r="G6" s="1073"/>
      <c r="H6" s="1074"/>
      <c r="I6" s="1073"/>
      <c r="J6" s="1073"/>
      <c r="K6" s="1074"/>
      <c r="L6" s="1073"/>
      <c r="M6" s="1075"/>
    </row>
    <row r="7" spans="1:13" ht="12.75">
      <c r="A7" s="1076"/>
      <c r="B7" s="1135"/>
      <c r="C7" s="1136"/>
      <c r="D7" s="1136"/>
      <c r="E7" s="2619" t="s">
        <v>455</v>
      </c>
      <c r="F7" s="2620"/>
      <c r="G7" s="2620"/>
      <c r="H7" s="2619" t="s">
        <v>455</v>
      </c>
      <c r="I7" s="2620"/>
      <c r="J7" s="2620"/>
      <c r="K7" s="2619" t="s">
        <v>455</v>
      </c>
      <c r="L7" s="2620"/>
      <c r="M7" s="2621"/>
    </row>
    <row r="8" spans="1:13" ht="12.75">
      <c r="A8" s="1080"/>
      <c r="B8" s="1081" t="s">
        <v>456</v>
      </c>
      <c r="C8" s="1082"/>
      <c r="D8" s="1083"/>
      <c r="E8" s="2619" t="s">
        <v>457</v>
      </c>
      <c r="F8" s="2620"/>
      <c r="G8" s="2620"/>
      <c r="H8" s="2619" t="s">
        <v>458</v>
      </c>
      <c r="I8" s="2620"/>
      <c r="J8" s="2620"/>
      <c r="K8" s="2619" t="s">
        <v>459</v>
      </c>
      <c r="L8" s="2620"/>
      <c r="M8" s="2621"/>
    </row>
    <row r="9" spans="1:13" ht="12.75">
      <c r="A9" s="1080"/>
      <c r="B9" s="1081"/>
      <c r="C9" s="1082"/>
      <c r="D9" s="1083"/>
      <c r="E9" s="1077"/>
      <c r="F9" s="1078"/>
      <c r="G9" s="1078"/>
      <c r="H9" s="1077"/>
      <c r="I9" s="1078"/>
      <c r="J9" s="1078"/>
      <c r="K9" s="1077"/>
      <c r="L9" s="1078"/>
      <c r="M9" s="1079"/>
    </row>
    <row r="10" spans="1:13" ht="12.75">
      <c r="A10" s="1080"/>
      <c r="B10" s="1084"/>
      <c r="C10" s="1078" t="s">
        <v>472</v>
      </c>
      <c r="D10" s="1078" t="s">
        <v>200</v>
      </c>
      <c r="E10" s="1086"/>
      <c r="F10" s="1078" t="s">
        <v>472</v>
      </c>
      <c r="G10" s="1078" t="s">
        <v>200</v>
      </c>
      <c r="H10" s="1086"/>
      <c r="I10" s="1078" t="s">
        <v>472</v>
      </c>
      <c r="J10" s="1078" t="s">
        <v>200</v>
      </c>
      <c r="K10" s="1086"/>
      <c r="L10" s="1078" t="s">
        <v>472</v>
      </c>
      <c r="M10" s="1079" t="s">
        <v>200</v>
      </c>
    </row>
    <row r="11" spans="1:13" ht="12.75">
      <c r="A11" s="1089" t="s">
        <v>473</v>
      </c>
      <c r="B11" s="1084" t="s">
        <v>145</v>
      </c>
      <c r="C11" s="1078" t="s">
        <v>474</v>
      </c>
      <c r="D11" s="924" t="s">
        <v>475</v>
      </c>
      <c r="E11" s="1077" t="s">
        <v>145</v>
      </c>
      <c r="F11" s="1078" t="s">
        <v>474</v>
      </c>
      <c r="G11" s="924" t="s">
        <v>475</v>
      </c>
      <c r="H11" s="1077" t="s">
        <v>145</v>
      </c>
      <c r="I11" s="1078" t="s">
        <v>474</v>
      </c>
      <c r="J11" s="924" t="s">
        <v>475</v>
      </c>
      <c r="K11" s="1077" t="s">
        <v>145</v>
      </c>
      <c r="L11" s="1078" t="s">
        <v>474</v>
      </c>
      <c r="M11" s="1137" t="s">
        <v>475</v>
      </c>
    </row>
    <row r="12" spans="1:13" ht="12.75">
      <c r="A12" s="1089" t="s">
        <v>462</v>
      </c>
      <c r="B12" s="1084" t="s">
        <v>206</v>
      </c>
      <c r="C12" s="1078" t="s">
        <v>206</v>
      </c>
      <c r="D12" s="1078" t="s">
        <v>474</v>
      </c>
      <c r="E12" s="1077" t="s">
        <v>206</v>
      </c>
      <c r="F12" s="1078" t="s">
        <v>206</v>
      </c>
      <c r="G12" s="1078" t="s">
        <v>474</v>
      </c>
      <c r="H12" s="1077" t="s">
        <v>206</v>
      </c>
      <c r="I12" s="1078" t="s">
        <v>206</v>
      </c>
      <c r="J12" s="1078" t="s">
        <v>474</v>
      </c>
      <c r="K12" s="1077" t="s">
        <v>206</v>
      </c>
      <c r="L12" s="1078" t="s">
        <v>206</v>
      </c>
      <c r="M12" s="1079" t="s">
        <v>474</v>
      </c>
    </row>
    <row r="13" spans="1:13" ht="12.75">
      <c r="A13" s="1090"/>
      <c r="B13" s="1090"/>
      <c r="C13" s="1091"/>
      <c r="D13" s="1091"/>
      <c r="E13" s="1092"/>
      <c r="F13" s="1093"/>
      <c r="G13" s="1093"/>
      <c r="H13" s="1092"/>
      <c r="I13" s="1093"/>
      <c r="J13" s="1093"/>
      <c r="K13" s="1092"/>
      <c r="L13" s="1093"/>
      <c r="M13" s="1094"/>
    </row>
    <row r="14" spans="1:13" ht="12.75">
      <c r="A14" s="1095"/>
      <c r="B14" s="1095"/>
      <c r="C14" s="1096"/>
      <c r="D14" s="1096"/>
      <c r="E14" s="1097"/>
      <c r="F14" s="1096"/>
      <c r="G14" s="1096"/>
      <c r="H14" s="1097"/>
      <c r="I14" s="1096"/>
      <c r="J14" s="1096"/>
      <c r="K14" s="1097"/>
      <c r="L14" s="1096"/>
      <c r="M14" s="1098"/>
    </row>
    <row r="15" spans="1:13" ht="12.75">
      <c r="A15" s="1099">
        <v>2003</v>
      </c>
      <c r="B15" s="1100">
        <v>30611</v>
      </c>
      <c r="C15" s="802">
        <v>2898</v>
      </c>
      <c r="D15" s="1101">
        <v>0.095</v>
      </c>
      <c r="E15" s="1102">
        <v>1135</v>
      </c>
      <c r="F15" s="802">
        <v>23</v>
      </c>
      <c r="G15" s="1101">
        <v>0.021</v>
      </c>
      <c r="H15" s="1102">
        <v>2569</v>
      </c>
      <c r="I15" s="802">
        <v>153</v>
      </c>
      <c r="J15" s="1101">
        <v>0.06</v>
      </c>
      <c r="K15" s="1102">
        <v>26907</v>
      </c>
      <c r="L15" s="802">
        <v>2722</v>
      </c>
      <c r="M15" s="1103">
        <v>0.101</v>
      </c>
    </row>
    <row r="16" spans="1:13" ht="12.75">
      <c r="A16" s="1099">
        <v>2004</v>
      </c>
      <c r="B16" s="1100">
        <v>30148</v>
      </c>
      <c r="C16" s="802">
        <v>3626</v>
      </c>
      <c r="D16" s="1101">
        <f aca="true" t="shared" si="0" ref="D16:D21">+C16/B16</f>
        <v>0.1202733182964044</v>
      </c>
      <c r="E16" s="1102">
        <v>1137</v>
      </c>
      <c r="F16" s="802">
        <v>32</v>
      </c>
      <c r="G16" s="1101">
        <f aca="true" t="shared" si="1" ref="G16:G21">+F16/E16</f>
        <v>0.028144239226033423</v>
      </c>
      <c r="H16" s="1102">
        <v>2478</v>
      </c>
      <c r="I16" s="802">
        <v>209</v>
      </c>
      <c r="J16" s="1101">
        <f aca="true" t="shared" si="2" ref="J16:J21">+I16/H16</f>
        <v>0.08434221146085553</v>
      </c>
      <c r="K16" s="1102">
        <v>26533</v>
      </c>
      <c r="L16" s="802">
        <v>3385</v>
      </c>
      <c r="M16" s="1103">
        <f aca="true" t="shared" si="3" ref="M16:M21">+L16/K16</f>
        <v>0.1275769796102966</v>
      </c>
    </row>
    <row r="17" spans="1:13" ht="12.75">
      <c r="A17" s="1099">
        <v>2005</v>
      </c>
      <c r="B17" s="1100">
        <v>29605</v>
      </c>
      <c r="C17" s="802">
        <v>4324</v>
      </c>
      <c r="D17" s="1101">
        <f t="shared" si="0"/>
        <v>0.1460564093903057</v>
      </c>
      <c r="E17" s="1102">
        <v>1127</v>
      </c>
      <c r="F17" s="802">
        <v>62</v>
      </c>
      <c r="G17" s="1101">
        <f t="shared" si="1"/>
        <v>0.055013309671694766</v>
      </c>
      <c r="H17" s="1102">
        <v>2404</v>
      </c>
      <c r="I17" s="802">
        <v>267</v>
      </c>
      <c r="J17" s="1101">
        <f t="shared" si="2"/>
        <v>0.1110648918469218</v>
      </c>
      <c r="K17" s="1102">
        <v>26074</v>
      </c>
      <c r="L17" s="802">
        <v>3995</v>
      </c>
      <c r="M17" s="1103">
        <f t="shared" si="3"/>
        <v>0.15321776482319552</v>
      </c>
    </row>
    <row r="18" spans="1:13" ht="12.75">
      <c r="A18" s="1099">
        <v>2006</v>
      </c>
      <c r="B18" s="1100">
        <v>28923</v>
      </c>
      <c r="C18" s="802">
        <v>4760</v>
      </c>
      <c r="D18" s="1101">
        <f t="shared" si="0"/>
        <v>0.1645749057843239</v>
      </c>
      <c r="E18" s="1102">
        <v>1117</v>
      </c>
      <c r="F18" s="802">
        <v>68</v>
      </c>
      <c r="G18" s="1101">
        <f t="shared" si="1"/>
        <v>0.06087735004476276</v>
      </c>
      <c r="H18" s="1102">
        <v>2337</v>
      </c>
      <c r="I18" s="802">
        <v>319</v>
      </c>
      <c r="J18" s="1101">
        <f t="shared" si="2"/>
        <v>0.1364997860504921</v>
      </c>
      <c r="K18" s="1102">
        <v>25469</v>
      </c>
      <c r="L18" s="802">
        <v>4373</v>
      </c>
      <c r="M18" s="1103">
        <f t="shared" si="3"/>
        <v>0.17169892810868115</v>
      </c>
    </row>
    <row r="19" spans="1:13" ht="12.75">
      <c r="A19" s="1099">
        <v>2007</v>
      </c>
      <c r="B19" s="1100">
        <v>29255</v>
      </c>
      <c r="C19" s="802">
        <v>5298</v>
      </c>
      <c r="D19" s="1101">
        <f t="shared" si="0"/>
        <v>0.18109724833361818</v>
      </c>
      <c r="E19" s="1102">
        <v>1128</v>
      </c>
      <c r="F19" s="802">
        <v>66</v>
      </c>
      <c r="G19" s="1101">
        <f t="shared" si="1"/>
        <v>0.05851063829787234</v>
      </c>
      <c r="H19" s="1102">
        <v>2336</v>
      </c>
      <c r="I19" s="802">
        <v>374</v>
      </c>
      <c r="J19" s="1101">
        <f t="shared" si="2"/>
        <v>0.1601027397260274</v>
      </c>
      <c r="K19" s="1102">
        <v>25791</v>
      </c>
      <c r="L19" s="802">
        <v>4858</v>
      </c>
      <c r="M19" s="1103">
        <f t="shared" si="3"/>
        <v>0.18836028071807995</v>
      </c>
    </row>
    <row r="20" spans="1:13" ht="12.75">
      <c r="A20" s="1099">
        <v>2008</v>
      </c>
      <c r="B20" s="1100">
        <v>28876</v>
      </c>
      <c r="C20" s="802">
        <v>6705</v>
      </c>
      <c r="D20" s="1101">
        <f t="shared" si="0"/>
        <v>0.23219975065798587</v>
      </c>
      <c r="E20" s="1102">
        <v>1115</v>
      </c>
      <c r="F20" s="802">
        <v>119</v>
      </c>
      <c r="G20" s="1101">
        <f t="shared" si="1"/>
        <v>0.10672645739910314</v>
      </c>
      <c r="H20" s="1102">
        <v>2339</v>
      </c>
      <c r="I20" s="802">
        <v>519</v>
      </c>
      <c r="J20" s="1101">
        <f t="shared" si="2"/>
        <v>0.221889696451475</v>
      </c>
      <c r="K20" s="1102">
        <v>25422</v>
      </c>
      <c r="L20" s="802">
        <v>6067</v>
      </c>
      <c r="M20" s="1103">
        <f t="shared" si="3"/>
        <v>0.23865156163952483</v>
      </c>
    </row>
    <row r="21" spans="1:13" ht="12.75">
      <c r="A21" s="1099">
        <v>2009</v>
      </c>
      <c r="B21" s="1100">
        <v>27797</v>
      </c>
      <c r="C21" s="802">
        <v>7416</v>
      </c>
      <c r="D21" s="1101">
        <f t="shared" si="0"/>
        <v>0.26679138036478756</v>
      </c>
      <c r="E21" s="1102">
        <v>1109</v>
      </c>
      <c r="F21" s="802">
        <v>130</v>
      </c>
      <c r="G21" s="1101">
        <f t="shared" si="1"/>
        <v>0.11722272317403065</v>
      </c>
      <c r="H21" s="1102">
        <v>2311</v>
      </c>
      <c r="I21" s="802">
        <v>529</v>
      </c>
      <c r="J21" s="1101">
        <f t="shared" si="2"/>
        <v>0.2289052358286456</v>
      </c>
      <c r="K21" s="1102">
        <v>24377</v>
      </c>
      <c r="L21" s="802">
        <v>6757</v>
      </c>
      <c r="M21" s="1103">
        <f t="shared" si="3"/>
        <v>0.27718751281946097</v>
      </c>
    </row>
    <row r="22" spans="1:13" ht="12.75">
      <c r="A22" s="1108"/>
      <c r="B22" s="1109"/>
      <c r="C22" s="1110"/>
      <c r="D22" s="1111"/>
      <c r="E22" s="1112"/>
      <c r="F22" s="1113"/>
      <c r="G22" s="1111"/>
      <c r="H22" s="1112"/>
      <c r="I22" s="1113"/>
      <c r="J22" s="1111"/>
      <c r="K22" s="1112"/>
      <c r="L22" s="1114"/>
      <c r="M22" s="1115"/>
    </row>
    <row r="23" spans="1:13" ht="12.75">
      <c r="A23" s="160"/>
      <c r="B23" s="160"/>
      <c r="C23" s="160"/>
      <c r="D23" s="160"/>
      <c r="E23" s="160"/>
      <c r="F23" s="160"/>
      <c r="G23" s="160"/>
      <c r="H23" s="160"/>
      <c r="I23" s="160"/>
      <c r="J23" s="160"/>
      <c r="K23" s="165"/>
      <c r="L23" s="542"/>
      <c r="M23" s="542"/>
    </row>
    <row r="24" spans="1:13" ht="12.75">
      <c r="A24" s="1024" t="s">
        <v>476</v>
      </c>
      <c r="B24" s="1024"/>
      <c r="C24" s="160"/>
      <c r="D24" s="160"/>
      <c r="E24" s="160"/>
      <c r="F24" s="160"/>
      <c r="G24" s="160"/>
      <c r="H24" s="160"/>
      <c r="I24" s="160"/>
      <c r="J24" s="160"/>
      <c r="K24" s="1116"/>
      <c r="L24" s="160"/>
      <c r="M24" s="165"/>
    </row>
    <row r="25" spans="1:13" ht="12.75">
      <c r="A25" s="1117" t="s">
        <v>477</v>
      </c>
      <c r="B25" s="1117"/>
      <c r="C25" s="1117"/>
      <c r="D25" s="1117"/>
      <c r="E25" s="1117"/>
      <c r="F25" s="1117"/>
      <c r="G25" s="1117"/>
      <c r="H25" s="1117"/>
      <c r="I25" s="1117"/>
      <c r="J25" s="1117"/>
      <c r="K25" s="1117"/>
      <c r="L25" s="1117"/>
      <c r="M25" s="1117"/>
    </row>
    <row r="26" spans="1:13" ht="12.75">
      <c r="A26" s="112" t="s">
        <v>1008</v>
      </c>
      <c r="B26" s="304"/>
      <c r="D26" s="11"/>
      <c r="E26" s="11"/>
      <c r="F26" s="11"/>
      <c r="G26" s="11"/>
      <c r="H26" s="11"/>
      <c r="I26" s="11"/>
      <c r="J26" s="11"/>
      <c r="K26" s="11"/>
      <c r="L26" s="11"/>
      <c r="M26" s="11"/>
    </row>
  </sheetData>
  <sheetProtection/>
  <mergeCells count="9">
    <mergeCell ref="E8:G8"/>
    <mergeCell ref="H8:J8"/>
    <mergeCell ref="K8:M8"/>
    <mergeCell ref="A2:M2"/>
    <mergeCell ref="A3:M3"/>
    <mergeCell ref="A4:M4"/>
    <mergeCell ref="E7:G7"/>
    <mergeCell ref="H7:J7"/>
    <mergeCell ref="K7:M7"/>
  </mergeCells>
  <printOptions/>
  <pageMargins left="0.7" right="0.7" top="0.75" bottom="0.75" header="0.3" footer="0.3"/>
  <pageSetup horizontalDpi="600" verticalDpi="600" orientation="portrait" r:id="rId1"/>
</worksheet>
</file>

<file path=xl/worksheets/sheet39.xml><?xml version="1.0" encoding="utf-8"?>
<worksheet xmlns="http://schemas.openxmlformats.org/spreadsheetml/2006/main" xmlns:r="http://schemas.openxmlformats.org/officeDocument/2006/relationships">
  <dimension ref="A1:M29"/>
  <sheetViews>
    <sheetView zoomScalePageLayoutView="0" workbookViewId="0" topLeftCell="A1">
      <selection activeCell="N4" sqref="N4"/>
    </sheetView>
  </sheetViews>
  <sheetFormatPr defaultColWidth="9.140625" defaultRowHeight="12.75"/>
  <cols>
    <col min="1" max="1" width="10.28125" style="0" bestFit="1" customWidth="1"/>
    <col min="2" max="13" width="11.7109375" style="0" customWidth="1"/>
  </cols>
  <sheetData>
    <row r="1" spans="1:13" ht="12.75">
      <c r="A1" s="670"/>
      <c r="B1" s="671"/>
      <c r="C1" s="671"/>
      <c r="D1" s="671"/>
      <c r="E1" s="671"/>
      <c r="F1" s="671"/>
      <c r="G1" s="671"/>
      <c r="H1" s="671"/>
      <c r="I1" s="671"/>
      <c r="J1" s="671"/>
      <c r="K1" s="671"/>
      <c r="L1" s="671"/>
      <c r="M1" s="775"/>
    </row>
    <row r="2" spans="1:13" ht="23.25">
      <c r="A2" s="2587" t="s">
        <v>478</v>
      </c>
      <c r="B2" s="2514"/>
      <c r="C2" s="2514"/>
      <c r="D2" s="2514"/>
      <c r="E2" s="2514"/>
      <c r="F2" s="2514"/>
      <c r="G2" s="2514"/>
      <c r="H2" s="2514"/>
      <c r="I2" s="2514"/>
      <c r="J2" s="2514"/>
      <c r="K2" s="2514"/>
      <c r="L2" s="2514"/>
      <c r="M2" s="2588"/>
    </row>
    <row r="3" spans="1:13" ht="20.25">
      <c r="A3" s="2622" t="s">
        <v>69</v>
      </c>
      <c r="B3" s="2623"/>
      <c r="C3" s="2623"/>
      <c r="D3" s="2623"/>
      <c r="E3" s="2623"/>
      <c r="F3" s="2623"/>
      <c r="G3" s="2623"/>
      <c r="H3" s="2623"/>
      <c r="I3" s="2623"/>
      <c r="J3" s="2623"/>
      <c r="K3" s="2623"/>
      <c r="L3" s="2623"/>
      <c r="M3" s="2624"/>
    </row>
    <row r="4" spans="1:13" ht="20.25">
      <c r="A4" s="2622" t="s">
        <v>144</v>
      </c>
      <c r="B4" s="2623"/>
      <c r="C4" s="2623"/>
      <c r="D4" s="2623"/>
      <c r="E4" s="2623"/>
      <c r="F4" s="2623"/>
      <c r="G4" s="2623"/>
      <c r="H4" s="2623"/>
      <c r="I4" s="2623"/>
      <c r="J4" s="2623"/>
      <c r="K4" s="2623"/>
      <c r="L4" s="2623"/>
      <c r="M4" s="2624"/>
    </row>
    <row r="5" spans="1:13" ht="18">
      <c r="A5" s="1121"/>
      <c r="B5" s="549"/>
      <c r="C5" s="549"/>
      <c r="D5" s="549"/>
      <c r="E5" s="725"/>
      <c r="F5" s="725"/>
      <c r="G5" s="725"/>
      <c r="H5" s="725"/>
      <c r="I5" s="725"/>
      <c r="J5" s="725"/>
      <c r="K5" s="725"/>
      <c r="L5" s="725"/>
      <c r="M5" s="829"/>
    </row>
    <row r="6" spans="1:13" ht="12.75">
      <c r="A6" s="1072"/>
      <c r="B6" s="1072"/>
      <c r="C6" s="1073"/>
      <c r="D6" s="1073"/>
      <c r="E6" s="1074"/>
      <c r="F6" s="1073"/>
      <c r="G6" s="1073"/>
      <c r="H6" s="1074"/>
      <c r="I6" s="1073"/>
      <c r="J6" s="1073"/>
      <c r="K6" s="1074"/>
      <c r="L6" s="1073"/>
      <c r="M6" s="1075"/>
    </row>
    <row r="7" spans="1:13" ht="12.75">
      <c r="A7" s="1080"/>
      <c r="B7" s="1084" t="s">
        <v>141</v>
      </c>
      <c r="C7" s="1078"/>
      <c r="D7" s="1085"/>
      <c r="E7" s="2619" t="s">
        <v>455</v>
      </c>
      <c r="F7" s="2620"/>
      <c r="G7" s="2620"/>
      <c r="H7" s="2619" t="s">
        <v>455</v>
      </c>
      <c r="I7" s="2620"/>
      <c r="J7" s="2620"/>
      <c r="K7" s="2619" t="s">
        <v>455</v>
      </c>
      <c r="L7" s="2620"/>
      <c r="M7" s="2621"/>
    </row>
    <row r="8" spans="1:13" ht="12.75">
      <c r="A8" s="1080"/>
      <c r="B8" s="1081" t="s">
        <v>456</v>
      </c>
      <c r="C8" s="1082"/>
      <c r="D8" s="1083"/>
      <c r="E8" s="2619" t="s">
        <v>457</v>
      </c>
      <c r="F8" s="2620"/>
      <c r="G8" s="2620"/>
      <c r="H8" s="2619" t="s">
        <v>458</v>
      </c>
      <c r="I8" s="2620"/>
      <c r="J8" s="2620"/>
      <c r="K8" s="2619" t="s">
        <v>459</v>
      </c>
      <c r="L8" s="2620"/>
      <c r="M8" s="2621"/>
    </row>
    <row r="9" spans="1:13" ht="12.75">
      <c r="A9" s="1080"/>
      <c r="B9" s="1081"/>
      <c r="C9" s="1082"/>
      <c r="D9" s="1082"/>
      <c r="E9" s="1077"/>
      <c r="F9" s="1078"/>
      <c r="G9" s="1078"/>
      <c r="H9" s="1077"/>
      <c r="I9" s="1078"/>
      <c r="J9" s="1078"/>
      <c r="K9" s="1077"/>
      <c r="L9" s="1078"/>
      <c r="M9" s="1079"/>
    </row>
    <row r="10" spans="1:13" ht="12.75">
      <c r="A10" s="1080"/>
      <c r="B10" s="1122"/>
      <c r="C10" s="1078" t="s">
        <v>283</v>
      </c>
      <c r="D10" s="1078" t="s">
        <v>200</v>
      </c>
      <c r="E10" s="1086"/>
      <c r="F10" s="1078" t="s">
        <v>283</v>
      </c>
      <c r="G10" s="1078" t="s">
        <v>200</v>
      </c>
      <c r="H10" s="1086"/>
      <c r="I10" s="1078" t="s">
        <v>283</v>
      </c>
      <c r="J10" s="1078" t="s">
        <v>200</v>
      </c>
      <c r="K10" s="1086"/>
      <c r="L10" s="1078" t="s">
        <v>283</v>
      </c>
      <c r="M10" s="1079" t="s">
        <v>200</v>
      </c>
    </row>
    <row r="11" spans="1:13" ht="12.75">
      <c r="A11" s="1080"/>
      <c r="B11" s="1122"/>
      <c r="C11" s="1078" t="s">
        <v>479</v>
      </c>
      <c r="D11" s="1078" t="s">
        <v>479</v>
      </c>
      <c r="E11" s="1086"/>
      <c r="F11" s="1078" t="s">
        <v>479</v>
      </c>
      <c r="G11" s="1078" t="s">
        <v>479</v>
      </c>
      <c r="H11" s="1086"/>
      <c r="I11" s="1078" t="s">
        <v>479</v>
      </c>
      <c r="J11" s="1078" t="s">
        <v>479</v>
      </c>
      <c r="K11" s="1086"/>
      <c r="L11" s="1078" t="s">
        <v>479</v>
      </c>
      <c r="M11" s="1079" t="s">
        <v>479</v>
      </c>
    </row>
    <row r="12" spans="1:13" ht="12.75">
      <c r="A12" s="1089" t="s">
        <v>473</v>
      </c>
      <c r="B12" s="1084" t="s">
        <v>145</v>
      </c>
      <c r="C12" s="924" t="s">
        <v>474</v>
      </c>
      <c r="D12" s="1078" t="s">
        <v>474</v>
      </c>
      <c r="E12" s="1077" t="s">
        <v>145</v>
      </c>
      <c r="F12" s="924" t="s">
        <v>474</v>
      </c>
      <c r="G12" s="1078" t="s">
        <v>474</v>
      </c>
      <c r="H12" s="1077" t="s">
        <v>145</v>
      </c>
      <c r="I12" s="924" t="s">
        <v>474</v>
      </c>
      <c r="J12" s="1078" t="s">
        <v>474</v>
      </c>
      <c r="K12" s="1077" t="s">
        <v>145</v>
      </c>
      <c r="L12" s="924" t="s">
        <v>474</v>
      </c>
      <c r="M12" s="1079" t="s">
        <v>474</v>
      </c>
    </row>
    <row r="13" spans="1:13" ht="12.75">
      <c r="A13" s="1089" t="s">
        <v>462</v>
      </c>
      <c r="B13" s="1084" t="s">
        <v>283</v>
      </c>
      <c r="C13" s="1078" t="s">
        <v>206</v>
      </c>
      <c r="D13" s="1078" t="s">
        <v>206</v>
      </c>
      <c r="E13" s="1077" t="s">
        <v>283</v>
      </c>
      <c r="F13" s="1078" t="s">
        <v>206</v>
      </c>
      <c r="G13" s="1078" t="s">
        <v>206</v>
      </c>
      <c r="H13" s="1077" t="s">
        <v>283</v>
      </c>
      <c r="I13" s="1078" t="s">
        <v>206</v>
      </c>
      <c r="J13" s="1078" t="s">
        <v>206</v>
      </c>
      <c r="K13" s="1077" t="s">
        <v>283</v>
      </c>
      <c r="L13" s="1078" t="s">
        <v>206</v>
      </c>
      <c r="M13" s="1079" t="s">
        <v>206</v>
      </c>
    </row>
    <row r="14" spans="1:13" ht="12.75">
      <c r="A14" s="1089"/>
      <c r="B14" s="1123" t="s">
        <v>341</v>
      </c>
      <c r="C14" s="1124" t="s">
        <v>341</v>
      </c>
      <c r="D14" s="15"/>
      <c r="E14" s="1125" t="s">
        <v>341</v>
      </c>
      <c r="F14" s="1124" t="s">
        <v>341</v>
      </c>
      <c r="G14" s="15"/>
      <c r="H14" s="1125" t="s">
        <v>341</v>
      </c>
      <c r="I14" s="1124" t="s">
        <v>341</v>
      </c>
      <c r="J14" s="15"/>
      <c r="K14" s="1125" t="s">
        <v>341</v>
      </c>
      <c r="L14" s="1124" t="s">
        <v>341</v>
      </c>
      <c r="M14" s="1126"/>
    </row>
    <row r="15" spans="1:13" ht="12.75">
      <c r="A15" s="1090"/>
      <c r="B15" s="1127"/>
      <c r="C15" s="1091"/>
      <c r="D15" s="1091"/>
      <c r="E15" s="1092"/>
      <c r="F15" s="1093"/>
      <c r="G15" s="1093"/>
      <c r="H15" s="1092"/>
      <c r="I15" s="1093"/>
      <c r="J15" s="1093"/>
      <c r="K15" s="1092"/>
      <c r="L15" s="1093"/>
      <c r="M15" s="1094"/>
    </row>
    <row r="16" spans="1:13" ht="12.75">
      <c r="A16" s="1128"/>
      <c r="B16" s="1128"/>
      <c r="C16" s="1129"/>
      <c r="D16" s="1129"/>
      <c r="E16" s="1130"/>
      <c r="F16" s="1129"/>
      <c r="G16" s="1129"/>
      <c r="H16" s="1130"/>
      <c r="I16" s="1129"/>
      <c r="J16" s="1129"/>
      <c r="K16" s="1130"/>
      <c r="L16" s="1129"/>
      <c r="M16" s="1131"/>
    </row>
    <row r="17" spans="1:13" ht="12.75">
      <c r="A17" s="1099">
        <v>2003</v>
      </c>
      <c r="B17" s="1100">
        <v>34407</v>
      </c>
      <c r="C17" s="48">
        <v>882</v>
      </c>
      <c r="D17" s="1101">
        <v>0.026</v>
      </c>
      <c r="E17" s="1102">
        <v>25556</v>
      </c>
      <c r="F17" s="48">
        <v>249</v>
      </c>
      <c r="G17" s="1101">
        <v>0.026</v>
      </c>
      <c r="H17" s="1102">
        <v>5682</v>
      </c>
      <c r="I17" s="48">
        <v>325</v>
      </c>
      <c r="J17" s="1101">
        <v>0.026</v>
      </c>
      <c r="K17" s="1102">
        <v>3168</v>
      </c>
      <c r="L17" s="802">
        <v>308</v>
      </c>
      <c r="M17" s="1103">
        <v>0.026</v>
      </c>
    </row>
    <row r="18" spans="1:13" ht="12.75">
      <c r="A18" s="1099">
        <v>2004</v>
      </c>
      <c r="B18" s="1100">
        <v>34523</v>
      </c>
      <c r="C18" s="48">
        <v>1231</v>
      </c>
      <c r="D18" s="1101">
        <f aca="true" t="shared" si="0" ref="D18:D23">+C18/B18</f>
        <v>0.035657387828404254</v>
      </c>
      <c r="E18" s="1102">
        <v>25981</v>
      </c>
      <c r="F18" s="48">
        <v>387</v>
      </c>
      <c r="G18" s="1101">
        <f aca="true" t="shared" si="1" ref="G18:G23">+F18/E18</f>
        <v>0.01489550055810015</v>
      </c>
      <c r="H18" s="1102">
        <v>5491</v>
      </c>
      <c r="I18" s="48">
        <v>445</v>
      </c>
      <c r="J18" s="1101">
        <f aca="true" t="shared" si="2" ref="J18:J23">+I18/H18</f>
        <v>0.08104170460753961</v>
      </c>
      <c r="K18" s="1102">
        <v>3051</v>
      </c>
      <c r="L18" s="802">
        <v>399</v>
      </c>
      <c r="M18" s="1103">
        <f aca="true" t="shared" si="3" ref="M18:M23">+L18/K18</f>
        <v>0.13077679449360866</v>
      </c>
    </row>
    <row r="19" spans="1:13" ht="12.75">
      <c r="A19" s="1099">
        <v>2005</v>
      </c>
      <c r="B19" s="1100">
        <v>34232</v>
      </c>
      <c r="C19" s="48">
        <v>2355</v>
      </c>
      <c r="D19" s="1101">
        <f t="shared" si="0"/>
        <v>0.06879527927085767</v>
      </c>
      <c r="E19" s="1102">
        <v>25900</v>
      </c>
      <c r="F19" s="48">
        <v>1256</v>
      </c>
      <c r="G19" s="1101">
        <f t="shared" si="1"/>
        <v>0.0484942084942085</v>
      </c>
      <c r="H19" s="1102">
        <v>5373</v>
      </c>
      <c r="I19" s="48">
        <v>608</v>
      </c>
      <c r="J19" s="1101">
        <f t="shared" si="2"/>
        <v>0.11315838451516844</v>
      </c>
      <c r="K19" s="1102">
        <v>2959</v>
      </c>
      <c r="L19" s="802">
        <v>491</v>
      </c>
      <c r="M19" s="1103">
        <f t="shared" si="3"/>
        <v>0.16593443730990198</v>
      </c>
    </row>
    <row r="20" spans="1:13" ht="12.75">
      <c r="A20" s="1099">
        <v>2006</v>
      </c>
      <c r="B20" s="1100">
        <v>33933</v>
      </c>
      <c r="C20" s="48">
        <v>2824</v>
      </c>
      <c r="D20" s="1101">
        <f t="shared" si="0"/>
        <v>0.08322282144225385</v>
      </c>
      <c r="E20" s="1102">
        <v>25848</v>
      </c>
      <c r="F20" s="48">
        <v>1565</v>
      </c>
      <c r="G20" s="1101">
        <f t="shared" si="1"/>
        <v>0.06054627050448778</v>
      </c>
      <c r="H20" s="1102">
        <v>5196</v>
      </c>
      <c r="I20" s="48">
        <v>695</v>
      </c>
      <c r="J20" s="1101">
        <f t="shared" si="2"/>
        <v>0.13375673595073134</v>
      </c>
      <c r="K20" s="1102">
        <v>2889</v>
      </c>
      <c r="L20" s="802">
        <v>564</v>
      </c>
      <c r="M20" s="1103">
        <f t="shared" si="3"/>
        <v>0.1952232606438214</v>
      </c>
    </row>
    <row r="21" spans="1:13" ht="12.75">
      <c r="A21" s="1099">
        <v>2007</v>
      </c>
      <c r="B21" s="1100">
        <v>33892</v>
      </c>
      <c r="C21" s="48">
        <v>2779</v>
      </c>
      <c r="D21" s="1101">
        <f t="shared" si="0"/>
        <v>0.081995751209725</v>
      </c>
      <c r="E21" s="1102">
        <v>25905</v>
      </c>
      <c r="F21" s="48">
        <v>1375</v>
      </c>
      <c r="G21" s="1101">
        <f t="shared" si="1"/>
        <v>0.05307855626326964</v>
      </c>
      <c r="H21" s="1102">
        <v>5149</v>
      </c>
      <c r="I21" s="48">
        <v>796</v>
      </c>
      <c r="J21" s="1101">
        <f t="shared" si="2"/>
        <v>0.1545931248786172</v>
      </c>
      <c r="K21" s="1102">
        <v>2838</v>
      </c>
      <c r="L21" s="802">
        <v>608</v>
      </c>
      <c r="M21" s="1103">
        <f t="shared" si="3"/>
        <v>0.2142353770260747</v>
      </c>
    </row>
    <row r="22" spans="1:13" ht="12.75">
      <c r="A22" s="1099">
        <v>2008</v>
      </c>
      <c r="B22" s="1100">
        <v>33888</v>
      </c>
      <c r="C22" s="48">
        <v>4265</v>
      </c>
      <c r="D22" s="1101">
        <f t="shared" si="0"/>
        <v>0.12585576015108593</v>
      </c>
      <c r="E22" s="1102">
        <v>25954</v>
      </c>
      <c r="F22" s="48">
        <v>2409</v>
      </c>
      <c r="G22" s="1101">
        <f t="shared" si="1"/>
        <v>0.09281806272636202</v>
      </c>
      <c r="H22" s="1102">
        <v>5164</v>
      </c>
      <c r="I22" s="48">
        <v>1094</v>
      </c>
      <c r="J22" s="1101">
        <f t="shared" si="2"/>
        <v>0.21185127807900853</v>
      </c>
      <c r="K22" s="1102">
        <v>2770</v>
      </c>
      <c r="L22" s="802">
        <v>762</v>
      </c>
      <c r="M22" s="1103">
        <f t="shared" si="3"/>
        <v>0.27509025270758125</v>
      </c>
    </row>
    <row r="23" spans="1:13" ht="12.75">
      <c r="A23" s="1099">
        <v>2009</v>
      </c>
      <c r="B23" s="1100">
        <v>33833</v>
      </c>
      <c r="C23" s="48">
        <v>5121</v>
      </c>
      <c r="D23" s="1101">
        <f t="shared" si="0"/>
        <v>0.15136109715366655</v>
      </c>
      <c r="E23" s="1102">
        <v>26089</v>
      </c>
      <c r="F23" s="48">
        <v>3170</v>
      </c>
      <c r="G23" s="1101">
        <f t="shared" si="1"/>
        <v>0.12150714860669247</v>
      </c>
      <c r="H23" s="1102">
        <v>5105</v>
      </c>
      <c r="I23" s="48">
        <v>1143</v>
      </c>
      <c r="J23" s="1101">
        <f t="shared" si="2"/>
        <v>0.22389813907933398</v>
      </c>
      <c r="K23" s="1102">
        <v>2639</v>
      </c>
      <c r="L23" s="802">
        <v>808</v>
      </c>
      <c r="M23" s="1103">
        <f t="shared" si="3"/>
        <v>0.306176582038651</v>
      </c>
    </row>
    <row r="24" spans="1:13" ht="12.75">
      <c r="A24" s="1132"/>
      <c r="B24" s="1109"/>
      <c r="C24" s="1110"/>
      <c r="D24" s="1133"/>
      <c r="E24" s="1134"/>
      <c r="F24" s="1110"/>
      <c r="G24" s="1133"/>
      <c r="H24" s="1134"/>
      <c r="I24" s="1110"/>
      <c r="J24" s="1133"/>
      <c r="K24" s="1134"/>
      <c r="L24" s="1110"/>
      <c r="M24" s="1115"/>
    </row>
    <row r="25" spans="1:13" ht="12.75">
      <c r="A25" s="160"/>
      <c r="B25" s="160"/>
      <c r="C25" s="160"/>
      <c r="D25" s="160"/>
      <c r="E25" s="160"/>
      <c r="F25" s="160"/>
      <c r="G25" s="160"/>
      <c r="H25" s="160"/>
      <c r="I25" s="160"/>
      <c r="J25" s="160"/>
      <c r="K25" s="165"/>
      <c r="L25" s="542"/>
      <c r="M25" s="542"/>
    </row>
    <row r="26" spans="1:13" ht="12.75">
      <c r="A26" s="1024" t="s">
        <v>476</v>
      </c>
      <c r="B26" s="1024"/>
      <c r="C26" s="160"/>
      <c r="D26" s="160"/>
      <c r="E26" s="160"/>
      <c r="F26" s="160"/>
      <c r="G26" s="160"/>
      <c r="H26" s="160"/>
      <c r="I26" s="160"/>
      <c r="J26" s="160"/>
      <c r="K26" s="1116"/>
      <c r="L26" s="160"/>
      <c r="M26" s="165"/>
    </row>
    <row r="27" spans="1:13" ht="12.75">
      <c r="A27" s="1117" t="s">
        <v>477</v>
      </c>
      <c r="B27" s="1117"/>
      <c r="C27" s="1117"/>
      <c r="D27" s="1117"/>
      <c r="E27" s="1117"/>
      <c r="F27" s="1117"/>
      <c r="G27" s="1117"/>
      <c r="H27" s="1117"/>
      <c r="I27" s="1117"/>
      <c r="J27" s="1117"/>
      <c r="K27" s="1117"/>
      <c r="L27" s="1117"/>
      <c r="M27" s="1117"/>
    </row>
    <row r="28" ht="12.75">
      <c r="A28" s="112" t="s">
        <v>911</v>
      </c>
    </row>
    <row r="29" ht="12.75">
      <c r="A29" s="112" t="s">
        <v>161</v>
      </c>
    </row>
  </sheetData>
  <sheetProtection/>
  <mergeCells count="9">
    <mergeCell ref="E8:G8"/>
    <mergeCell ref="H8:J8"/>
    <mergeCell ref="K8:M8"/>
    <mergeCell ref="A2:M2"/>
    <mergeCell ref="A3:M3"/>
    <mergeCell ref="A4:M4"/>
    <mergeCell ref="E7:G7"/>
    <mergeCell ref="H7:J7"/>
    <mergeCell ref="K7:M7"/>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9" sqref="A39"/>
    </sheetView>
  </sheetViews>
  <sheetFormatPr defaultColWidth="9.140625" defaultRowHeight="12.75"/>
  <cols>
    <col min="1" max="5" width="25.7109375" style="68" customWidth="1"/>
    <col min="6" max="16384" width="9.140625" style="68" customWidth="1"/>
  </cols>
  <sheetData>
    <row r="1" spans="1:5" ht="5.25" customHeight="1">
      <c r="A1" s="65"/>
      <c r="B1" s="66"/>
      <c r="C1" s="66"/>
      <c r="D1" s="66"/>
      <c r="E1" s="67"/>
    </row>
    <row r="2" spans="1:5" s="72" customFormat="1" ht="23.25">
      <c r="A2" s="69" t="s">
        <v>142</v>
      </c>
      <c r="B2" s="70"/>
      <c r="C2" s="70"/>
      <c r="D2" s="70"/>
      <c r="E2" s="71"/>
    </row>
    <row r="3" spans="1:5" s="76" customFormat="1" ht="23.25">
      <c r="A3" s="73" t="s">
        <v>143</v>
      </c>
      <c r="B3" s="74"/>
      <c r="C3" s="74"/>
      <c r="D3" s="74"/>
      <c r="E3" s="75"/>
    </row>
    <row r="4" spans="1:5" ht="30.75" customHeight="1">
      <c r="A4" s="77" t="s">
        <v>144</v>
      </c>
      <c r="B4" s="78"/>
      <c r="C4" s="78"/>
      <c r="D4" s="78"/>
      <c r="E4" s="79"/>
    </row>
    <row r="5" spans="1:5" ht="9.75" customHeight="1">
      <c r="A5" s="80"/>
      <c r="B5" s="81"/>
      <c r="C5" s="82"/>
      <c r="D5" s="82"/>
      <c r="E5" s="83"/>
    </row>
    <row r="6" spans="1:5" s="87" customFormat="1" ht="12.75" customHeight="1">
      <c r="A6" s="84"/>
      <c r="B6" s="84" t="s">
        <v>145</v>
      </c>
      <c r="C6" s="85"/>
      <c r="D6" s="85" t="s">
        <v>146</v>
      </c>
      <c r="E6" s="86" t="s">
        <v>147</v>
      </c>
    </row>
    <row r="7" spans="1:5" s="87" customFormat="1" ht="12.75" customHeight="1">
      <c r="A7" s="84" t="s">
        <v>148</v>
      </c>
      <c r="B7" s="84" t="s">
        <v>149</v>
      </c>
      <c r="C7" s="85" t="s">
        <v>150</v>
      </c>
      <c r="D7" s="85" t="s">
        <v>151</v>
      </c>
      <c r="E7" s="86" t="s">
        <v>152</v>
      </c>
    </row>
    <row r="8" spans="1:5" s="87" customFormat="1" ht="12.75" customHeight="1">
      <c r="A8" s="84" t="s">
        <v>153</v>
      </c>
      <c r="B8" s="84" t="s">
        <v>154</v>
      </c>
      <c r="C8" s="85" t="s">
        <v>155</v>
      </c>
      <c r="D8" s="85" t="s">
        <v>156</v>
      </c>
      <c r="E8" s="86" t="s">
        <v>157</v>
      </c>
    </row>
    <row r="9" spans="1:5" s="91" customFormat="1" ht="12.75">
      <c r="A9" s="84"/>
      <c r="B9" s="88" t="s">
        <v>158</v>
      </c>
      <c r="C9" s="89" t="s">
        <v>158</v>
      </c>
      <c r="D9" s="89" t="s">
        <v>158</v>
      </c>
      <c r="E9" s="90" t="s">
        <v>158</v>
      </c>
    </row>
    <row r="10" spans="1:6" s="87" customFormat="1" ht="9.75" customHeight="1">
      <c r="A10" s="92"/>
      <c r="B10" s="93"/>
      <c r="C10" s="93"/>
      <c r="D10" s="94"/>
      <c r="E10" s="95"/>
      <c r="F10" s="68"/>
    </row>
    <row r="11" spans="1:5" ht="9.75" customHeight="1">
      <c r="A11" s="96"/>
      <c r="B11" s="97"/>
      <c r="C11" s="97"/>
      <c r="D11" s="97"/>
      <c r="E11" s="98"/>
    </row>
    <row r="12" spans="1:5" s="87" customFormat="1" ht="18" customHeight="1">
      <c r="A12" s="99">
        <v>1980</v>
      </c>
      <c r="B12" s="100">
        <v>71</v>
      </c>
      <c r="C12" s="100">
        <v>37</v>
      </c>
      <c r="D12" s="100">
        <v>20</v>
      </c>
      <c r="E12" s="101">
        <v>14</v>
      </c>
    </row>
    <row r="13" spans="1:5" s="87" customFormat="1" ht="10.5" customHeight="1">
      <c r="A13" s="102"/>
      <c r="B13" s="103"/>
      <c r="C13" s="103"/>
      <c r="D13" s="103"/>
      <c r="E13" s="104"/>
    </row>
    <row r="14" spans="1:5" s="87" customFormat="1" ht="18" customHeight="1">
      <c r="A14" s="102">
        <v>1985</v>
      </c>
      <c r="B14" s="103">
        <v>82</v>
      </c>
      <c r="C14" s="103">
        <v>170</v>
      </c>
      <c r="D14" s="103">
        <v>33</v>
      </c>
      <c r="E14" s="104">
        <v>-121</v>
      </c>
    </row>
    <row r="15" spans="1:5" s="87" customFormat="1" ht="10.5" customHeight="1">
      <c r="A15" s="102"/>
      <c r="B15" s="103"/>
      <c r="C15" s="103"/>
      <c r="D15" s="103"/>
      <c r="E15" s="104"/>
    </row>
    <row r="16" spans="1:5" s="87" customFormat="1" ht="18" customHeight="1">
      <c r="A16" s="102">
        <v>1990</v>
      </c>
      <c r="B16" s="103">
        <v>659</v>
      </c>
      <c r="C16" s="103">
        <v>369</v>
      </c>
      <c r="D16" s="103">
        <v>63</v>
      </c>
      <c r="E16" s="104">
        <v>227</v>
      </c>
    </row>
    <row r="17" spans="1:5" s="87" customFormat="1" ht="10.5" customHeight="1">
      <c r="A17" s="102"/>
      <c r="B17" s="103"/>
      <c r="C17" s="103"/>
      <c r="D17" s="103"/>
      <c r="E17" s="104"/>
    </row>
    <row r="18" spans="1:5" s="87" customFormat="1" ht="18" customHeight="1">
      <c r="A18" s="102">
        <v>1995</v>
      </c>
      <c r="B18" s="103">
        <v>838</v>
      </c>
      <c r="C18" s="103">
        <v>761</v>
      </c>
      <c r="D18" s="103">
        <v>138</v>
      </c>
      <c r="E18" s="104">
        <v>-61</v>
      </c>
    </row>
    <row r="19" spans="1:5" s="87" customFormat="1" ht="18" customHeight="1">
      <c r="A19" s="99">
        <v>1996</v>
      </c>
      <c r="B19" s="103">
        <v>1146</v>
      </c>
      <c r="C19" s="103">
        <v>790</v>
      </c>
      <c r="D19" s="103">
        <v>150</v>
      </c>
      <c r="E19" s="104">
        <v>206</v>
      </c>
    </row>
    <row r="20" spans="1:5" s="87" customFormat="1" ht="18" customHeight="1">
      <c r="A20" s="99">
        <v>1997</v>
      </c>
      <c r="B20" s="103">
        <v>1067</v>
      </c>
      <c r="C20" s="103">
        <v>823</v>
      </c>
      <c r="D20" s="103">
        <v>155</v>
      </c>
      <c r="E20" s="104">
        <v>89</v>
      </c>
    </row>
    <row r="21" spans="1:5" s="87" customFormat="1" ht="18" customHeight="1">
      <c r="A21" s="99">
        <v>1998</v>
      </c>
      <c r="B21" s="103">
        <v>966</v>
      </c>
      <c r="C21" s="103">
        <v>847</v>
      </c>
      <c r="D21" s="103">
        <v>158</v>
      </c>
      <c r="E21" s="104">
        <v>-39</v>
      </c>
    </row>
    <row r="22" spans="1:5" s="87" customFormat="1" ht="18" customHeight="1">
      <c r="A22" s="99">
        <v>1999</v>
      </c>
      <c r="B22" s="103">
        <v>902</v>
      </c>
      <c r="C22" s="103">
        <v>901</v>
      </c>
      <c r="D22" s="103">
        <v>161</v>
      </c>
      <c r="E22" s="104">
        <v>-160</v>
      </c>
    </row>
    <row r="23" spans="1:5" s="87" customFormat="1" ht="18" customHeight="1">
      <c r="A23" s="99">
        <v>2000</v>
      </c>
      <c r="B23" s="103">
        <v>807</v>
      </c>
      <c r="C23" s="103">
        <v>902</v>
      </c>
      <c r="D23" s="103">
        <v>167</v>
      </c>
      <c r="E23" s="104">
        <v>-262</v>
      </c>
    </row>
    <row r="24" spans="1:5" s="87" customFormat="1" ht="18" customHeight="1">
      <c r="A24" s="99">
        <v>2001</v>
      </c>
      <c r="B24" s="103">
        <v>821</v>
      </c>
      <c r="C24" s="103">
        <v>1042</v>
      </c>
      <c r="D24" s="103">
        <v>184</v>
      </c>
      <c r="E24" s="104">
        <v>-405</v>
      </c>
    </row>
    <row r="25" spans="1:5" s="87" customFormat="1" ht="18" customHeight="1">
      <c r="A25" s="99">
        <v>2002</v>
      </c>
      <c r="B25" s="103">
        <v>787</v>
      </c>
      <c r="C25" s="103">
        <v>1537</v>
      </c>
      <c r="D25" s="103">
        <v>225</v>
      </c>
      <c r="E25" s="104">
        <v>-975</v>
      </c>
    </row>
    <row r="26" spans="1:5" s="87" customFormat="1" ht="18" customHeight="1">
      <c r="A26" s="99">
        <v>2003</v>
      </c>
      <c r="B26" s="103">
        <v>948</v>
      </c>
      <c r="C26" s="103">
        <v>2488</v>
      </c>
      <c r="D26" s="103">
        <v>290</v>
      </c>
      <c r="E26" s="104">
        <v>-1830</v>
      </c>
    </row>
    <row r="27" spans="1:5" s="87" customFormat="1" ht="18" customHeight="1">
      <c r="A27" s="99">
        <v>2004</v>
      </c>
      <c r="B27" s="103">
        <v>1458</v>
      </c>
      <c r="C27" s="103">
        <v>3006</v>
      </c>
      <c r="D27" s="103">
        <v>288</v>
      </c>
      <c r="E27" s="104">
        <v>-1836</v>
      </c>
    </row>
    <row r="28" spans="1:5" s="87" customFormat="1" ht="18" customHeight="1">
      <c r="A28" s="99">
        <v>2005</v>
      </c>
      <c r="B28" s="103">
        <v>1451</v>
      </c>
      <c r="C28" s="103">
        <v>3685</v>
      </c>
      <c r="D28" s="103">
        <v>342</v>
      </c>
      <c r="E28" s="104">
        <v>-2576</v>
      </c>
    </row>
    <row r="29" spans="1:5" s="87" customFormat="1" ht="18" customHeight="1">
      <c r="A29" s="99">
        <v>2006</v>
      </c>
      <c r="B29" s="103">
        <v>1442</v>
      </c>
      <c r="C29" s="103">
        <v>4082</v>
      </c>
      <c r="D29" s="103">
        <v>405</v>
      </c>
      <c r="E29" s="104">
        <v>-3045</v>
      </c>
    </row>
    <row r="30" spans="1:5" s="87" customFormat="1" ht="18" customHeight="1">
      <c r="A30" s="99">
        <v>2007</v>
      </c>
      <c r="B30" s="103">
        <v>1476</v>
      </c>
      <c r="C30" s="103">
        <v>4266</v>
      </c>
      <c r="D30" s="103">
        <v>378</v>
      </c>
      <c r="E30" s="104">
        <v>-3168</v>
      </c>
    </row>
    <row r="31" spans="1:5" s="87" customFormat="1" ht="18" customHeight="1">
      <c r="A31" s="99">
        <v>2008</v>
      </c>
      <c r="B31" s="103">
        <v>1340</v>
      </c>
      <c r="C31" s="103">
        <v>4292</v>
      </c>
      <c r="D31" s="103">
        <v>400</v>
      </c>
      <c r="E31" s="104">
        <f>B31-C31-D31</f>
        <v>-3352</v>
      </c>
    </row>
    <row r="32" spans="1:5" s="87" customFormat="1" ht="18" customHeight="1">
      <c r="A32" s="99" t="s">
        <v>159</v>
      </c>
      <c r="B32" s="103">
        <v>1822</v>
      </c>
      <c r="C32" s="103">
        <v>4478</v>
      </c>
      <c r="D32" s="103">
        <v>417</v>
      </c>
      <c r="E32" s="104">
        <f>B32-C32-D32</f>
        <v>-3073</v>
      </c>
    </row>
    <row r="33" spans="1:5" s="87" customFormat="1" ht="18" customHeight="1">
      <c r="A33" s="99">
        <v>2010</v>
      </c>
      <c r="B33" s="103">
        <v>2231</v>
      </c>
      <c r="C33" s="103">
        <v>5467</v>
      </c>
      <c r="D33" s="103">
        <v>449</v>
      </c>
      <c r="E33" s="104">
        <f>B33-C33-D33</f>
        <v>-3685</v>
      </c>
    </row>
    <row r="34" spans="1:5" ht="4.5" customHeight="1">
      <c r="A34" s="105"/>
      <c r="B34" s="106"/>
      <c r="C34" s="106"/>
      <c r="D34" s="106"/>
      <c r="E34" s="107"/>
    </row>
    <row r="35" spans="1:5" ht="4.5" customHeight="1">
      <c r="A35" s="108"/>
      <c r="B35" s="109"/>
      <c r="C35" s="109"/>
      <c r="D35" s="109"/>
      <c r="E35" s="109"/>
    </row>
    <row r="36" spans="1:5" s="87" customFormat="1" ht="9.75" customHeight="1">
      <c r="A36" s="110" t="s">
        <v>160</v>
      </c>
      <c r="B36" s="111"/>
      <c r="C36" s="111"/>
      <c r="D36" s="111"/>
      <c r="E36" s="111"/>
    </row>
    <row r="37" spans="1:5" s="87" customFormat="1" ht="9.75" customHeight="1">
      <c r="A37" s="110" t="s">
        <v>161</v>
      </c>
      <c r="B37" s="111"/>
      <c r="C37" s="111"/>
      <c r="D37" s="111"/>
      <c r="E37" s="111"/>
    </row>
    <row r="38" ht="9.75" customHeight="1">
      <c r="A38" s="110" t="s">
        <v>928</v>
      </c>
    </row>
    <row r="39" ht="9.75" customHeight="1">
      <c r="A39" s="112" t="s">
        <v>927</v>
      </c>
    </row>
  </sheetData>
  <sheetProtection/>
  <printOptions/>
  <pageMargins left="0.7" right="0.7" top="0.75" bottom="0.75" header="0.3" footer="0.3"/>
  <pageSetup fitToHeight="1" fitToWidth="1" horizontalDpi="600" verticalDpi="600" orientation="landscape" scale="88" r:id="rId1"/>
</worksheet>
</file>

<file path=xl/worksheets/sheet40.xml><?xml version="1.0" encoding="utf-8"?>
<worksheet xmlns="http://schemas.openxmlformats.org/spreadsheetml/2006/main" xmlns:r="http://schemas.openxmlformats.org/officeDocument/2006/relationships">
  <dimension ref="A1:Y598"/>
  <sheetViews>
    <sheetView zoomScalePageLayoutView="0" workbookViewId="0" topLeftCell="A1">
      <selection activeCell="R5" sqref="R5"/>
    </sheetView>
  </sheetViews>
  <sheetFormatPr defaultColWidth="9.140625" defaultRowHeight="12.75"/>
  <cols>
    <col min="1" max="1" width="2.7109375" style="11" customWidth="1"/>
    <col min="2" max="3" width="3.7109375" style="11" customWidth="1"/>
    <col min="4" max="4" width="34.8515625" style="11" customWidth="1"/>
    <col min="5" max="5" width="9.7109375" style="11" customWidth="1"/>
    <col min="6" max="6" width="2.7109375" style="11" customWidth="1"/>
    <col min="7" max="7" width="8.7109375" style="11" customWidth="1"/>
    <col min="8" max="9" width="4.7109375" style="11" customWidth="1"/>
    <col min="10" max="10" width="8.7109375" style="11" customWidth="1"/>
    <col min="11" max="11" width="5.7109375" style="11" customWidth="1"/>
    <col min="12" max="12" width="9.7109375" style="11" customWidth="1"/>
    <col min="13" max="14" width="4.7109375" style="11" customWidth="1"/>
    <col min="15" max="15" width="13.7109375" style="11" customWidth="1"/>
    <col min="16" max="16" width="11.7109375" style="11" customWidth="1"/>
    <col min="17" max="17" width="3.421875" style="11" customWidth="1"/>
    <col min="18" max="18" width="9.140625" style="11" customWidth="1"/>
    <col min="19" max="19" width="31.421875" style="11" bestFit="1" customWidth="1"/>
    <col min="20" max="20" width="14.7109375" style="11" bestFit="1" customWidth="1"/>
    <col min="21" max="21" width="13.7109375" style="11" bestFit="1" customWidth="1"/>
    <col min="22" max="22" width="11.8515625" style="11" bestFit="1" customWidth="1"/>
    <col min="23" max="23" width="12.00390625" style="11" bestFit="1" customWidth="1"/>
    <col min="24" max="24" width="9.140625" style="11" customWidth="1"/>
    <col min="25" max="25" width="11.00390625" style="11" bestFit="1" customWidth="1"/>
    <col min="26" max="26" width="10.00390625" style="11" bestFit="1" customWidth="1"/>
    <col min="27" max="28" width="11.00390625" style="11" bestFit="1" customWidth="1"/>
    <col min="29" max="16384" width="9.140625" style="11" customWidth="1"/>
  </cols>
  <sheetData>
    <row r="1" spans="1:17" ht="12.75">
      <c r="A1" s="670"/>
      <c r="B1" s="671"/>
      <c r="C1" s="671"/>
      <c r="D1" s="671"/>
      <c r="E1" s="671"/>
      <c r="F1" s="671"/>
      <c r="G1" s="671"/>
      <c r="H1" s="671"/>
      <c r="I1" s="671"/>
      <c r="J1" s="671"/>
      <c r="K1" s="671"/>
      <c r="L1" s="671"/>
      <c r="M1" s="671"/>
      <c r="N1" s="671"/>
      <c r="O1" s="671"/>
      <c r="P1" s="671"/>
      <c r="Q1" s="775"/>
    </row>
    <row r="2" spans="1:22" s="15" customFormat="1" ht="23.25">
      <c r="A2" s="1138" t="s">
        <v>480</v>
      </c>
      <c r="B2" s="13"/>
      <c r="C2" s="725"/>
      <c r="D2" s="13"/>
      <c r="E2" s="725"/>
      <c r="F2" s="725"/>
      <c r="G2" s="725"/>
      <c r="H2" s="725"/>
      <c r="I2" s="725"/>
      <c r="J2" s="725"/>
      <c r="K2" s="725"/>
      <c r="L2" s="725"/>
      <c r="M2" s="725"/>
      <c r="N2" s="725"/>
      <c r="O2" s="725"/>
      <c r="P2" s="547"/>
      <c r="Q2" s="829"/>
      <c r="V2" s="11"/>
    </row>
    <row r="3" spans="1:17" ht="20.25">
      <c r="A3" s="1139" t="s">
        <v>71</v>
      </c>
      <c r="B3" s="13"/>
      <c r="C3" s="725"/>
      <c r="D3" s="549"/>
      <c r="E3" s="725"/>
      <c r="F3" s="725"/>
      <c r="G3" s="725"/>
      <c r="H3" s="725"/>
      <c r="I3" s="725"/>
      <c r="J3" s="725"/>
      <c r="K3" s="725"/>
      <c r="L3" s="725"/>
      <c r="M3" s="725"/>
      <c r="N3" s="725"/>
      <c r="O3" s="725"/>
      <c r="P3" s="547"/>
      <c r="Q3" s="829"/>
    </row>
    <row r="4" spans="1:17" ht="20.25">
      <c r="A4" s="1139" t="s">
        <v>144</v>
      </c>
      <c r="B4" s="13"/>
      <c r="C4" s="725"/>
      <c r="D4" s="549"/>
      <c r="E4" s="725"/>
      <c r="F4" s="725"/>
      <c r="G4" s="725"/>
      <c r="H4" s="725"/>
      <c r="I4" s="725"/>
      <c r="J4" s="725"/>
      <c r="K4" s="725"/>
      <c r="L4" s="725"/>
      <c r="M4" s="725"/>
      <c r="N4" s="725"/>
      <c r="O4" s="725"/>
      <c r="P4" s="547"/>
      <c r="Q4" s="829"/>
    </row>
    <row r="5" spans="1:17" ht="20.25">
      <c r="A5" s="1139"/>
      <c r="B5" s="13"/>
      <c r="C5" s="725"/>
      <c r="D5" s="549"/>
      <c r="E5" s="725"/>
      <c r="F5" s="725"/>
      <c r="G5" s="725"/>
      <c r="H5" s="725"/>
      <c r="I5" s="725"/>
      <c r="J5" s="725"/>
      <c r="K5" s="725"/>
      <c r="L5" s="725"/>
      <c r="M5" s="725"/>
      <c r="N5" s="725"/>
      <c r="O5" s="725"/>
      <c r="P5" s="725"/>
      <c r="Q5" s="829"/>
    </row>
    <row r="6" spans="1:22" s="42" customFormat="1" ht="12.75">
      <c r="A6" s="177"/>
      <c r="B6" s="178"/>
      <c r="C6" s="729"/>
      <c r="D6" s="729"/>
      <c r="E6" s="2625" t="s">
        <v>481</v>
      </c>
      <c r="F6" s="2626"/>
      <c r="G6" s="2626"/>
      <c r="H6" s="2626"/>
      <c r="I6" s="182"/>
      <c r="J6" s="178"/>
      <c r="K6" s="178"/>
      <c r="L6" s="178"/>
      <c r="M6" s="606"/>
      <c r="N6" s="182"/>
      <c r="O6" s="780"/>
      <c r="P6" s="780"/>
      <c r="Q6" s="781"/>
      <c r="V6" s="11"/>
    </row>
    <row r="7" spans="1:22" s="42" customFormat="1" ht="12.75">
      <c r="A7" s="556" t="s">
        <v>308</v>
      </c>
      <c r="B7" s="265"/>
      <c r="C7" s="265"/>
      <c r="D7" s="265"/>
      <c r="E7" s="2627"/>
      <c r="F7" s="2566"/>
      <c r="G7" s="2566"/>
      <c r="H7" s="2566"/>
      <c r="I7" s="2560" t="s">
        <v>482</v>
      </c>
      <c r="J7" s="2566"/>
      <c r="K7" s="2566"/>
      <c r="L7" s="2566"/>
      <c r="M7" s="2630"/>
      <c r="N7" s="2560" t="s">
        <v>483</v>
      </c>
      <c r="O7" s="2566"/>
      <c r="P7" s="2566"/>
      <c r="Q7" s="681"/>
      <c r="V7" s="11"/>
    </row>
    <row r="8" spans="1:17" s="37" customFormat="1" ht="12.75">
      <c r="A8" s="785"/>
      <c r="B8" s="1140"/>
      <c r="C8" s="745"/>
      <c r="D8" s="745"/>
      <c r="E8" s="2628"/>
      <c r="F8" s="2629"/>
      <c r="G8" s="2629"/>
      <c r="H8" s="2629"/>
      <c r="I8" s="2576" t="s">
        <v>341</v>
      </c>
      <c r="J8" s="2631"/>
      <c r="K8" s="2631"/>
      <c r="L8" s="2631"/>
      <c r="M8" s="2577"/>
      <c r="N8" s="1141"/>
      <c r="O8" s="198"/>
      <c r="P8" s="198"/>
      <c r="Q8" s="1142"/>
    </row>
    <row r="9" spans="1:17" ht="12.75">
      <c r="A9" s="788"/>
      <c r="B9" s="205"/>
      <c r="C9" s="565"/>
      <c r="D9" s="201"/>
      <c r="E9" s="1143"/>
      <c r="F9" s="205"/>
      <c r="G9" s="205"/>
      <c r="H9" s="205"/>
      <c r="I9" s="686"/>
      <c r="J9" s="205"/>
      <c r="K9" s="205"/>
      <c r="L9" s="202"/>
      <c r="M9" s="202"/>
      <c r="N9" s="1143"/>
      <c r="O9" s="205"/>
      <c r="P9" s="205"/>
      <c r="Q9" s="1144"/>
    </row>
    <row r="10" spans="1:17" s="42" customFormat="1" ht="12.75">
      <c r="A10" s="900"/>
      <c r="B10" s="2324" t="s">
        <v>310</v>
      </c>
      <c r="C10" s="568"/>
      <c r="D10" s="569"/>
      <c r="E10" s="48">
        <v>2443</v>
      </c>
      <c r="F10" s="703"/>
      <c r="G10" s="494">
        <f>E10/$E$33</f>
        <v>0.08788718207000755</v>
      </c>
      <c r="H10" s="494"/>
      <c r="I10" s="701"/>
      <c r="J10" s="48">
        <v>601</v>
      </c>
      <c r="K10" s="703"/>
      <c r="L10" s="494">
        <f>J10/$J$33</f>
        <v>0.017763721810067093</v>
      </c>
      <c r="M10" s="1145"/>
      <c r="N10" s="695"/>
      <c r="O10" s="44">
        <v>32881953</v>
      </c>
      <c r="P10" s="494">
        <f>O10/$O$33</f>
        <v>0.018047175087279686</v>
      </c>
      <c r="Q10" s="1146"/>
    </row>
    <row r="11" spans="1:17" s="42" customFormat="1" ht="13.5" customHeight="1">
      <c r="A11" s="900"/>
      <c r="B11" s="2324" t="s">
        <v>311</v>
      </c>
      <c r="C11" s="568"/>
      <c r="D11" s="569"/>
      <c r="E11" s="49">
        <f>SUM(E12:E20)</f>
        <v>7015</v>
      </c>
      <c r="F11" s="703"/>
      <c r="G11" s="494">
        <f>E11/$E$33</f>
        <v>0.2523653631686873</v>
      </c>
      <c r="H11" s="494"/>
      <c r="I11" s="701"/>
      <c r="J11" s="49">
        <v>15271</v>
      </c>
      <c r="K11" s="703"/>
      <c r="L11" s="494">
        <f>J11/$J$33</f>
        <v>0.4513640528478113</v>
      </c>
      <c r="M11" s="1145"/>
      <c r="N11" s="695"/>
      <c r="O11" s="49">
        <f>SUM(O12:O20)</f>
        <v>861644014</v>
      </c>
      <c r="P11" s="494">
        <f>O11/$O$33</f>
        <v>0.47291109453153435</v>
      </c>
      <c r="Q11" s="1146"/>
    </row>
    <row r="12" spans="1:17" s="1154" customFormat="1" ht="12.75">
      <c r="A12" s="900"/>
      <c r="B12" s="568"/>
      <c r="C12" s="576" t="s">
        <v>484</v>
      </c>
      <c r="D12" s="580"/>
      <c r="E12" s="1147">
        <v>626</v>
      </c>
      <c r="F12" s="1148"/>
      <c r="G12" s="1149">
        <f>+E12/E$33</f>
        <v>0.022520415872216426</v>
      </c>
      <c r="H12" s="1149"/>
      <c r="I12" s="1150"/>
      <c r="J12" s="1147">
        <v>1822</v>
      </c>
      <c r="K12" s="1148"/>
      <c r="L12" s="1149">
        <f>+J12/J$33</f>
        <v>0.05385274731770756</v>
      </c>
      <c r="M12" s="1151"/>
      <c r="N12" s="1152"/>
      <c r="O12" s="1147">
        <v>98413561</v>
      </c>
      <c r="P12" s="1149">
        <f>+O12/O$33</f>
        <v>0.05401402910373601</v>
      </c>
      <c r="Q12" s="1153"/>
    </row>
    <row r="13" spans="1:17" s="1154" customFormat="1" ht="12.75">
      <c r="A13" s="900"/>
      <c r="B13" s="568"/>
      <c r="C13" s="576" t="s">
        <v>313</v>
      </c>
      <c r="D13" s="580"/>
      <c r="E13" s="1155">
        <v>1162</v>
      </c>
      <c r="F13" s="1148"/>
      <c r="G13" s="1149">
        <f aca="true" t="shared" si="0" ref="G13:G20">+E13/E$33</f>
        <v>0.0418030722739864</v>
      </c>
      <c r="H13" s="1149"/>
      <c r="I13" s="1150"/>
      <c r="J13" s="1155">
        <v>610</v>
      </c>
      <c r="K13" s="1148"/>
      <c r="L13" s="1149">
        <f aca="true" t="shared" si="1" ref="L13:L20">+J13/J$33</f>
        <v>0.018029734283096385</v>
      </c>
      <c r="M13" s="1151"/>
      <c r="N13" s="1152"/>
      <c r="O13" s="1155">
        <v>35716922</v>
      </c>
      <c r="P13" s="1149">
        <f aca="true" t="shared" si="2" ref="P13:P24">+O13/O$33</f>
        <v>0.019603140510319195</v>
      </c>
      <c r="Q13" s="1153"/>
    </row>
    <row r="14" spans="1:17" s="1154" customFormat="1" ht="12.75">
      <c r="A14" s="900"/>
      <c r="B14" s="568"/>
      <c r="C14" s="576" t="s">
        <v>314</v>
      </c>
      <c r="D14" s="580"/>
      <c r="E14" s="1155">
        <v>665</v>
      </c>
      <c r="F14" s="1148"/>
      <c r="G14" s="1149">
        <f t="shared" si="0"/>
        <v>0.023923444976076555</v>
      </c>
      <c r="H14" s="1149"/>
      <c r="I14" s="1150"/>
      <c r="J14" s="1155">
        <v>1260</v>
      </c>
      <c r="K14" s="1148"/>
      <c r="L14" s="1149">
        <f t="shared" si="1"/>
        <v>0.03724174622410073</v>
      </c>
      <c r="M14" s="1151"/>
      <c r="N14" s="1152"/>
      <c r="O14" s="1155">
        <v>61365953</v>
      </c>
      <c r="P14" s="1149">
        <f t="shared" si="2"/>
        <v>0.033680545014731215</v>
      </c>
      <c r="Q14" s="1153"/>
    </row>
    <row r="15" spans="1:17" s="1154" customFormat="1" ht="12.75">
      <c r="A15" s="900"/>
      <c r="B15" s="568"/>
      <c r="C15" s="576" t="s">
        <v>412</v>
      </c>
      <c r="D15" s="580"/>
      <c r="E15" s="1155">
        <v>819</v>
      </c>
      <c r="F15" s="1148"/>
      <c r="G15" s="1149">
        <f t="shared" si="0"/>
        <v>0.029463611181062704</v>
      </c>
      <c r="H15" s="1149"/>
      <c r="I15" s="1150"/>
      <c r="J15" s="1155">
        <v>1797</v>
      </c>
      <c r="K15" s="1148"/>
      <c r="L15" s="1149">
        <f t="shared" si="1"/>
        <v>0.053113823781515086</v>
      </c>
      <c r="M15" s="1151"/>
      <c r="N15" s="1152"/>
      <c r="O15" s="1155">
        <v>115247686</v>
      </c>
      <c r="P15" s="1149">
        <f t="shared" si="2"/>
        <v>0.06325339518750094</v>
      </c>
      <c r="Q15" s="1153"/>
    </row>
    <row r="16" spans="1:17" s="1154" customFormat="1" ht="12.75">
      <c r="A16" s="900"/>
      <c r="B16" s="568"/>
      <c r="C16" s="576" t="s">
        <v>316</v>
      </c>
      <c r="D16" s="580"/>
      <c r="E16" s="1155">
        <v>314</v>
      </c>
      <c r="F16" s="1148"/>
      <c r="G16" s="1149">
        <f t="shared" si="0"/>
        <v>0.011296183041335396</v>
      </c>
      <c r="H16" s="1149"/>
      <c r="I16" s="1150"/>
      <c r="J16" s="1155">
        <v>2045</v>
      </c>
      <c r="K16" s="1148"/>
      <c r="L16" s="1149">
        <f t="shared" si="1"/>
        <v>0.06044394526054444</v>
      </c>
      <c r="M16" s="1151"/>
      <c r="N16" s="1152"/>
      <c r="O16" s="1155">
        <v>109694607</v>
      </c>
      <c r="P16" s="1149">
        <f t="shared" si="2"/>
        <v>0.06020560210214204</v>
      </c>
      <c r="Q16" s="1153"/>
    </row>
    <row r="17" spans="1:17" s="1154" customFormat="1" ht="12.75">
      <c r="A17" s="900"/>
      <c r="B17" s="568"/>
      <c r="C17" s="576" t="s">
        <v>485</v>
      </c>
      <c r="D17" s="580"/>
      <c r="E17" s="1155">
        <v>282</v>
      </c>
      <c r="F17" s="1148"/>
      <c r="G17" s="1149">
        <f t="shared" si="0"/>
        <v>0.010144979674065547</v>
      </c>
      <c r="H17" s="1149"/>
      <c r="I17" s="1150"/>
      <c r="J17" s="1155">
        <v>602</v>
      </c>
      <c r="K17" s="1148"/>
      <c r="L17" s="1149">
        <f t="shared" si="1"/>
        <v>0.017793278751514794</v>
      </c>
      <c r="M17" s="1151"/>
      <c r="N17" s="1152"/>
      <c r="O17" s="1155">
        <v>39308257</v>
      </c>
      <c r="P17" s="1149">
        <f t="shared" si="2"/>
        <v>0.02157423546146384</v>
      </c>
      <c r="Q17" s="1153"/>
    </row>
    <row r="18" spans="1:17" s="1154" customFormat="1" ht="12.75">
      <c r="A18" s="900"/>
      <c r="B18" s="568"/>
      <c r="C18" s="576" t="s">
        <v>317</v>
      </c>
      <c r="D18" s="580"/>
      <c r="E18" s="1155">
        <v>409</v>
      </c>
      <c r="F18" s="1148"/>
      <c r="G18" s="1149">
        <f t="shared" si="0"/>
        <v>0.014713818037917761</v>
      </c>
      <c r="H18" s="1149"/>
      <c r="I18" s="1150"/>
      <c r="J18" s="1155">
        <v>545</v>
      </c>
      <c r="K18" s="1148"/>
      <c r="L18" s="1149">
        <f t="shared" si="1"/>
        <v>0.01610853308899595</v>
      </c>
      <c r="M18" s="1151"/>
      <c r="N18" s="1152"/>
      <c r="O18" s="1155">
        <v>47086579</v>
      </c>
      <c r="P18" s="1149">
        <f t="shared" si="2"/>
        <v>0.025843347427509152</v>
      </c>
      <c r="Q18" s="1153"/>
    </row>
    <row r="19" spans="1:17" s="1154" customFormat="1" ht="12.75">
      <c r="A19" s="900"/>
      <c r="B19" s="568"/>
      <c r="C19" s="576" t="s">
        <v>318</v>
      </c>
      <c r="D19" s="580"/>
      <c r="E19" s="1155">
        <v>346</v>
      </c>
      <c r="F19" s="1148"/>
      <c r="G19" s="1149">
        <f t="shared" si="0"/>
        <v>0.012447386408605245</v>
      </c>
      <c r="H19" s="1149"/>
      <c r="I19" s="1150"/>
      <c r="J19" s="1155">
        <v>363</v>
      </c>
      <c r="K19" s="1148"/>
      <c r="L19" s="1149">
        <f t="shared" si="1"/>
        <v>0.010729169745514733</v>
      </c>
      <c r="M19" s="1151"/>
      <c r="N19" s="1152"/>
      <c r="O19" s="1155">
        <v>34889636</v>
      </c>
      <c r="P19" s="1149">
        <f t="shared" si="2"/>
        <v>0.01914908672314739</v>
      </c>
      <c r="Q19" s="1153"/>
    </row>
    <row r="20" spans="1:17" s="1154" customFormat="1" ht="12.75">
      <c r="A20" s="900"/>
      <c r="B20" s="568"/>
      <c r="C20" s="576" t="s">
        <v>319</v>
      </c>
      <c r="D20" s="580"/>
      <c r="E20" s="1155">
        <v>2392</v>
      </c>
      <c r="F20" s="1148"/>
      <c r="G20" s="1149">
        <f t="shared" si="0"/>
        <v>0.08605245170342123</v>
      </c>
      <c r="H20" s="1149"/>
      <c r="I20" s="1150"/>
      <c r="J20" s="1155">
        <v>6228</v>
      </c>
      <c r="K20" s="1148"/>
      <c r="L20" s="1149">
        <f t="shared" si="1"/>
        <v>0.1840806313362693</v>
      </c>
      <c r="M20" s="1151"/>
      <c r="N20" s="1152"/>
      <c r="O20" s="1155">
        <v>319920813</v>
      </c>
      <c r="P20" s="1149">
        <f t="shared" si="2"/>
        <v>0.17558771300098455</v>
      </c>
      <c r="Q20" s="1153"/>
    </row>
    <row r="21" spans="1:17" s="1156" customFormat="1" ht="12.75">
      <c r="A21" s="900"/>
      <c r="B21" s="2324" t="s">
        <v>320</v>
      </c>
      <c r="C21" s="568"/>
      <c r="D21" s="569"/>
      <c r="E21" s="49">
        <f>SUM(E22:E24)</f>
        <v>1009</v>
      </c>
      <c r="F21" s="703"/>
      <c r="G21" s="494">
        <f>E21/$E$33</f>
        <v>0.036298881174227436</v>
      </c>
      <c r="H21" s="494"/>
      <c r="I21" s="701"/>
      <c r="J21" s="49">
        <v>2382</v>
      </c>
      <c r="K21" s="703"/>
      <c r="L21" s="494">
        <f>J21/$J$33</f>
        <v>0.070404634528419</v>
      </c>
      <c r="M21" s="1145"/>
      <c r="N21" s="695"/>
      <c r="O21" s="49">
        <f>SUM(O22:O24)</f>
        <v>192170635</v>
      </c>
      <c r="P21" s="494">
        <f>O21/$O$33</f>
        <v>0.1054723573286148</v>
      </c>
      <c r="Q21" s="1146"/>
    </row>
    <row r="22" spans="1:17" s="1154" customFormat="1" ht="12.75">
      <c r="A22" s="900"/>
      <c r="B22" s="568"/>
      <c r="C22" s="576" t="s">
        <v>321</v>
      </c>
      <c r="D22" s="580"/>
      <c r="E22" s="1155">
        <v>55</v>
      </c>
      <c r="F22" s="1148"/>
      <c r="G22" s="1149">
        <f>+E22/E$33</f>
        <v>0.0019786307874950534</v>
      </c>
      <c r="H22" s="1149"/>
      <c r="I22" s="1150"/>
      <c r="J22" s="1155">
        <v>585</v>
      </c>
      <c r="K22" s="1148"/>
      <c r="L22" s="1149">
        <f>+J22/J$33</f>
        <v>0.01729081074690391</v>
      </c>
      <c r="M22" s="1151"/>
      <c r="N22" s="1152"/>
      <c r="O22" s="1155">
        <v>61793847</v>
      </c>
      <c r="P22" s="1149">
        <f t="shared" si="2"/>
        <v>0.03391539353290763</v>
      </c>
      <c r="Q22" s="1157"/>
    </row>
    <row r="23" spans="1:17" s="1154" customFormat="1" ht="12.75">
      <c r="A23" s="900"/>
      <c r="B23" s="568"/>
      <c r="C23" s="576" t="s">
        <v>414</v>
      </c>
      <c r="D23" s="580"/>
      <c r="E23" s="1147">
        <v>563</v>
      </c>
      <c r="F23" s="1148"/>
      <c r="G23" s="1149">
        <f>+E23/E$33</f>
        <v>0.02025398424290391</v>
      </c>
      <c r="H23" s="1149"/>
      <c r="I23" s="1150"/>
      <c r="J23" s="1147">
        <v>720</v>
      </c>
      <c r="K23" s="1148"/>
      <c r="L23" s="1149">
        <f>+J23/J$33</f>
        <v>0.021280997842343274</v>
      </c>
      <c r="M23" s="1151"/>
      <c r="N23" s="1152"/>
      <c r="O23" s="1147">
        <v>42909523</v>
      </c>
      <c r="P23" s="1149">
        <f t="shared" si="2"/>
        <v>0.023550781016342146</v>
      </c>
      <c r="Q23" s="1157"/>
    </row>
    <row r="24" spans="1:17" s="1154" customFormat="1" ht="12.75">
      <c r="A24" s="900"/>
      <c r="B24" s="568"/>
      <c r="C24" s="576" t="s">
        <v>415</v>
      </c>
      <c r="D24" s="580"/>
      <c r="E24" s="1155">
        <v>391</v>
      </c>
      <c r="F24" s="1148"/>
      <c r="G24" s="1149">
        <f>+E24/E$33</f>
        <v>0.01406626614382847</v>
      </c>
      <c r="H24" s="1149"/>
      <c r="I24" s="1150"/>
      <c r="J24" s="1155">
        <v>1077</v>
      </c>
      <c r="K24" s="1148"/>
      <c r="L24" s="1149">
        <f>+J24/J$33</f>
        <v>0.03183282593917181</v>
      </c>
      <c r="M24" s="1151"/>
      <c r="N24" s="1152"/>
      <c r="O24" s="1155">
        <v>87467265</v>
      </c>
      <c r="P24" s="1149">
        <f t="shared" si="2"/>
        <v>0.04800618277936503</v>
      </c>
      <c r="Q24" s="1157"/>
    </row>
    <row r="25" spans="1:17" s="42" customFormat="1" ht="12.75">
      <c r="A25" s="900"/>
      <c r="B25" s="2324" t="s">
        <v>323</v>
      </c>
      <c r="C25" s="568"/>
      <c r="D25" s="569"/>
      <c r="E25" s="48">
        <v>690</v>
      </c>
      <c r="F25" s="703"/>
      <c r="G25" s="494">
        <f>E25/$E$33</f>
        <v>0.024822822606756126</v>
      </c>
      <c r="H25" s="494"/>
      <c r="I25" s="701"/>
      <c r="J25" s="48">
        <v>2520</v>
      </c>
      <c r="K25" s="703"/>
      <c r="L25" s="494">
        <f>J25/$J$33</f>
        <v>0.07448349244820146</v>
      </c>
      <c r="M25" s="1145"/>
      <c r="N25" s="695"/>
      <c r="O25" s="48">
        <v>111959683</v>
      </c>
      <c r="P25" s="494">
        <f>O25/$O$33</f>
        <v>0.06144878322213194</v>
      </c>
      <c r="Q25" s="1146"/>
    </row>
    <row r="26" spans="1:17" s="42" customFormat="1" ht="12.75">
      <c r="A26" s="900"/>
      <c r="B26" s="2324" t="s">
        <v>324</v>
      </c>
      <c r="C26" s="568"/>
      <c r="D26" s="569"/>
      <c r="E26" s="48">
        <v>1975</v>
      </c>
      <c r="F26" s="703"/>
      <c r="G26" s="494">
        <f>E26/$E$33</f>
        <v>0.071050832823686</v>
      </c>
      <c r="H26" s="494"/>
      <c r="I26" s="701"/>
      <c r="J26" s="48">
        <v>794</v>
      </c>
      <c r="K26" s="703"/>
      <c r="L26" s="494">
        <f>J26/$J$33</f>
        <v>0.023468211509473</v>
      </c>
      <c r="M26" s="1145"/>
      <c r="N26" s="695"/>
      <c r="O26" s="48">
        <v>32676253</v>
      </c>
      <c r="P26" s="494">
        <f>O26/$O$33</f>
        <v>0.0179342771728689</v>
      </c>
      <c r="Q26" s="1146"/>
    </row>
    <row r="27" spans="1:17" s="42" customFormat="1" ht="12.75">
      <c r="A27" s="900"/>
      <c r="B27" s="2324" t="s">
        <v>325</v>
      </c>
      <c r="C27" s="568"/>
      <c r="D27" s="569"/>
      <c r="E27" s="49">
        <v>1271</v>
      </c>
      <c r="F27" s="703"/>
      <c r="G27" s="494">
        <f>E27/$E$33</f>
        <v>0.045724358743749326</v>
      </c>
      <c r="H27" s="494"/>
      <c r="I27" s="701"/>
      <c r="J27" s="49">
        <v>1738</v>
      </c>
      <c r="K27" s="703"/>
      <c r="L27" s="494">
        <f>J27/$J$33</f>
        <v>0.05136996423610085</v>
      </c>
      <c r="M27" s="1145"/>
      <c r="N27" s="695"/>
      <c r="O27" s="49">
        <v>91051404</v>
      </c>
      <c r="P27" s="494">
        <f>O27/$O$33</f>
        <v>0.04997332822447127</v>
      </c>
      <c r="Q27" s="1146"/>
    </row>
    <row r="28" spans="1:17" s="42" customFormat="1" ht="12.75">
      <c r="A28" s="900"/>
      <c r="B28" s="2324" t="s">
        <v>326</v>
      </c>
      <c r="C28" s="568"/>
      <c r="D28" s="569"/>
      <c r="E28" s="49">
        <v>5096</v>
      </c>
      <c r="F28" s="703"/>
      <c r="G28" s="494">
        <f>E28/$E$33</f>
        <v>0.18332913623772348</v>
      </c>
      <c r="H28" s="494"/>
      <c r="I28" s="701"/>
      <c r="J28" s="49">
        <v>4162</v>
      </c>
      <c r="K28" s="703"/>
      <c r="L28" s="494">
        <f>J28/$J$33</f>
        <v>0.1230159903053232</v>
      </c>
      <c r="M28" s="1145"/>
      <c r="N28" s="695"/>
      <c r="O28" s="49">
        <v>186265551</v>
      </c>
      <c r="P28" s="494">
        <f>O28/$O$33</f>
        <v>0.10223136720697897</v>
      </c>
      <c r="Q28" s="1146"/>
    </row>
    <row r="29" spans="1:17" s="42" customFormat="1" ht="12.75">
      <c r="A29" s="900"/>
      <c r="B29" s="2324" t="s">
        <v>327</v>
      </c>
      <c r="C29" s="568"/>
      <c r="D29" s="569"/>
      <c r="E29" s="49">
        <f>SUM(E30:E31)</f>
        <v>7308</v>
      </c>
      <c r="F29" s="703"/>
      <c r="G29" s="494">
        <f>E29/$E$33</f>
        <v>0.2629060690002518</v>
      </c>
      <c r="H29" s="494"/>
      <c r="I29" s="701"/>
      <c r="J29" s="49">
        <v>6097</v>
      </c>
      <c r="K29" s="703"/>
      <c r="L29" s="494">
        <f>J29/$J$33</f>
        <v>0.18020867200662075</v>
      </c>
      <c r="M29" s="1145"/>
      <c r="N29" s="695"/>
      <c r="O29" s="49">
        <f>SUM(O30:O31)</f>
        <v>298773336.5</v>
      </c>
      <c r="P29" s="494">
        <f>O29/$O$33</f>
        <v>0.16398097507244264</v>
      </c>
      <c r="Q29" s="1146"/>
    </row>
    <row r="30" spans="1:17" s="1154" customFormat="1" ht="12.75">
      <c r="A30" s="900"/>
      <c r="B30" s="568"/>
      <c r="C30" s="576" t="s">
        <v>417</v>
      </c>
      <c r="D30" s="580"/>
      <c r="E30" s="1147">
        <v>2037</v>
      </c>
      <c r="F30" s="1148"/>
      <c r="G30" s="1149">
        <f>+E30/E$33</f>
        <v>0.07328128934777134</v>
      </c>
      <c r="H30" s="1149"/>
      <c r="I30" s="1150"/>
      <c r="J30" s="1147">
        <v>3037</v>
      </c>
      <c r="K30" s="1148"/>
      <c r="L30" s="1149">
        <f>+J30/J$33</f>
        <v>0.08976443117666184</v>
      </c>
      <c r="M30" s="1151"/>
      <c r="N30" s="1152"/>
      <c r="O30" s="1147">
        <v>149923929</v>
      </c>
      <c r="P30" s="1149">
        <f>+O30/O$33</f>
        <v>0.08228536171303111</v>
      </c>
      <c r="Q30" s="1157"/>
    </row>
    <row r="31" spans="1:17" s="42" customFormat="1" ht="12.75">
      <c r="A31" s="900"/>
      <c r="B31" s="568"/>
      <c r="C31" s="576" t="s">
        <v>418</v>
      </c>
      <c r="D31" s="580"/>
      <c r="E31" s="1147">
        <v>5271</v>
      </c>
      <c r="F31" s="1148"/>
      <c r="G31" s="1149">
        <f>+E31/E$33</f>
        <v>0.18962477965248048</v>
      </c>
      <c r="H31" s="1149"/>
      <c r="I31" s="1150"/>
      <c r="J31" s="1147">
        <v>3060</v>
      </c>
      <c r="K31" s="1148"/>
      <c r="L31" s="1149">
        <f>+J31/J$33</f>
        <v>0.09044424082995892</v>
      </c>
      <c r="M31" s="1151"/>
      <c r="N31" s="1152"/>
      <c r="O31" s="1147">
        <v>148849407.5</v>
      </c>
      <c r="P31" s="1149">
        <f>+O31/O$33</f>
        <v>0.08169561335941153</v>
      </c>
      <c r="Q31" s="1157"/>
    </row>
    <row r="32" spans="1:17" s="42" customFormat="1" ht="12.75">
      <c r="A32" s="900"/>
      <c r="B32" s="2324" t="s">
        <v>419</v>
      </c>
      <c r="C32" s="568"/>
      <c r="D32" s="569"/>
      <c r="E32" s="49">
        <v>990</v>
      </c>
      <c r="F32" s="703"/>
      <c r="G32" s="494">
        <f>E32/$E$33</f>
        <v>0.03561535417491096</v>
      </c>
      <c r="H32" s="494"/>
      <c r="I32" s="701"/>
      <c r="J32" s="49">
        <v>269</v>
      </c>
      <c r="K32" s="703"/>
      <c r="L32" s="494">
        <f>J32/$J$33</f>
        <v>0.007950817249431029</v>
      </c>
      <c r="M32" s="1145"/>
      <c r="N32" s="695"/>
      <c r="O32" s="49">
        <v>14577170</v>
      </c>
      <c r="P32" s="494">
        <f>O32/$O$33</f>
        <v>0.008000642153677453</v>
      </c>
      <c r="Q32" s="1146"/>
    </row>
    <row r="33" spans="1:17" s="42" customFormat="1" ht="12.75">
      <c r="A33" s="900"/>
      <c r="B33" s="2324" t="s">
        <v>176</v>
      </c>
      <c r="C33" s="568"/>
      <c r="D33" s="569"/>
      <c r="E33" s="48">
        <f>SUM(E10:E11,E21,E25:E29,E32)</f>
        <v>27797</v>
      </c>
      <c r="F33" s="703"/>
      <c r="G33" s="494">
        <f>E33/$E$33</f>
        <v>1</v>
      </c>
      <c r="H33" s="494"/>
      <c r="I33" s="701"/>
      <c r="J33" s="48">
        <v>33833</v>
      </c>
      <c r="K33" s="703"/>
      <c r="L33" s="494">
        <f>J33/$J$33</f>
        <v>1</v>
      </c>
      <c r="M33" s="1145"/>
      <c r="N33" s="695"/>
      <c r="O33" s="44">
        <f>SUM(O10,O12:O20,O22:O28,O30:O32)</f>
        <v>1821999999.5</v>
      </c>
      <c r="P33" s="494">
        <f>O33/$O$33</f>
        <v>1</v>
      </c>
      <c r="Q33" s="1146"/>
    </row>
    <row r="34" spans="1:25" ht="13.5">
      <c r="A34" s="1158"/>
      <c r="B34" s="1159"/>
      <c r="C34" s="1160"/>
      <c r="D34" s="1161"/>
      <c r="E34" s="1162"/>
      <c r="F34" s="1163"/>
      <c r="G34" s="1163"/>
      <c r="H34" s="1163"/>
      <c r="I34" s="1164"/>
      <c r="J34" s="1165"/>
      <c r="K34" s="1165"/>
      <c r="L34" s="1165"/>
      <c r="M34" s="1165"/>
      <c r="N34" s="1162"/>
      <c r="O34" s="1163"/>
      <c r="P34" s="1163"/>
      <c r="Q34" s="1166"/>
      <c r="U34"/>
      <c r="Y34" s="1154"/>
    </row>
    <row r="35" spans="1:22" s="402" customFormat="1" ht="12.75">
      <c r="A35" s="160"/>
      <c r="B35" s="160"/>
      <c r="C35" s="160"/>
      <c r="D35" s="160"/>
      <c r="E35" s="160"/>
      <c r="F35" s="160"/>
      <c r="G35" s="160"/>
      <c r="H35" s="160"/>
      <c r="I35" s="160"/>
      <c r="J35" s="160"/>
      <c r="K35" s="160"/>
      <c r="L35" s="160"/>
      <c r="M35" s="160"/>
      <c r="N35" s="165"/>
      <c r="O35" s="165"/>
      <c r="P35" s="542"/>
      <c r="Q35" s="542"/>
      <c r="T35" s="11"/>
      <c r="U35"/>
      <c r="V35" s="11"/>
    </row>
    <row r="36" spans="1:22" s="402" customFormat="1" ht="12.75">
      <c r="A36" s="1024" t="s">
        <v>432</v>
      </c>
      <c r="B36" s="1024"/>
      <c r="C36" s="160"/>
      <c r="D36" s="160"/>
      <c r="E36" s="160"/>
      <c r="F36" s="160"/>
      <c r="G36" s="160"/>
      <c r="H36" s="160"/>
      <c r="I36" s="160"/>
      <c r="J36" s="1116"/>
      <c r="K36" s="1116"/>
      <c r="L36" s="160"/>
      <c r="M36" s="160"/>
      <c r="N36" s="165"/>
      <c r="O36" s="1167"/>
      <c r="P36" s="165"/>
      <c r="Q36" s="165"/>
      <c r="T36" s="11"/>
      <c r="U36"/>
      <c r="V36" s="11"/>
    </row>
    <row r="37" spans="1:21" ht="12.75">
      <c r="A37" s="304" t="s">
        <v>237</v>
      </c>
      <c r="U37"/>
    </row>
    <row r="38" spans="1:22" ht="12.75">
      <c r="A38" s="304" t="s">
        <v>486</v>
      </c>
      <c r="B38" s="304"/>
      <c r="V38" s="11"/>
    </row>
    <row r="39" spans="5:21" ht="12.75">
      <c r="E39" s="810"/>
      <c r="F39" s="810"/>
      <c r="G39" s="1118"/>
      <c r="J39" s="810"/>
      <c r="K39" s="810"/>
      <c r="L39" s="1118"/>
      <c r="O39" s="810"/>
      <c r="P39" s="1118"/>
      <c r="Q39" s="1118"/>
      <c r="U39"/>
    </row>
    <row r="40" spans="17:21" ht="12.75">
      <c r="Q40"/>
      <c r="R40"/>
      <c r="S40"/>
      <c r="U40"/>
    </row>
    <row r="41" spans="3:18" ht="12.75">
      <c r="C41"/>
      <c r="D41"/>
      <c r="E41"/>
      <c r="F41"/>
      <c r="G41"/>
      <c r="H41"/>
      <c r="O41"/>
      <c r="P41"/>
      <c r="Q41"/>
      <c r="R41"/>
    </row>
    <row r="42" spans="3:18" ht="12.75">
      <c r="C42"/>
      <c r="D42"/>
      <c r="E42"/>
      <c r="F42"/>
      <c r="G42"/>
      <c r="H42"/>
      <c r="O42"/>
      <c r="P42"/>
      <c r="Q42"/>
      <c r="R42"/>
    </row>
    <row r="43" spans="3:18" ht="12.75">
      <c r="C43"/>
      <c r="D43"/>
      <c r="E43"/>
      <c r="F43"/>
      <c r="G43"/>
      <c r="H43"/>
      <c r="O43"/>
      <c r="P43"/>
      <c r="Q43"/>
      <c r="R43"/>
    </row>
    <row r="44" spans="3:19" ht="12.75">
      <c r="C44"/>
      <c r="D44"/>
      <c r="E44"/>
      <c r="F44"/>
      <c r="G44"/>
      <c r="H44"/>
      <c r="O44"/>
      <c r="P44"/>
      <c r="Q44"/>
      <c r="R44"/>
      <c r="S44"/>
    </row>
    <row r="45" spans="3:19" ht="12.75">
      <c r="C45"/>
      <c r="D45"/>
      <c r="E45"/>
      <c r="F45"/>
      <c r="G45"/>
      <c r="H45"/>
      <c r="O45"/>
      <c r="P45"/>
      <c r="Q45"/>
      <c r="R45"/>
      <c r="S45"/>
    </row>
    <row r="46" spans="3:18" ht="12.75">
      <c r="C46"/>
      <c r="D46"/>
      <c r="E46"/>
      <c r="F46"/>
      <c r="G46"/>
      <c r="H46"/>
      <c r="O46"/>
      <c r="P46"/>
      <c r="Q46"/>
      <c r="R46"/>
    </row>
    <row r="47" spans="3:18" ht="12.75">
      <c r="C47"/>
      <c r="D47"/>
      <c r="E47"/>
      <c r="F47"/>
      <c r="G47"/>
      <c r="H47"/>
      <c r="O47"/>
      <c r="P47"/>
      <c r="Q47"/>
      <c r="R47"/>
    </row>
    <row r="48" spans="3:18" ht="12.75">
      <c r="C48"/>
      <c r="D48"/>
      <c r="E48"/>
      <c r="F48"/>
      <c r="G48"/>
      <c r="H48"/>
      <c r="O48"/>
      <c r="P48"/>
      <c r="Q48"/>
      <c r="R48"/>
    </row>
    <row r="49" spans="3:18" ht="12.75">
      <c r="C49"/>
      <c r="D49"/>
      <c r="E49"/>
      <c r="F49"/>
      <c r="G49"/>
      <c r="H49"/>
      <c r="O49"/>
      <c r="P49"/>
      <c r="Q49"/>
      <c r="R49"/>
    </row>
    <row r="50" spans="3:18" ht="12.75">
      <c r="C50"/>
      <c r="D50"/>
      <c r="E50"/>
      <c r="F50"/>
      <c r="G50"/>
      <c r="H50"/>
      <c r="O50"/>
      <c r="P50"/>
      <c r="Q50"/>
      <c r="R50"/>
    </row>
    <row r="51" spans="3:18" ht="12.75">
      <c r="C51"/>
      <c r="D51"/>
      <c r="E51"/>
      <c r="F51"/>
      <c r="G51"/>
      <c r="H51"/>
      <c r="O51"/>
      <c r="P51"/>
      <c r="Q51"/>
      <c r="R51"/>
    </row>
    <row r="52" spans="3:18" ht="12.75">
      <c r="C52"/>
      <c r="D52"/>
      <c r="E52"/>
      <c r="F52"/>
      <c r="G52"/>
      <c r="H52"/>
      <c r="O52"/>
      <c r="P52"/>
      <c r="Q52"/>
      <c r="R52"/>
    </row>
    <row r="53" spans="3:18" ht="12.75">
      <c r="C53"/>
      <c r="D53"/>
      <c r="E53"/>
      <c r="F53"/>
      <c r="G53"/>
      <c r="H53"/>
      <c r="O53"/>
      <c r="P53"/>
      <c r="Q53"/>
      <c r="R53"/>
    </row>
    <row r="54" spans="3:18" ht="12.75">
      <c r="C54"/>
      <c r="D54"/>
      <c r="E54"/>
      <c r="F54"/>
      <c r="G54"/>
      <c r="H54"/>
      <c r="O54"/>
      <c r="P54"/>
      <c r="Q54"/>
      <c r="R54"/>
    </row>
    <row r="55" spans="3:18" ht="12.75">
      <c r="C55"/>
      <c r="D55"/>
      <c r="E55"/>
      <c r="F55"/>
      <c r="G55"/>
      <c r="H55"/>
      <c r="O55"/>
      <c r="P55"/>
      <c r="Q55"/>
      <c r="R55"/>
    </row>
    <row r="56" spans="3:18" ht="12.75">
      <c r="C56"/>
      <c r="D56"/>
      <c r="E56"/>
      <c r="F56"/>
      <c r="G56"/>
      <c r="H56"/>
      <c r="O56"/>
      <c r="P56"/>
      <c r="Q56"/>
      <c r="R56"/>
    </row>
    <row r="57" spans="3:18" ht="12.75">
      <c r="C57"/>
      <c r="D57"/>
      <c r="E57"/>
      <c r="F57"/>
      <c r="G57"/>
      <c r="H57"/>
      <c r="O57"/>
      <c r="P57"/>
      <c r="Q57"/>
      <c r="R57"/>
    </row>
    <row r="58" spans="3:18" ht="12.75">
      <c r="C58"/>
      <c r="D58"/>
      <c r="E58"/>
      <c r="F58"/>
      <c r="G58"/>
      <c r="H58"/>
      <c r="O58"/>
      <c r="P58"/>
      <c r="Q58"/>
      <c r="R58"/>
    </row>
    <row r="59" spans="3:18" ht="12.75">
      <c r="C59"/>
      <c r="D59"/>
      <c r="E59"/>
      <c r="F59"/>
      <c r="G59"/>
      <c r="H59"/>
      <c r="O59"/>
      <c r="P59"/>
      <c r="Q59"/>
      <c r="R59"/>
    </row>
    <row r="60" spans="3:18" ht="12.75">
      <c r="C60"/>
      <c r="D60"/>
      <c r="E60"/>
      <c r="F60"/>
      <c r="G60"/>
      <c r="H60"/>
      <c r="O60"/>
      <c r="P60"/>
      <c r="Q60"/>
      <c r="R60"/>
    </row>
    <row r="61" spans="3:18" ht="12.75">
      <c r="C61"/>
      <c r="D61"/>
      <c r="E61"/>
      <c r="F61"/>
      <c r="G61"/>
      <c r="H61"/>
      <c r="O61"/>
      <c r="P61"/>
      <c r="Q61"/>
      <c r="R61"/>
    </row>
    <row r="62" spans="3:18" ht="12.75">
      <c r="C62"/>
      <c r="D62"/>
      <c r="E62"/>
      <c r="F62"/>
      <c r="G62"/>
      <c r="H62"/>
      <c r="O62"/>
      <c r="P62"/>
      <c r="Q62"/>
      <c r="R62"/>
    </row>
    <row r="63" spans="3:18" ht="12.75">
      <c r="C63"/>
      <c r="D63"/>
      <c r="E63"/>
      <c r="F63"/>
      <c r="G63"/>
      <c r="H63"/>
      <c r="O63"/>
      <c r="P63"/>
      <c r="Q63"/>
      <c r="R63"/>
    </row>
    <row r="64" spans="3:18" ht="12.75">
      <c r="C64"/>
      <c r="D64"/>
      <c r="E64"/>
      <c r="F64"/>
      <c r="G64"/>
      <c r="H64"/>
      <c r="O64"/>
      <c r="P64"/>
      <c r="Q64"/>
      <c r="R64"/>
    </row>
    <row r="65" spans="3:18" ht="12.75">
      <c r="C65"/>
      <c r="D65"/>
      <c r="E65"/>
      <c r="F65"/>
      <c r="G65"/>
      <c r="H65"/>
      <c r="O65"/>
      <c r="P65"/>
      <c r="Q65"/>
      <c r="R65"/>
    </row>
    <row r="66" spans="3:18" ht="12.75">
      <c r="C66"/>
      <c r="D66"/>
      <c r="E66"/>
      <c r="F66"/>
      <c r="G66"/>
      <c r="H66"/>
      <c r="O66"/>
      <c r="P66"/>
      <c r="Q66"/>
      <c r="R66"/>
    </row>
    <row r="67" spans="3:18" ht="12.75">
      <c r="C67"/>
      <c r="D67"/>
      <c r="E67"/>
      <c r="F67"/>
      <c r="G67"/>
      <c r="H67"/>
      <c r="O67"/>
      <c r="P67"/>
      <c r="Q67"/>
      <c r="R67"/>
    </row>
    <row r="68" spans="3:18" ht="12.75">
      <c r="C68"/>
      <c r="D68"/>
      <c r="E68"/>
      <c r="F68"/>
      <c r="G68"/>
      <c r="H68"/>
      <c r="O68"/>
      <c r="P68"/>
      <c r="Q68"/>
      <c r="R68"/>
    </row>
    <row r="69" spans="3:18" ht="12.75">
      <c r="C69"/>
      <c r="D69"/>
      <c r="E69"/>
      <c r="F69"/>
      <c r="G69"/>
      <c r="H69"/>
      <c r="O69"/>
      <c r="P69"/>
      <c r="Q69"/>
      <c r="R69"/>
    </row>
    <row r="70" spans="3:18" ht="12.75">
      <c r="C70"/>
      <c r="D70"/>
      <c r="E70"/>
      <c r="F70"/>
      <c r="G70"/>
      <c r="H70"/>
      <c r="O70"/>
      <c r="P70"/>
      <c r="Q70"/>
      <c r="R70"/>
    </row>
    <row r="71" spans="3:18" ht="12.75">
      <c r="C71"/>
      <c r="D71"/>
      <c r="E71"/>
      <c r="F71"/>
      <c r="G71"/>
      <c r="H71"/>
      <c r="O71"/>
      <c r="P71"/>
      <c r="Q71"/>
      <c r="R71"/>
    </row>
    <row r="72" spans="3:18" ht="12.75">
      <c r="C72"/>
      <c r="D72"/>
      <c r="E72"/>
      <c r="F72"/>
      <c r="G72"/>
      <c r="H72"/>
      <c r="O72"/>
      <c r="P72"/>
      <c r="Q72"/>
      <c r="R72"/>
    </row>
    <row r="73" spans="3:18" ht="12.75">
      <c r="C73"/>
      <c r="D73"/>
      <c r="E73"/>
      <c r="F73"/>
      <c r="G73"/>
      <c r="H73"/>
      <c r="O73"/>
      <c r="P73"/>
      <c r="Q73"/>
      <c r="R73"/>
    </row>
    <row r="74" spans="3:18" ht="12.75">
      <c r="C74"/>
      <c r="D74"/>
      <c r="E74"/>
      <c r="F74"/>
      <c r="G74"/>
      <c r="H74"/>
      <c r="O74"/>
      <c r="P74"/>
      <c r="Q74"/>
      <c r="R74"/>
    </row>
    <row r="75" spans="3:18" ht="12.75">
      <c r="C75"/>
      <c r="D75"/>
      <c r="E75"/>
      <c r="F75"/>
      <c r="G75"/>
      <c r="H75"/>
      <c r="O75"/>
      <c r="P75"/>
      <c r="Q75"/>
      <c r="R75"/>
    </row>
    <row r="76" spans="3:18" ht="12.75">
      <c r="C76"/>
      <c r="D76"/>
      <c r="E76"/>
      <c r="F76"/>
      <c r="G76"/>
      <c r="H76"/>
      <c r="O76"/>
      <c r="P76"/>
      <c r="Q76"/>
      <c r="R76"/>
    </row>
    <row r="77" spans="3:18" ht="12.75">
      <c r="C77"/>
      <c r="D77"/>
      <c r="E77"/>
      <c r="F77"/>
      <c r="G77"/>
      <c r="H77"/>
      <c r="O77"/>
      <c r="P77"/>
      <c r="Q77"/>
      <c r="R77"/>
    </row>
    <row r="78" spans="3:18" ht="12.75">
      <c r="C78"/>
      <c r="D78"/>
      <c r="E78"/>
      <c r="F78"/>
      <c r="G78"/>
      <c r="H78"/>
      <c r="O78"/>
      <c r="P78"/>
      <c r="Q78"/>
      <c r="R78"/>
    </row>
    <row r="79" spans="3:18" ht="12.75">
      <c r="C79"/>
      <c r="D79"/>
      <c r="E79"/>
      <c r="F79"/>
      <c r="G79"/>
      <c r="H79"/>
      <c r="O79"/>
      <c r="P79"/>
      <c r="Q79"/>
      <c r="R79"/>
    </row>
    <row r="80" spans="3:18" ht="12.75">
      <c r="C80"/>
      <c r="D80"/>
      <c r="E80"/>
      <c r="F80"/>
      <c r="G80"/>
      <c r="H80"/>
      <c r="O80"/>
      <c r="P80"/>
      <c r="Q80"/>
      <c r="R80"/>
    </row>
    <row r="81" spans="3:18" ht="12.75">
      <c r="C81"/>
      <c r="D81"/>
      <c r="E81"/>
      <c r="F81"/>
      <c r="G81"/>
      <c r="H81"/>
      <c r="O81"/>
      <c r="P81"/>
      <c r="Q81"/>
      <c r="R81"/>
    </row>
    <row r="82" spans="3:18" ht="12.75">
      <c r="C82"/>
      <c r="D82"/>
      <c r="E82"/>
      <c r="F82"/>
      <c r="G82"/>
      <c r="H82"/>
      <c r="O82"/>
      <c r="P82"/>
      <c r="Q82"/>
      <c r="R82"/>
    </row>
    <row r="83" spans="3:18" ht="12.75">
      <c r="C83"/>
      <c r="D83"/>
      <c r="E83"/>
      <c r="F83"/>
      <c r="G83"/>
      <c r="H83"/>
      <c r="O83"/>
      <c r="P83"/>
      <c r="Q83"/>
      <c r="R83"/>
    </row>
    <row r="84" spans="3:18" ht="12.75">
      <c r="C84"/>
      <c r="D84"/>
      <c r="E84"/>
      <c r="F84"/>
      <c r="G84"/>
      <c r="H84"/>
      <c r="O84"/>
      <c r="P84"/>
      <c r="Q84"/>
      <c r="R84"/>
    </row>
    <row r="85" spans="3:19" ht="12.75">
      <c r="C85"/>
      <c r="D85"/>
      <c r="E85"/>
      <c r="F85"/>
      <c r="G85"/>
      <c r="H85"/>
      <c r="O85"/>
      <c r="P85"/>
      <c r="Q85"/>
      <c r="R85"/>
      <c r="S85"/>
    </row>
    <row r="86" spans="3:19" ht="12.75">
      <c r="C86"/>
      <c r="D86"/>
      <c r="E86"/>
      <c r="F86"/>
      <c r="G86"/>
      <c r="H86"/>
      <c r="O86"/>
      <c r="P86"/>
      <c r="Q86"/>
      <c r="R86"/>
      <c r="S86"/>
    </row>
    <row r="87" spans="3:19" ht="12.75">
      <c r="C87"/>
      <c r="D87"/>
      <c r="E87"/>
      <c r="F87"/>
      <c r="G87"/>
      <c r="H87"/>
      <c r="O87"/>
      <c r="P87"/>
      <c r="Q87"/>
      <c r="R87"/>
      <c r="S87"/>
    </row>
    <row r="88" spans="3:18" ht="12.75">
      <c r="C88"/>
      <c r="D88"/>
      <c r="E88"/>
      <c r="F88"/>
      <c r="G88"/>
      <c r="H88"/>
      <c r="O88"/>
      <c r="P88"/>
      <c r="Q88"/>
      <c r="R88"/>
    </row>
    <row r="89" spans="3:18" ht="12.75">
      <c r="C89"/>
      <c r="D89"/>
      <c r="E89"/>
      <c r="F89"/>
      <c r="G89"/>
      <c r="H89"/>
      <c r="O89"/>
      <c r="P89"/>
      <c r="Q89"/>
      <c r="R89"/>
    </row>
    <row r="90" spans="3:18" ht="12.75">
      <c r="C90"/>
      <c r="D90"/>
      <c r="E90"/>
      <c r="F90"/>
      <c r="G90"/>
      <c r="H90"/>
      <c r="O90"/>
      <c r="P90"/>
      <c r="Q90"/>
      <c r="R90"/>
    </row>
    <row r="91" spans="3:18" ht="12.75">
      <c r="C91"/>
      <c r="D91"/>
      <c r="E91"/>
      <c r="F91"/>
      <c r="G91"/>
      <c r="H91"/>
      <c r="O91"/>
      <c r="P91"/>
      <c r="Q91"/>
      <c r="R91"/>
    </row>
    <row r="92" spans="3:18" ht="12.75">
      <c r="C92"/>
      <c r="D92"/>
      <c r="E92"/>
      <c r="F92"/>
      <c r="G92"/>
      <c r="H92"/>
      <c r="O92"/>
      <c r="P92"/>
      <c r="Q92"/>
      <c r="R92"/>
    </row>
    <row r="93" spans="3:18" ht="12.75">
      <c r="C93"/>
      <c r="D93"/>
      <c r="E93"/>
      <c r="F93"/>
      <c r="G93"/>
      <c r="H93"/>
      <c r="O93"/>
      <c r="P93"/>
      <c r="Q93"/>
      <c r="R93"/>
    </row>
    <row r="94" spans="3:18" ht="12.75">
      <c r="C94"/>
      <c r="D94"/>
      <c r="E94"/>
      <c r="F94"/>
      <c r="G94"/>
      <c r="H94"/>
      <c r="O94"/>
      <c r="P94"/>
      <c r="Q94"/>
      <c r="R94"/>
    </row>
    <row r="95" spans="3:18" ht="12.75">
      <c r="C95"/>
      <c r="D95"/>
      <c r="E95"/>
      <c r="F95"/>
      <c r="G95"/>
      <c r="H95"/>
      <c r="O95"/>
      <c r="P95"/>
      <c r="Q95"/>
      <c r="R95"/>
    </row>
    <row r="96" spans="3:18" ht="12.75">
      <c r="C96"/>
      <c r="D96"/>
      <c r="E96"/>
      <c r="F96"/>
      <c r="G96"/>
      <c r="H96"/>
      <c r="O96"/>
      <c r="P96"/>
      <c r="Q96"/>
      <c r="R96"/>
    </row>
    <row r="97" spans="3:18" ht="12.75">
      <c r="C97"/>
      <c r="D97"/>
      <c r="E97"/>
      <c r="F97"/>
      <c r="G97"/>
      <c r="H97"/>
      <c r="O97"/>
      <c r="P97"/>
      <c r="Q97"/>
      <c r="R97"/>
    </row>
    <row r="98" spans="3:18" ht="12.75">
      <c r="C98"/>
      <c r="D98"/>
      <c r="E98"/>
      <c r="F98"/>
      <c r="G98"/>
      <c r="H98"/>
      <c r="O98"/>
      <c r="P98"/>
      <c r="Q98"/>
      <c r="R98"/>
    </row>
    <row r="99" spans="3:18" ht="12.75">
      <c r="C99"/>
      <c r="D99"/>
      <c r="E99"/>
      <c r="F99"/>
      <c r="G99"/>
      <c r="H99"/>
      <c r="O99"/>
      <c r="P99"/>
      <c r="Q99"/>
      <c r="R99"/>
    </row>
    <row r="100" spans="3:18" ht="12.75">
      <c r="C100"/>
      <c r="D100"/>
      <c r="E100"/>
      <c r="F100"/>
      <c r="G100"/>
      <c r="H100"/>
      <c r="O100"/>
      <c r="P100"/>
      <c r="Q100"/>
      <c r="R100"/>
    </row>
    <row r="101" spans="3:18" ht="12.75">
      <c r="C101"/>
      <c r="D101"/>
      <c r="E101"/>
      <c r="F101"/>
      <c r="G101"/>
      <c r="H101"/>
      <c r="O101"/>
      <c r="P101"/>
      <c r="Q101"/>
      <c r="R101"/>
    </row>
    <row r="102" spans="3:18" ht="12.75">
      <c r="C102"/>
      <c r="D102"/>
      <c r="E102"/>
      <c r="F102"/>
      <c r="G102"/>
      <c r="H102"/>
      <c r="O102"/>
      <c r="P102"/>
      <c r="Q102"/>
      <c r="R102"/>
    </row>
    <row r="103" spans="3:18" ht="12.75">
      <c r="C103"/>
      <c r="D103"/>
      <c r="E103"/>
      <c r="F103"/>
      <c r="G103"/>
      <c r="H103"/>
      <c r="O103"/>
      <c r="P103"/>
      <c r="Q103"/>
      <c r="R103"/>
    </row>
    <row r="104" spans="3:18" ht="12.75">
      <c r="C104"/>
      <c r="D104"/>
      <c r="E104"/>
      <c r="F104"/>
      <c r="G104"/>
      <c r="H104"/>
      <c r="O104"/>
      <c r="P104"/>
      <c r="Q104"/>
      <c r="R104"/>
    </row>
    <row r="105" spans="3:18" ht="12.75">
      <c r="C105"/>
      <c r="D105"/>
      <c r="E105"/>
      <c r="F105"/>
      <c r="G105"/>
      <c r="H105"/>
      <c r="O105"/>
      <c r="P105"/>
      <c r="Q105"/>
      <c r="R105"/>
    </row>
    <row r="106" spans="3:18" ht="12.75">
      <c r="C106"/>
      <c r="D106"/>
      <c r="E106"/>
      <c r="F106"/>
      <c r="G106"/>
      <c r="H106"/>
      <c r="O106"/>
      <c r="P106"/>
      <c r="Q106"/>
      <c r="R106"/>
    </row>
    <row r="107" spans="3:18" ht="12.75">
      <c r="C107"/>
      <c r="D107"/>
      <c r="E107"/>
      <c r="F107"/>
      <c r="G107"/>
      <c r="H107"/>
      <c r="O107"/>
      <c r="P107"/>
      <c r="Q107"/>
      <c r="R107"/>
    </row>
    <row r="108" spans="3:18" ht="12.75">
      <c r="C108"/>
      <c r="D108"/>
      <c r="E108"/>
      <c r="F108"/>
      <c r="G108"/>
      <c r="H108"/>
      <c r="O108"/>
      <c r="P108"/>
      <c r="Q108"/>
      <c r="R108"/>
    </row>
    <row r="109" spans="3:18" ht="12.75">
      <c r="C109"/>
      <c r="D109"/>
      <c r="E109"/>
      <c r="F109"/>
      <c r="G109"/>
      <c r="H109"/>
      <c r="O109"/>
      <c r="P109"/>
      <c r="Q109"/>
      <c r="R109"/>
    </row>
    <row r="110" spans="3:18" ht="12.75">
      <c r="C110"/>
      <c r="D110"/>
      <c r="E110"/>
      <c r="F110"/>
      <c r="G110"/>
      <c r="H110"/>
      <c r="O110"/>
      <c r="P110"/>
      <c r="Q110"/>
      <c r="R110"/>
    </row>
    <row r="111" spans="3:18" ht="12.75">
      <c r="C111"/>
      <c r="D111"/>
      <c r="E111"/>
      <c r="F111"/>
      <c r="G111"/>
      <c r="H111"/>
      <c r="O111"/>
      <c r="P111"/>
      <c r="Q111"/>
      <c r="R111"/>
    </row>
    <row r="112" spans="3:18" ht="12.75">
      <c r="C112"/>
      <c r="D112"/>
      <c r="E112"/>
      <c r="F112"/>
      <c r="G112"/>
      <c r="H112"/>
      <c r="O112"/>
      <c r="P112"/>
      <c r="Q112"/>
      <c r="R112"/>
    </row>
    <row r="113" spans="3:18" ht="12.75">
      <c r="C113"/>
      <c r="D113"/>
      <c r="E113"/>
      <c r="F113"/>
      <c r="G113"/>
      <c r="H113"/>
      <c r="O113"/>
      <c r="P113"/>
      <c r="Q113"/>
      <c r="R113"/>
    </row>
    <row r="114" spans="3:18" ht="12.75">
      <c r="C114"/>
      <c r="D114"/>
      <c r="E114"/>
      <c r="F114"/>
      <c r="G114"/>
      <c r="H114"/>
      <c r="O114"/>
      <c r="P114"/>
      <c r="Q114"/>
      <c r="R114"/>
    </row>
    <row r="115" spans="3:18" ht="12.75">
      <c r="C115"/>
      <c r="D115"/>
      <c r="E115"/>
      <c r="F115"/>
      <c r="G115"/>
      <c r="H115"/>
      <c r="O115"/>
      <c r="P115"/>
      <c r="Q115"/>
      <c r="R115"/>
    </row>
    <row r="116" spans="3:18" ht="12.75">
      <c r="C116"/>
      <c r="D116"/>
      <c r="E116"/>
      <c r="F116"/>
      <c r="G116"/>
      <c r="H116"/>
      <c r="O116"/>
      <c r="P116"/>
      <c r="Q116"/>
      <c r="R116"/>
    </row>
    <row r="117" spans="3:18" ht="12.75">
      <c r="C117"/>
      <c r="D117"/>
      <c r="E117"/>
      <c r="F117"/>
      <c r="G117"/>
      <c r="H117"/>
      <c r="O117"/>
      <c r="P117"/>
      <c r="Q117"/>
      <c r="R117"/>
    </row>
    <row r="118" spans="3:18" ht="12.75">
      <c r="C118"/>
      <c r="D118"/>
      <c r="E118"/>
      <c r="F118"/>
      <c r="G118"/>
      <c r="H118"/>
      <c r="O118"/>
      <c r="P118"/>
      <c r="Q118"/>
      <c r="R118"/>
    </row>
    <row r="119" spans="3:18" ht="12.75">
      <c r="C119"/>
      <c r="D119"/>
      <c r="E119"/>
      <c r="F119"/>
      <c r="G119"/>
      <c r="H119"/>
      <c r="O119"/>
      <c r="P119"/>
      <c r="Q119"/>
      <c r="R119"/>
    </row>
    <row r="120" spans="3:18" ht="12.75">
      <c r="C120"/>
      <c r="D120"/>
      <c r="E120"/>
      <c r="F120"/>
      <c r="G120"/>
      <c r="H120"/>
      <c r="O120"/>
      <c r="P120"/>
      <c r="Q120"/>
      <c r="R120"/>
    </row>
    <row r="121" spans="3:18" ht="12.75">
      <c r="C121"/>
      <c r="D121"/>
      <c r="E121"/>
      <c r="F121"/>
      <c r="G121"/>
      <c r="H121"/>
      <c r="O121"/>
      <c r="P121"/>
      <c r="Q121"/>
      <c r="R121"/>
    </row>
    <row r="122" spans="3:18" ht="12.75">
      <c r="C122"/>
      <c r="D122"/>
      <c r="E122"/>
      <c r="F122"/>
      <c r="G122"/>
      <c r="H122"/>
      <c r="O122"/>
      <c r="P122"/>
      <c r="Q122"/>
      <c r="R122"/>
    </row>
    <row r="123" spans="3:18" ht="12.75">
      <c r="C123"/>
      <c r="D123"/>
      <c r="E123"/>
      <c r="F123"/>
      <c r="G123"/>
      <c r="H123"/>
      <c r="O123"/>
      <c r="P123"/>
      <c r="Q123"/>
      <c r="R123"/>
    </row>
    <row r="124" spans="3:18" ht="12.75">
      <c r="C124"/>
      <c r="D124"/>
      <c r="E124"/>
      <c r="F124"/>
      <c r="G124"/>
      <c r="H124"/>
      <c r="O124"/>
      <c r="P124"/>
      <c r="Q124"/>
      <c r="R124"/>
    </row>
    <row r="125" spans="3:18" ht="12.75">
      <c r="C125"/>
      <c r="D125"/>
      <c r="E125"/>
      <c r="F125"/>
      <c r="G125"/>
      <c r="H125"/>
      <c r="O125"/>
      <c r="P125"/>
      <c r="Q125"/>
      <c r="R125"/>
    </row>
    <row r="126" spans="3:18" ht="12.75">
      <c r="C126"/>
      <c r="D126"/>
      <c r="E126"/>
      <c r="F126"/>
      <c r="G126"/>
      <c r="H126"/>
      <c r="O126"/>
      <c r="P126"/>
      <c r="Q126"/>
      <c r="R126"/>
    </row>
    <row r="127" spans="3:18" ht="12.75">
      <c r="C127"/>
      <c r="D127"/>
      <c r="E127"/>
      <c r="F127"/>
      <c r="G127"/>
      <c r="H127"/>
      <c r="O127"/>
      <c r="P127"/>
      <c r="Q127"/>
      <c r="R127"/>
    </row>
    <row r="128" spans="3:18" ht="12.75">
      <c r="C128"/>
      <c r="D128"/>
      <c r="E128"/>
      <c r="F128"/>
      <c r="G128"/>
      <c r="H128"/>
      <c r="O128"/>
      <c r="P128"/>
      <c r="Q128"/>
      <c r="R128"/>
    </row>
    <row r="129" spans="3:18" ht="12.75">
      <c r="C129"/>
      <c r="D129"/>
      <c r="E129"/>
      <c r="F129"/>
      <c r="G129"/>
      <c r="H129"/>
      <c r="O129"/>
      <c r="P129"/>
      <c r="Q129"/>
      <c r="R129"/>
    </row>
    <row r="130" spans="3:18" ht="12.75">
      <c r="C130"/>
      <c r="D130"/>
      <c r="E130"/>
      <c r="F130"/>
      <c r="G130"/>
      <c r="H130"/>
      <c r="O130"/>
      <c r="P130"/>
      <c r="Q130"/>
      <c r="R130"/>
    </row>
    <row r="131" spans="3:18" ht="12.75">
      <c r="C131"/>
      <c r="D131"/>
      <c r="E131"/>
      <c r="F131"/>
      <c r="G131"/>
      <c r="H131"/>
      <c r="O131"/>
      <c r="P131"/>
      <c r="Q131"/>
      <c r="R131"/>
    </row>
    <row r="132" spans="3:18" ht="12.75">
      <c r="C132"/>
      <c r="D132"/>
      <c r="E132"/>
      <c r="F132"/>
      <c r="G132"/>
      <c r="H132"/>
      <c r="O132"/>
      <c r="P132"/>
      <c r="Q132"/>
      <c r="R132"/>
    </row>
    <row r="133" spans="3:18" ht="12.75">
      <c r="C133"/>
      <c r="D133"/>
      <c r="E133"/>
      <c r="F133"/>
      <c r="G133"/>
      <c r="H133"/>
      <c r="O133"/>
      <c r="P133"/>
      <c r="Q133"/>
      <c r="R133"/>
    </row>
    <row r="134" spans="3:18" ht="12.75">
      <c r="C134"/>
      <c r="D134"/>
      <c r="E134"/>
      <c r="F134"/>
      <c r="G134"/>
      <c r="H134"/>
      <c r="O134"/>
      <c r="P134"/>
      <c r="Q134"/>
      <c r="R134"/>
    </row>
    <row r="135" spans="3:18" ht="12.75">
      <c r="C135"/>
      <c r="D135"/>
      <c r="E135"/>
      <c r="F135"/>
      <c r="G135"/>
      <c r="H135"/>
      <c r="O135"/>
      <c r="P135"/>
      <c r="Q135"/>
      <c r="R135"/>
    </row>
    <row r="136" spans="3:18" ht="12.75">
      <c r="C136"/>
      <c r="D136"/>
      <c r="E136"/>
      <c r="F136"/>
      <c r="G136"/>
      <c r="H136"/>
      <c r="O136"/>
      <c r="P136"/>
      <c r="Q136"/>
      <c r="R136"/>
    </row>
    <row r="137" spans="3:18" ht="12.75">
      <c r="C137"/>
      <c r="D137"/>
      <c r="E137"/>
      <c r="F137"/>
      <c r="G137"/>
      <c r="H137"/>
      <c r="O137"/>
      <c r="P137"/>
      <c r="Q137"/>
      <c r="R137"/>
    </row>
    <row r="138" spans="3:18" ht="12.75">
      <c r="C138"/>
      <c r="D138"/>
      <c r="E138"/>
      <c r="F138"/>
      <c r="G138"/>
      <c r="H138"/>
      <c r="O138"/>
      <c r="P138"/>
      <c r="Q138"/>
      <c r="R138"/>
    </row>
    <row r="139" spans="3:18" ht="12.75">
      <c r="C139"/>
      <c r="D139"/>
      <c r="E139"/>
      <c r="F139"/>
      <c r="G139"/>
      <c r="H139"/>
      <c r="O139"/>
      <c r="P139"/>
      <c r="Q139"/>
      <c r="R139"/>
    </row>
    <row r="140" spans="3:18" ht="12.75">
      <c r="C140"/>
      <c r="D140"/>
      <c r="E140"/>
      <c r="F140"/>
      <c r="G140"/>
      <c r="H140"/>
      <c r="O140"/>
      <c r="P140"/>
      <c r="Q140"/>
      <c r="R140"/>
    </row>
    <row r="141" spans="3:18" ht="12.75">
      <c r="C141"/>
      <c r="D141"/>
      <c r="E141"/>
      <c r="F141"/>
      <c r="G141"/>
      <c r="H141"/>
      <c r="O141"/>
      <c r="P141"/>
      <c r="Q141"/>
      <c r="R141"/>
    </row>
    <row r="142" spans="3:18" ht="12.75">
      <c r="C142"/>
      <c r="D142"/>
      <c r="E142"/>
      <c r="F142"/>
      <c r="G142"/>
      <c r="H142"/>
      <c r="O142"/>
      <c r="P142"/>
      <c r="Q142"/>
      <c r="R142"/>
    </row>
    <row r="143" spans="3:18" ht="12.75">
      <c r="C143"/>
      <c r="D143"/>
      <c r="E143"/>
      <c r="F143"/>
      <c r="G143"/>
      <c r="H143"/>
      <c r="O143"/>
      <c r="P143"/>
      <c r="Q143"/>
      <c r="R143"/>
    </row>
    <row r="144" spans="3:18" ht="12.75">
      <c r="C144"/>
      <c r="D144"/>
      <c r="E144"/>
      <c r="F144"/>
      <c r="G144"/>
      <c r="H144"/>
      <c r="O144"/>
      <c r="P144"/>
      <c r="Q144"/>
      <c r="R144"/>
    </row>
    <row r="145" spans="3:18" ht="12.75">
      <c r="C145"/>
      <c r="D145"/>
      <c r="E145"/>
      <c r="F145"/>
      <c r="G145"/>
      <c r="H145"/>
      <c r="O145"/>
      <c r="P145"/>
      <c r="Q145"/>
      <c r="R145"/>
    </row>
    <row r="146" spans="3:8" ht="12.75">
      <c r="C146"/>
      <c r="D146"/>
      <c r="E146"/>
      <c r="F146"/>
      <c r="G146"/>
      <c r="H146"/>
    </row>
    <row r="147" spans="3:8" ht="12.75">
      <c r="C147"/>
      <c r="D147"/>
      <c r="E147"/>
      <c r="F147"/>
      <c r="G147"/>
      <c r="H147"/>
    </row>
    <row r="148" spans="3:8" ht="12.75">
      <c r="C148"/>
      <c r="D148"/>
      <c r="E148"/>
      <c r="F148"/>
      <c r="G148"/>
      <c r="H148"/>
    </row>
    <row r="149" spans="3:8" ht="12.75">
      <c r="C149"/>
      <c r="D149"/>
      <c r="E149"/>
      <c r="F149"/>
      <c r="G149"/>
      <c r="H149"/>
    </row>
    <row r="150" spans="3:8" ht="12.75">
      <c r="C150"/>
      <c r="D150"/>
      <c r="E150"/>
      <c r="F150"/>
      <c r="G150"/>
      <c r="H150"/>
    </row>
    <row r="151" spans="3:8" ht="12.75">
      <c r="C151"/>
      <c r="D151"/>
      <c r="E151"/>
      <c r="F151"/>
      <c r="G151"/>
      <c r="H151"/>
    </row>
    <row r="152" spans="3:8" ht="12.75">
      <c r="C152"/>
      <c r="D152"/>
      <c r="E152"/>
      <c r="F152"/>
      <c r="G152"/>
      <c r="H152"/>
    </row>
    <row r="153" spans="3:8" ht="12.75">
      <c r="C153"/>
      <c r="D153"/>
      <c r="E153"/>
      <c r="F153"/>
      <c r="G153"/>
      <c r="H153"/>
    </row>
    <row r="154" spans="3:8" ht="12.75">
      <c r="C154"/>
      <c r="D154"/>
      <c r="E154"/>
      <c r="F154"/>
      <c r="G154"/>
      <c r="H154"/>
    </row>
    <row r="155" spans="3:8" ht="12.75">
      <c r="C155"/>
      <c r="D155"/>
      <c r="E155"/>
      <c r="F155"/>
      <c r="G155"/>
      <c r="H155"/>
    </row>
    <row r="156" spans="3:8" ht="12.75">
      <c r="C156"/>
      <c r="D156"/>
      <c r="E156"/>
      <c r="F156"/>
      <c r="G156"/>
      <c r="H156"/>
    </row>
    <row r="157" spans="3:8" ht="12.75">
      <c r="C157"/>
      <c r="D157"/>
      <c r="E157"/>
      <c r="F157"/>
      <c r="G157"/>
      <c r="H157"/>
    </row>
    <row r="158" spans="3:8" ht="12.75">
      <c r="C158"/>
      <c r="D158"/>
      <c r="E158"/>
      <c r="F158"/>
      <c r="G158"/>
      <c r="H158"/>
    </row>
    <row r="159" spans="3:8" ht="12.75">
      <c r="C159"/>
      <c r="D159"/>
      <c r="E159"/>
      <c r="F159"/>
      <c r="G159"/>
      <c r="H159"/>
    </row>
    <row r="160" spans="3:8" ht="12.75">
      <c r="C160"/>
      <c r="D160"/>
      <c r="E160"/>
      <c r="F160"/>
      <c r="G160"/>
      <c r="H160"/>
    </row>
    <row r="161" spans="3:8" ht="12.75">
      <c r="C161"/>
      <c r="D161"/>
      <c r="E161"/>
      <c r="F161"/>
      <c r="G161"/>
      <c r="H161"/>
    </row>
    <row r="162" spans="3:8" ht="12.75">
      <c r="C162"/>
      <c r="D162"/>
      <c r="E162"/>
      <c r="F162"/>
      <c r="G162"/>
      <c r="H162"/>
    </row>
    <row r="163" spans="3:8" ht="12.75">
      <c r="C163"/>
      <c r="D163"/>
      <c r="E163"/>
      <c r="F163"/>
      <c r="G163"/>
      <c r="H163"/>
    </row>
    <row r="164" spans="3:8" ht="12.75">
      <c r="C164"/>
      <c r="D164"/>
      <c r="E164"/>
      <c r="F164"/>
      <c r="G164"/>
      <c r="H164"/>
    </row>
    <row r="165" spans="3:8" ht="12.75">
      <c r="C165"/>
      <c r="D165"/>
      <c r="E165"/>
      <c r="F165"/>
      <c r="G165"/>
      <c r="H165"/>
    </row>
    <row r="166" spans="3:8" ht="12.75">
      <c r="C166"/>
      <c r="D166"/>
      <c r="E166"/>
      <c r="F166"/>
      <c r="G166"/>
      <c r="H166"/>
    </row>
    <row r="167" spans="3:8" ht="12.75">
      <c r="C167"/>
      <c r="D167"/>
      <c r="E167"/>
      <c r="F167"/>
      <c r="G167"/>
      <c r="H167"/>
    </row>
    <row r="168" spans="3:8" ht="12.75">
      <c r="C168"/>
      <c r="D168"/>
      <c r="E168"/>
      <c r="F168"/>
      <c r="G168"/>
      <c r="H168"/>
    </row>
    <row r="169" spans="3:8" ht="12.75">
      <c r="C169"/>
      <c r="D169"/>
      <c r="E169"/>
      <c r="F169"/>
      <c r="G169"/>
      <c r="H169"/>
    </row>
    <row r="170" spans="3:8" ht="12.75">
      <c r="C170"/>
      <c r="D170"/>
      <c r="E170"/>
      <c r="F170"/>
      <c r="G170"/>
      <c r="H170"/>
    </row>
    <row r="171" spans="3:8" ht="12.75">
      <c r="C171"/>
      <c r="D171"/>
      <c r="E171"/>
      <c r="F171"/>
      <c r="G171"/>
      <c r="H171"/>
    </row>
    <row r="172" spans="3:8" ht="12.75">
      <c r="C172"/>
      <c r="D172"/>
      <c r="E172"/>
      <c r="F172"/>
      <c r="G172"/>
      <c r="H172"/>
    </row>
    <row r="173" spans="3:8" ht="12.75">
      <c r="C173"/>
      <c r="D173"/>
      <c r="E173"/>
      <c r="F173"/>
      <c r="G173"/>
      <c r="H173"/>
    </row>
    <row r="174" spans="3:8" ht="12.75">
      <c r="C174"/>
      <c r="D174"/>
      <c r="E174"/>
      <c r="F174"/>
      <c r="G174"/>
      <c r="H174"/>
    </row>
    <row r="175" spans="3:8" ht="12.75">
      <c r="C175"/>
      <c r="D175"/>
      <c r="E175"/>
      <c r="F175"/>
      <c r="G175"/>
      <c r="H175"/>
    </row>
    <row r="176" spans="3:8" ht="12.75">
      <c r="C176"/>
      <c r="D176"/>
      <c r="E176"/>
      <c r="F176"/>
      <c r="G176"/>
      <c r="H176"/>
    </row>
    <row r="177" spans="3:8" ht="12.75">
      <c r="C177"/>
      <c r="D177"/>
      <c r="E177"/>
      <c r="F177"/>
      <c r="G177"/>
      <c r="H177"/>
    </row>
    <row r="178" spans="3:8" ht="12.75">
      <c r="C178"/>
      <c r="D178"/>
      <c r="E178"/>
      <c r="F178"/>
      <c r="G178"/>
      <c r="H178"/>
    </row>
    <row r="179" spans="3:8" ht="12.75">
      <c r="C179"/>
      <c r="D179"/>
      <c r="E179"/>
      <c r="F179"/>
      <c r="G179"/>
      <c r="H179"/>
    </row>
    <row r="180" spans="3:8" ht="12.75">
      <c r="C180"/>
      <c r="D180"/>
      <c r="E180"/>
      <c r="F180"/>
      <c r="G180"/>
      <c r="H180"/>
    </row>
    <row r="181" spans="3:8" ht="12.75">
      <c r="C181"/>
      <c r="D181"/>
      <c r="E181"/>
      <c r="F181"/>
      <c r="G181"/>
      <c r="H181"/>
    </row>
    <row r="182" spans="3:8" ht="12.75">
      <c r="C182"/>
      <c r="D182"/>
      <c r="E182"/>
      <c r="F182"/>
      <c r="G182"/>
      <c r="H182"/>
    </row>
    <row r="183" spans="3:8" ht="12.75">
      <c r="C183"/>
      <c r="D183"/>
      <c r="E183"/>
      <c r="F183"/>
      <c r="G183"/>
      <c r="H183"/>
    </row>
    <row r="184" spans="3:8" ht="12.75">
      <c r="C184"/>
      <c r="D184"/>
      <c r="E184"/>
      <c r="F184"/>
      <c r="G184"/>
      <c r="H184"/>
    </row>
    <row r="185" spans="3:8" ht="12.75">
      <c r="C185"/>
      <c r="D185"/>
      <c r="E185"/>
      <c r="F185"/>
      <c r="G185"/>
      <c r="H185"/>
    </row>
    <row r="186" spans="3:8" ht="12.75">
      <c r="C186"/>
      <c r="D186"/>
      <c r="E186"/>
      <c r="F186"/>
      <c r="G186"/>
      <c r="H186"/>
    </row>
    <row r="187" spans="3:8" ht="12.75">
      <c r="C187"/>
      <c r="D187"/>
      <c r="E187"/>
      <c r="F187"/>
      <c r="G187"/>
      <c r="H187"/>
    </row>
    <row r="188" spans="3:8" ht="12.75">
      <c r="C188"/>
      <c r="D188"/>
      <c r="E188"/>
      <c r="F188"/>
      <c r="G188"/>
      <c r="H188"/>
    </row>
    <row r="189" spans="3:8" ht="12.75">
      <c r="C189"/>
      <c r="D189"/>
      <c r="E189"/>
      <c r="F189"/>
      <c r="G189"/>
      <c r="H189"/>
    </row>
    <row r="190" spans="3:8" ht="12.75">
      <c r="C190"/>
      <c r="D190"/>
      <c r="E190"/>
      <c r="F190"/>
      <c r="G190"/>
      <c r="H190"/>
    </row>
    <row r="191" spans="3:8" ht="12.75">
      <c r="C191"/>
      <c r="D191"/>
      <c r="E191"/>
      <c r="F191"/>
      <c r="G191"/>
      <c r="H191"/>
    </row>
    <row r="192" spans="3:8" ht="12.75">
      <c r="C192"/>
      <c r="D192"/>
      <c r="E192"/>
      <c r="F192"/>
      <c r="G192"/>
      <c r="H192"/>
    </row>
    <row r="193" spans="3:8" ht="12.75">
      <c r="C193"/>
      <c r="D193"/>
      <c r="E193"/>
      <c r="F193"/>
      <c r="G193"/>
      <c r="H193"/>
    </row>
    <row r="194" spans="3:8" ht="12.75">
      <c r="C194"/>
      <c r="D194"/>
      <c r="E194"/>
      <c r="F194"/>
      <c r="G194"/>
      <c r="H194"/>
    </row>
    <row r="195" spans="3:8" ht="12.75">
      <c r="C195"/>
      <c r="D195"/>
      <c r="E195"/>
      <c r="F195"/>
      <c r="G195"/>
      <c r="H195"/>
    </row>
    <row r="196" spans="3:8" ht="12.75">
      <c r="C196"/>
      <c r="D196"/>
      <c r="E196"/>
      <c r="F196"/>
      <c r="G196"/>
      <c r="H196"/>
    </row>
    <row r="197" spans="3:8" ht="12.75">
      <c r="C197"/>
      <c r="D197"/>
      <c r="E197"/>
      <c r="F197"/>
      <c r="G197"/>
      <c r="H197"/>
    </row>
    <row r="198" spans="3:8" ht="12.75">
      <c r="C198"/>
      <c r="D198"/>
      <c r="E198"/>
      <c r="F198"/>
      <c r="G198"/>
      <c r="H198"/>
    </row>
    <row r="199" spans="3:8" ht="12.75">
      <c r="C199"/>
      <c r="D199"/>
      <c r="E199"/>
      <c r="F199"/>
      <c r="G199"/>
      <c r="H199"/>
    </row>
    <row r="200" spans="3:8" ht="12.75">
      <c r="C200"/>
      <c r="D200"/>
      <c r="E200"/>
      <c r="F200"/>
      <c r="G200"/>
      <c r="H200"/>
    </row>
    <row r="201" spans="3:8" ht="12.75">
      <c r="C201"/>
      <c r="D201"/>
      <c r="E201"/>
      <c r="F201"/>
      <c r="G201"/>
      <c r="H201"/>
    </row>
    <row r="202" spans="3:8" ht="12.75">
      <c r="C202"/>
      <c r="D202"/>
      <c r="E202"/>
      <c r="F202"/>
      <c r="G202"/>
      <c r="H202"/>
    </row>
    <row r="203" spans="3:8" ht="12.75">
      <c r="C203"/>
      <c r="D203"/>
      <c r="E203"/>
      <c r="F203"/>
      <c r="G203"/>
      <c r="H203"/>
    </row>
    <row r="204" spans="3:8" ht="12.75">
      <c r="C204"/>
      <c r="D204"/>
      <c r="E204"/>
      <c r="F204"/>
      <c r="G204"/>
      <c r="H204"/>
    </row>
    <row r="205" spans="3:8" ht="12.75">
      <c r="C205"/>
      <c r="D205"/>
      <c r="E205"/>
      <c r="F205"/>
      <c r="G205"/>
      <c r="H205"/>
    </row>
    <row r="206" spans="3:8" ht="12.75">
      <c r="C206"/>
      <c r="D206"/>
      <c r="E206"/>
      <c r="F206"/>
      <c r="G206"/>
      <c r="H206"/>
    </row>
    <row r="207" spans="3:8" ht="12.75">
      <c r="C207"/>
      <c r="D207"/>
      <c r="E207"/>
      <c r="F207"/>
      <c r="G207"/>
      <c r="H207"/>
    </row>
    <row r="208" spans="3:8" ht="12.75">
      <c r="C208"/>
      <c r="D208"/>
      <c r="E208"/>
      <c r="F208"/>
      <c r="G208"/>
      <c r="H208"/>
    </row>
    <row r="209" spans="3:8" ht="12.75">
      <c r="C209"/>
      <c r="D209"/>
      <c r="E209"/>
      <c r="F209"/>
      <c r="G209"/>
      <c r="H209"/>
    </row>
    <row r="210" spans="3:8" ht="12.75">
      <c r="C210"/>
      <c r="D210"/>
      <c r="E210"/>
      <c r="F210"/>
      <c r="G210"/>
      <c r="H210"/>
    </row>
    <row r="211" spans="3:8" ht="12.75">
      <c r="C211"/>
      <c r="D211"/>
      <c r="E211"/>
      <c r="F211"/>
      <c r="G211"/>
      <c r="H211"/>
    </row>
    <row r="212" spans="3:8" ht="12.75">
      <c r="C212"/>
      <c r="D212"/>
      <c r="E212"/>
      <c r="F212"/>
      <c r="G212"/>
      <c r="H212"/>
    </row>
    <row r="213" spans="3:8" ht="12.75">
      <c r="C213"/>
      <c r="D213"/>
      <c r="E213"/>
      <c r="F213"/>
      <c r="G213"/>
      <c r="H213"/>
    </row>
    <row r="214" spans="3:8" ht="12.75">
      <c r="C214"/>
      <c r="D214"/>
      <c r="E214"/>
      <c r="F214"/>
      <c r="G214"/>
      <c r="H214"/>
    </row>
    <row r="215" spans="3:8" ht="12.75">
      <c r="C215"/>
      <c r="D215"/>
      <c r="E215"/>
      <c r="F215"/>
      <c r="G215"/>
      <c r="H215"/>
    </row>
    <row r="216" spans="3:8" ht="12.75">
      <c r="C216"/>
      <c r="D216"/>
      <c r="E216"/>
      <c r="F216"/>
      <c r="G216"/>
      <c r="H216"/>
    </row>
    <row r="217" spans="3:8" ht="12.75">
      <c r="C217"/>
      <c r="D217"/>
      <c r="E217"/>
      <c r="F217"/>
      <c r="G217"/>
      <c r="H217"/>
    </row>
    <row r="218" spans="3:8" ht="12.75">
      <c r="C218"/>
      <c r="D218"/>
      <c r="E218"/>
      <c r="F218"/>
      <c r="G218"/>
      <c r="H218"/>
    </row>
    <row r="219" spans="3:8" ht="12.75">
      <c r="C219"/>
      <c r="D219"/>
      <c r="E219"/>
      <c r="F219"/>
      <c r="G219"/>
      <c r="H219"/>
    </row>
    <row r="220" spans="3:8" ht="12.75">
      <c r="C220"/>
      <c r="D220"/>
      <c r="E220"/>
      <c r="F220"/>
      <c r="G220"/>
      <c r="H220"/>
    </row>
    <row r="221" spans="3:8" ht="12.75">
      <c r="C221"/>
      <c r="D221"/>
      <c r="E221"/>
      <c r="F221"/>
      <c r="G221"/>
      <c r="H221"/>
    </row>
    <row r="222" spans="3:8" ht="12.75">
      <c r="C222"/>
      <c r="D222"/>
      <c r="E222"/>
      <c r="F222"/>
      <c r="G222"/>
      <c r="H222"/>
    </row>
    <row r="223" spans="3:8" ht="12.75">
      <c r="C223"/>
      <c r="D223"/>
      <c r="E223"/>
      <c r="F223"/>
      <c r="G223"/>
      <c r="H223"/>
    </row>
    <row r="224" spans="3:8" ht="12.75">
      <c r="C224"/>
      <c r="D224"/>
      <c r="E224"/>
      <c r="F224"/>
      <c r="G224"/>
      <c r="H224"/>
    </row>
    <row r="225" spans="3:8" ht="12.75">
      <c r="C225"/>
      <c r="D225"/>
      <c r="E225"/>
      <c r="F225"/>
      <c r="G225"/>
      <c r="H225"/>
    </row>
    <row r="226" spans="3:8" ht="12.75">
      <c r="C226"/>
      <c r="D226"/>
      <c r="E226"/>
      <c r="F226"/>
      <c r="G226"/>
      <c r="H226"/>
    </row>
    <row r="227" spans="3:8" ht="12.75">
      <c r="C227"/>
      <c r="D227"/>
      <c r="E227"/>
      <c r="F227"/>
      <c r="G227"/>
      <c r="H227"/>
    </row>
    <row r="228" spans="3:8" ht="12.75">
      <c r="C228"/>
      <c r="D228"/>
      <c r="E228"/>
      <c r="F228"/>
      <c r="G228"/>
      <c r="H228"/>
    </row>
    <row r="229" spans="3:8" ht="12.75">
      <c r="C229"/>
      <c r="D229"/>
      <c r="E229"/>
      <c r="F229"/>
      <c r="G229"/>
      <c r="H229"/>
    </row>
    <row r="230" spans="3:8" ht="12.75">
      <c r="C230"/>
      <c r="D230"/>
      <c r="E230"/>
      <c r="F230"/>
      <c r="G230"/>
      <c r="H230"/>
    </row>
    <row r="231" spans="3:8" ht="12.75">
      <c r="C231"/>
      <c r="D231"/>
      <c r="E231"/>
      <c r="F231"/>
      <c r="G231"/>
      <c r="H231"/>
    </row>
    <row r="232" spans="3:8" ht="12.75">
      <c r="C232"/>
      <c r="D232"/>
      <c r="E232"/>
      <c r="F232"/>
      <c r="G232"/>
      <c r="H232"/>
    </row>
    <row r="233" spans="3:8" ht="12.75">
      <c r="C233"/>
      <c r="D233"/>
      <c r="E233"/>
      <c r="F233"/>
      <c r="G233"/>
      <c r="H233"/>
    </row>
    <row r="234" spans="3:8" ht="12.75">
      <c r="C234"/>
      <c r="D234"/>
      <c r="E234"/>
      <c r="F234"/>
      <c r="G234"/>
      <c r="H234"/>
    </row>
    <row r="235" spans="3:8" ht="12.75">
      <c r="C235"/>
      <c r="D235"/>
      <c r="E235"/>
      <c r="F235"/>
      <c r="G235"/>
      <c r="H235"/>
    </row>
    <row r="236" spans="3:8" ht="12.75">
      <c r="C236"/>
      <c r="D236"/>
      <c r="E236"/>
      <c r="F236"/>
      <c r="G236"/>
      <c r="H236"/>
    </row>
    <row r="237" spans="3:8" ht="12.75">
      <c r="C237"/>
      <c r="D237"/>
      <c r="E237"/>
      <c r="F237"/>
      <c r="G237"/>
      <c r="H237"/>
    </row>
    <row r="238" spans="3:8" ht="12.75">
      <c r="C238"/>
      <c r="D238"/>
      <c r="E238"/>
      <c r="F238"/>
      <c r="G238"/>
      <c r="H238"/>
    </row>
    <row r="239" spans="3:8" ht="12.75">
      <c r="C239"/>
      <c r="D239"/>
      <c r="E239"/>
      <c r="F239"/>
      <c r="G239"/>
      <c r="H239"/>
    </row>
    <row r="240" spans="3:8" ht="12.75">
      <c r="C240"/>
      <c r="D240"/>
      <c r="E240"/>
      <c r="F240"/>
      <c r="G240"/>
      <c r="H240"/>
    </row>
    <row r="241" spans="3:8" ht="12.75">
      <c r="C241"/>
      <c r="D241"/>
      <c r="E241"/>
      <c r="F241"/>
      <c r="G241"/>
      <c r="H241"/>
    </row>
    <row r="242" spans="3:8" ht="12.75">
      <c r="C242"/>
      <c r="D242"/>
      <c r="E242"/>
      <c r="F242"/>
      <c r="G242"/>
      <c r="H242"/>
    </row>
    <row r="243" spans="3:8" ht="12.75">
      <c r="C243"/>
      <c r="D243"/>
      <c r="E243"/>
      <c r="F243"/>
      <c r="G243"/>
      <c r="H243"/>
    </row>
    <row r="244" spans="3:8" ht="12.75">
      <c r="C244"/>
      <c r="D244"/>
      <c r="E244"/>
      <c r="F244"/>
      <c r="G244"/>
      <c r="H244"/>
    </row>
    <row r="245" spans="3:8" ht="12.75">
      <c r="C245"/>
      <c r="D245"/>
      <c r="E245"/>
      <c r="F245"/>
      <c r="G245"/>
      <c r="H245"/>
    </row>
    <row r="246" spans="3:8" ht="12.75">
      <c r="C246"/>
      <c r="D246"/>
      <c r="E246"/>
      <c r="F246"/>
      <c r="G246"/>
      <c r="H246"/>
    </row>
    <row r="247" spans="3:8" ht="12.75">
      <c r="C247"/>
      <c r="D247"/>
      <c r="E247"/>
      <c r="F247"/>
      <c r="G247"/>
      <c r="H247"/>
    </row>
    <row r="248" spans="3:8" ht="12.75">
      <c r="C248"/>
      <c r="D248"/>
      <c r="E248"/>
      <c r="F248"/>
      <c r="G248"/>
      <c r="H248"/>
    </row>
    <row r="249" spans="3:8" ht="12.75">
      <c r="C249"/>
      <c r="D249"/>
      <c r="E249"/>
      <c r="F249"/>
      <c r="G249"/>
      <c r="H249"/>
    </row>
    <row r="250" spans="3:8" ht="12.75">
      <c r="C250"/>
      <c r="D250"/>
      <c r="E250"/>
      <c r="F250"/>
      <c r="G250"/>
      <c r="H250"/>
    </row>
    <row r="251" spans="3:8" ht="12.75">
      <c r="C251"/>
      <c r="D251"/>
      <c r="E251"/>
      <c r="F251"/>
      <c r="G251"/>
      <c r="H251"/>
    </row>
    <row r="252" spans="3:8" ht="12.75">
      <c r="C252"/>
      <c r="D252"/>
      <c r="E252"/>
      <c r="F252"/>
      <c r="G252"/>
      <c r="H252"/>
    </row>
    <row r="253" spans="3:8" ht="12.75">
      <c r="C253"/>
      <c r="D253"/>
      <c r="E253"/>
      <c r="F253"/>
      <c r="G253"/>
      <c r="H253"/>
    </row>
    <row r="254" spans="3:8" ht="12.75">
      <c r="C254"/>
      <c r="D254"/>
      <c r="E254"/>
      <c r="F254"/>
      <c r="G254"/>
      <c r="H254"/>
    </row>
    <row r="255" spans="3:8" ht="12.75">
      <c r="C255"/>
      <c r="D255"/>
      <c r="E255"/>
      <c r="F255"/>
      <c r="G255"/>
      <c r="H255"/>
    </row>
    <row r="256" spans="3:8" ht="12.75">
      <c r="C256"/>
      <c r="D256"/>
      <c r="E256"/>
      <c r="F256"/>
      <c r="G256"/>
      <c r="H256"/>
    </row>
    <row r="257" spans="3:8" ht="12.75">
      <c r="C257"/>
      <c r="D257"/>
      <c r="E257"/>
      <c r="F257"/>
      <c r="G257"/>
      <c r="H257"/>
    </row>
    <row r="258" spans="3:8" ht="12.75">
      <c r="C258"/>
      <c r="D258"/>
      <c r="E258"/>
      <c r="F258"/>
      <c r="G258"/>
      <c r="H258"/>
    </row>
    <row r="259" spans="3:8" ht="12.75">
      <c r="C259"/>
      <c r="D259"/>
      <c r="E259"/>
      <c r="F259"/>
      <c r="G259"/>
      <c r="H259"/>
    </row>
    <row r="260" spans="3:8" ht="12.75">
      <c r="C260"/>
      <c r="D260"/>
      <c r="E260"/>
      <c r="F260"/>
      <c r="G260"/>
      <c r="H260"/>
    </row>
    <row r="261" spans="3:8" ht="12.75">
      <c r="C261"/>
      <c r="D261"/>
      <c r="E261"/>
      <c r="F261"/>
      <c r="G261"/>
      <c r="H261"/>
    </row>
    <row r="262" spans="3:8" ht="12.75">
      <c r="C262"/>
      <c r="D262"/>
      <c r="E262"/>
      <c r="F262"/>
      <c r="G262"/>
      <c r="H262"/>
    </row>
    <row r="263" spans="3:8" ht="12.75">
      <c r="C263"/>
      <c r="D263"/>
      <c r="E263"/>
      <c r="F263"/>
      <c r="G263"/>
      <c r="H263"/>
    </row>
    <row r="264" spans="3:8" ht="12.75">
      <c r="C264"/>
      <c r="D264"/>
      <c r="E264"/>
      <c r="F264"/>
      <c r="G264"/>
      <c r="H264"/>
    </row>
    <row r="265" spans="3:8" ht="12.75">
      <c r="C265"/>
      <c r="D265"/>
      <c r="E265"/>
      <c r="F265"/>
      <c r="G265"/>
      <c r="H265"/>
    </row>
    <row r="266" spans="3:8" ht="12.75">
      <c r="C266"/>
      <c r="D266"/>
      <c r="E266"/>
      <c r="F266"/>
      <c r="G266"/>
      <c r="H266"/>
    </row>
    <row r="267" spans="3:8" ht="12.75">
      <c r="C267"/>
      <c r="D267"/>
      <c r="E267"/>
      <c r="F267"/>
      <c r="G267"/>
      <c r="H267"/>
    </row>
    <row r="268" spans="3:8" ht="12.75">
      <c r="C268"/>
      <c r="D268"/>
      <c r="E268"/>
      <c r="F268"/>
      <c r="G268"/>
      <c r="H268"/>
    </row>
    <row r="269" spans="3:8" ht="12.75">
      <c r="C269"/>
      <c r="D269"/>
      <c r="E269"/>
      <c r="F269"/>
      <c r="G269"/>
      <c r="H269"/>
    </row>
    <row r="270" spans="3:8" ht="12.75">
      <c r="C270"/>
      <c r="D270"/>
      <c r="E270"/>
      <c r="F270"/>
      <c r="G270"/>
      <c r="H270"/>
    </row>
    <row r="271" spans="3:8" ht="12.75">
      <c r="C271"/>
      <c r="D271"/>
      <c r="E271"/>
      <c r="F271"/>
      <c r="G271"/>
      <c r="H271"/>
    </row>
    <row r="272" spans="3:8" ht="12.75">
      <c r="C272"/>
      <c r="D272"/>
      <c r="E272"/>
      <c r="F272"/>
      <c r="G272"/>
      <c r="H272"/>
    </row>
    <row r="273" spans="3:8" ht="12.75">
      <c r="C273"/>
      <c r="D273"/>
      <c r="E273"/>
      <c r="F273"/>
      <c r="G273"/>
      <c r="H273"/>
    </row>
    <row r="274" spans="3:8" ht="12.75">
      <c r="C274"/>
      <c r="D274"/>
      <c r="E274"/>
      <c r="F274"/>
      <c r="G274"/>
      <c r="H274"/>
    </row>
    <row r="275" spans="3:8" ht="12.75">
      <c r="C275"/>
      <c r="D275"/>
      <c r="E275"/>
      <c r="F275"/>
      <c r="G275"/>
      <c r="H275"/>
    </row>
    <row r="276" spans="3:8" ht="12.75">
      <c r="C276"/>
      <c r="D276"/>
      <c r="E276"/>
      <c r="F276"/>
      <c r="G276"/>
      <c r="H276"/>
    </row>
    <row r="277" spans="3:8" ht="12.75">
      <c r="C277"/>
      <c r="D277"/>
      <c r="E277"/>
      <c r="F277"/>
      <c r="G277"/>
      <c r="H277"/>
    </row>
    <row r="278" spans="3:8" ht="12.75">
      <c r="C278"/>
      <c r="D278"/>
      <c r="E278"/>
      <c r="F278"/>
      <c r="G278"/>
      <c r="H278"/>
    </row>
    <row r="279" spans="3:8" ht="12.75">
      <c r="C279"/>
      <c r="D279"/>
      <c r="E279"/>
      <c r="F279"/>
      <c r="G279"/>
      <c r="H279"/>
    </row>
    <row r="280" spans="3:8" ht="12.75">
      <c r="C280"/>
      <c r="D280"/>
      <c r="E280"/>
      <c r="F280"/>
      <c r="G280"/>
      <c r="H280"/>
    </row>
    <row r="281" spans="3:8" ht="12.75">
      <c r="C281"/>
      <c r="D281"/>
      <c r="E281"/>
      <c r="F281"/>
      <c r="G281"/>
      <c r="H281"/>
    </row>
    <row r="282" spans="3:8" ht="12.75">
      <c r="C282"/>
      <c r="D282"/>
      <c r="E282"/>
      <c r="F282"/>
      <c r="G282"/>
      <c r="H282"/>
    </row>
    <row r="283" spans="3:8" ht="12.75">
      <c r="C283"/>
      <c r="D283"/>
      <c r="E283"/>
      <c r="F283"/>
      <c r="G283"/>
      <c r="H283"/>
    </row>
    <row r="284" spans="3:8" ht="12.75">
      <c r="C284"/>
      <c r="D284"/>
      <c r="E284"/>
      <c r="F284"/>
      <c r="G284"/>
      <c r="H284"/>
    </row>
    <row r="285" spans="3:8" ht="12.75">
      <c r="C285"/>
      <c r="D285"/>
      <c r="E285"/>
      <c r="F285"/>
      <c r="G285"/>
      <c r="H285"/>
    </row>
    <row r="286" spans="3:8" ht="12.75">
      <c r="C286"/>
      <c r="D286"/>
      <c r="E286"/>
      <c r="F286"/>
      <c r="G286"/>
      <c r="H286"/>
    </row>
    <row r="287" spans="3:8" ht="12.75">
      <c r="C287"/>
      <c r="D287"/>
      <c r="E287"/>
      <c r="F287"/>
      <c r="G287"/>
      <c r="H287"/>
    </row>
    <row r="288" spans="3:8" ht="12.75">
      <c r="C288"/>
      <c r="D288"/>
      <c r="E288"/>
      <c r="F288"/>
      <c r="G288"/>
      <c r="H288"/>
    </row>
    <row r="289" spans="3:8" ht="12.75">
      <c r="C289"/>
      <c r="D289"/>
      <c r="E289"/>
      <c r="F289"/>
      <c r="G289"/>
      <c r="H289"/>
    </row>
    <row r="290" spans="3:8" ht="12.75">
      <c r="C290"/>
      <c r="D290"/>
      <c r="E290"/>
      <c r="F290"/>
      <c r="G290"/>
      <c r="H290"/>
    </row>
    <row r="291" spans="3:8" ht="12.75">
      <c r="C291"/>
      <c r="D291"/>
      <c r="E291"/>
      <c r="F291"/>
      <c r="G291"/>
      <c r="H291"/>
    </row>
    <row r="292" spans="3:8" ht="12.75">
      <c r="C292"/>
      <c r="D292"/>
      <c r="E292"/>
      <c r="F292"/>
      <c r="G292"/>
      <c r="H292"/>
    </row>
    <row r="293" spans="3:8" ht="12.75">
      <c r="C293"/>
      <c r="D293"/>
      <c r="E293"/>
      <c r="F293"/>
      <c r="G293"/>
      <c r="H293"/>
    </row>
    <row r="294" spans="3:8" ht="12.75">
      <c r="C294"/>
      <c r="D294"/>
      <c r="E294"/>
      <c r="F294"/>
      <c r="G294"/>
      <c r="H294"/>
    </row>
    <row r="295" spans="3:8" ht="12.75">
      <c r="C295"/>
      <c r="D295"/>
      <c r="E295"/>
      <c r="F295"/>
      <c r="G295"/>
      <c r="H295"/>
    </row>
    <row r="296" spans="3:8" ht="12.75">
      <c r="C296"/>
      <c r="D296"/>
      <c r="E296"/>
      <c r="F296"/>
      <c r="G296"/>
      <c r="H296"/>
    </row>
    <row r="297" spans="3:8" ht="12.75">
      <c r="C297"/>
      <c r="D297"/>
      <c r="E297"/>
      <c r="F297"/>
      <c r="G297"/>
      <c r="H297"/>
    </row>
    <row r="298" spans="3:8" ht="12.75">
      <c r="C298"/>
      <c r="D298"/>
      <c r="E298"/>
      <c r="F298"/>
      <c r="G298"/>
      <c r="H298"/>
    </row>
    <row r="299" spans="3:8" ht="12.75">
      <c r="C299"/>
      <c r="D299"/>
      <c r="E299"/>
      <c r="F299"/>
      <c r="G299"/>
      <c r="H299"/>
    </row>
    <row r="300" spans="3:8" ht="12.75">
      <c r="C300"/>
      <c r="D300"/>
      <c r="E300"/>
      <c r="F300"/>
      <c r="G300"/>
      <c r="H300"/>
    </row>
    <row r="301" spans="3:8" ht="12.75">
      <c r="C301"/>
      <c r="D301"/>
      <c r="E301"/>
      <c r="F301"/>
      <c r="G301"/>
      <c r="H301"/>
    </row>
    <row r="302" spans="3:8" ht="12.75">
      <c r="C302"/>
      <c r="D302"/>
      <c r="E302"/>
      <c r="F302"/>
      <c r="G302"/>
      <c r="H302"/>
    </row>
    <row r="303" spans="3:8" ht="12.75">
      <c r="C303"/>
      <c r="D303"/>
      <c r="E303"/>
      <c r="F303"/>
      <c r="G303"/>
      <c r="H303"/>
    </row>
    <row r="304" spans="3:8" ht="12.75">
      <c r="C304"/>
      <c r="D304"/>
      <c r="E304"/>
      <c r="F304"/>
      <c r="G304"/>
      <c r="H304"/>
    </row>
    <row r="305" spans="3:8" ht="12.75">
      <c r="C305"/>
      <c r="D305"/>
      <c r="E305"/>
      <c r="F305"/>
      <c r="G305"/>
      <c r="H305"/>
    </row>
    <row r="306" spans="3:8" ht="12.75">
      <c r="C306"/>
      <c r="D306"/>
      <c r="E306"/>
      <c r="F306"/>
      <c r="G306"/>
      <c r="H306"/>
    </row>
    <row r="307" spans="3:8" ht="12.75">
      <c r="C307"/>
      <c r="D307"/>
      <c r="E307"/>
      <c r="F307"/>
      <c r="G307"/>
      <c r="H307"/>
    </row>
    <row r="308" spans="3:8" ht="12.75">
      <c r="C308"/>
      <c r="D308"/>
      <c r="E308"/>
      <c r="F308"/>
      <c r="G308"/>
      <c r="H308"/>
    </row>
    <row r="309" spans="3:8" ht="12.75">
      <c r="C309"/>
      <c r="D309"/>
      <c r="E309"/>
      <c r="F309"/>
      <c r="G309"/>
      <c r="H309"/>
    </row>
    <row r="310" spans="3:8" ht="12.75">
      <c r="C310"/>
      <c r="D310"/>
      <c r="E310"/>
      <c r="F310"/>
      <c r="G310"/>
      <c r="H310"/>
    </row>
    <row r="311" spans="3:8" ht="12.75">
      <c r="C311"/>
      <c r="D311"/>
      <c r="E311"/>
      <c r="F311"/>
      <c r="G311"/>
      <c r="H311"/>
    </row>
    <row r="312" spans="3:8" ht="12.75">
      <c r="C312"/>
      <c r="D312"/>
      <c r="E312"/>
      <c r="F312"/>
      <c r="G312"/>
      <c r="H312"/>
    </row>
    <row r="313" spans="3:8" ht="12.75">
      <c r="C313"/>
      <c r="D313"/>
      <c r="E313"/>
      <c r="F313"/>
      <c r="G313"/>
      <c r="H313"/>
    </row>
    <row r="314" spans="3:8" ht="12.75">
      <c r="C314"/>
      <c r="D314"/>
      <c r="E314"/>
      <c r="F314"/>
      <c r="G314"/>
      <c r="H314"/>
    </row>
    <row r="315" spans="3:8" ht="12.75">
      <c r="C315"/>
      <c r="D315"/>
      <c r="E315"/>
      <c r="F315"/>
      <c r="G315"/>
      <c r="H315"/>
    </row>
    <row r="316" spans="3:8" ht="12.75">
      <c r="C316"/>
      <c r="D316"/>
      <c r="E316"/>
      <c r="F316"/>
      <c r="G316"/>
      <c r="H316"/>
    </row>
    <row r="317" spans="3:8" ht="12.75">
      <c r="C317"/>
      <c r="D317"/>
      <c r="E317"/>
      <c r="F317"/>
      <c r="G317"/>
      <c r="H317"/>
    </row>
    <row r="318" spans="3:8" ht="12.75">
      <c r="C318"/>
      <c r="D318"/>
      <c r="E318"/>
      <c r="F318"/>
      <c r="G318"/>
      <c r="H318"/>
    </row>
    <row r="319" spans="3:8" ht="12.75">
      <c r="C319"/>
      <c r="D319"/>
      <c r="E319"/>
      <c r="F319"/>
      <c r="G319"/>
      <c r="H319"/>
    </row>
    <row r="320" spans="3:8" ht="12.75">
      <c r="C320"/>
      <c r="D320"/>
      <c r="E320"/>
      <c r="F320"/>
      <c r="G320"/>
      <c r="H320"/>
    </row>
    <row r="321" spans="3:8" ht="12.75">
      <c r="C321"/>
      <c r="D321"/>
      <c r="E321"/>
      <c r="F321"/>
      <c r="G321"/>
      <c r="H321"/>
    </row>
    <row r="322" spans="3:8" ht="12.75">
      <c r="C322"/>
      <c r="D322"/>
      <c r="E322"/>
      <c r="F322"/>
      <c r="G322"/>
      <c r="H322"/>
    </row>
    <row r="323" spans="3:8" ht="12.75">
      <c r="C323"/>
      <c r="D323"/>
      <c r="E323"/>
      <c r="F323"/>
      <c r="G323"/>
      <c r="H323"/>
    </row>
    <row r="324" spans="3:8" ht="12.75">
      <c r="C324"/>
      <c r="D324"/>
      <c r="E324"/>
      <c r="F324"/>
      <c r="G324"/>
      <c r="H324"/>
    </row>
    <row r="325" spans="3:8" ht="12.75">
      <c r="C325"/>
      <c r="D325"/>
      <c r="E325"/>
      <c r="F325"/>
      <c r="G325"/>
      <c r="H325"/>
    </row>
    <row r="326" spans="3:8" ht="12.75">
      <c r="C326"/>
      <c r="D326"/>
      <c r="E326"/>
      <c r="F326"/>
      <c r="G326"/>
      <c r="H326"/>
    </row>
    <row r="327" spans="3:8" ht="12.75">
      <c r="C327"/>
      <c r="D327"/>
      <c r="E327"/>
      <c r="F327"/>
      <c r="G327"/>
      <c r="H327"/>
    </row>
    <row r="328" spans="3:8" ht="12.75">
      <c r="C328"/>
      <c r="D328"/>
      <c r="E328"/>
      <c r="F328"/>
      <c r="G328"/>
      <c r="H328"/>
    </row>
    <row r="329" spans="3:8" ht="12.75">
      <c r="C329"/>
      <c r="D329"/>
      <c r="E329"/>
      <c r="F329"/>
      <c r="G329"/>
      <c r="H329"/>
    </row>
    <row r="330" spans="3:8" ht="12.75">
      <c r="C330"/>
      <c r="D330"/>
      <c r="E330"/>
      <c r="F330"/>
      <c r="G330"/>
      <c r="H330"/>
    </row>
    <row r="331" spans="3:8" ht="12.75">
      <c r="C331"/>
      <c r="D331"/>
      <c r="E331"/>
      <c r="F331"/>
      <c r="G331"/>
      <c r="H331"/>
    </row>
    <row r="332" spans="3:8" ht="12.75">
      <c r="C332"/>
      <c r="D332"/>
      <c r="E332"/>
      <c r="F332"/>
      <c r="G332"/>
      <c r="H332"/>
    </row>
    <row r="333" spans="3:8" ht="12.75">
      <c r="C333"/>
      <c r="D333"/>
      <c r="E333"/>
      <c r="F333"/>
      <c r="G333"/>
      <c r="H333"/>
    </row>
    <row r="334" spans="3:8" ht="12.75">
      <c r="C334"/>
      <c r="D334"/>
      <c r="E334"/>
      <c r="F334"/>
      <c r="G334"/>
      <c r="H334"/>
    </row>
    <row r="335" spans="3:8" ht="12.75">
      <c r="C335"/>
      <c r="D335"/>
      <c r="E335"/>
      <c r="F335"/>
      <c r="G335"/>
      <c r="H335"/>
    </row>
    <row r="336" spans="3:8" ht="12.75">
      <c r="C336"/>
      <c r="D336"/>
      <c r="E336"/>
      <c r="F336"/>
      <c r="G336"/>
      <c r="H336"/>
    </row>
    <row r="337" spans="3:8" ht="12.75">
      <c r="C337"/>
      <c r="D337"/>
      <c r="E337"/>
      <c r="F337"/>
      <c r="G337"/>
      <c r="H337"/>
    </row>
    <row r="338" spans="3:8" ht="12.75">
      <c r="C338"/>
      <c r="D338"/>
      <c r="E338"/>
      <c r="F338"/>
      <c r="G338"/>
      <c r="H338"/>
    </row>
    <row r="339" spans="3:8" ht="12.75">
      <c r="C339"/>
      <c r="D339"/>
      <c r="E339"/>
      <c r="F339"/>
      <c r="G339"/>
      <c r="H339"/>
    </row>
    <row r="340" spans="3:8" ht="12.75">
      <c r="C340"/>
      <c r="D340"/>
      <c r="E340"/>
      <c r="F340"/>
      <c r="G340"/>
      <c r="H340"/>
    </row>
    <row r="341" spans="3:8" ht="12.75">
      <c r="C341"/>
      <c r="D341"/>
      <c r="E341"/>
      <c r="F341"/>
      <c r="G341"/>
      <c r="H341"/>
    </row>
    <row r="342" spans="3:8" ht="12.75">
      <c r="C342"/>
      <c r="D342"/>
      <c r="E342"/>
      <c r="F342"/>
      <c r="G342"/>
      <c r="H342"/>
    </row>
    <row r="343" spans="3:8" ht="12.75">
      <c r="C343"/>
      <c r="D343"/>
      <c r="E343"/>
      <c r="F343"/>
      <c r="G343"/>
      <c r="H343"/>
    </row>
    <row r="344" spans="3:8" ht="12.75">
      <c r="C344"/>
      <c r="D344"/>
      <c r="E344"/>
      <c r="F344"/>
      <c r="G344"/>
      <c r="H344"/>
    </row>
    <row r="345" spans="3:8" ht="12.75">
      <c r="C345"/>
      <c r="D345"/>
      <c r="E345"/>
      <c r="F345"/>
      <c r="G345"/>
      <c r="H345"/>
    </row>
    <row r="346" spans="3:8" ht="12.75">
      <c r="C346"/>
      <c r="D346"/>
      <c r="E346"/>
      <c r="F346"/>
      <c r="G346"/>
      <c r="H346"/>
    </row>
    <row r="347" spans="3:8" ht="12.75">
      <c r="C347"/>
      <c r="D347"/>
      <c r="E347"/>
      <c r="F347"/>
      <c r="G347"/>
      <c r="H347"/>
    </row>
    <row r="348" spans="3:8" ht="12.75">
      <c r="C348"/>
      <c r="D348"/>
      <c r="E348"/>
      <c r="F348"/>
      <c r="G348"/>
      <c r="H348"/>
    </row>
    <row r="349" spans="3:8" ht="12.75">
      <c r="C349"/>
      <c r="D349"/>
      <c r="E349"/>
      <c r="F349"/>
      <c r="G349"/>
      <c r="H349"/>
    </row>
    <row r="350" spans="3:8" ht="12.75">
      <c r="C350"/>
      <c r="D350"/>
      <c r="E350"/>
      <c r="F350"/>
      <c r="G350"/>
      <c r="H350"/>
    </row>
    <row r="351" spans="3:8" ht="12.75">
      <c r="C351"/>
      <c r="D351"/>
      <c r="E351"/>
      <c r="F351"/>
      <c r="G351"/>
      <c r="H351"/>
    </row>
    <row r="352" spans="3:8" ht="12.75">
      <c r="C352"/>
      <c r="D352"/>
      <c r="E352"/>
      <c r="F352"/>
      <c r="G352"/>
      <c r="H352"/>
    </row>
    <row r="353" spans="3:8" ht="12.75">
      <c r="C353"/>
      <c r="D353"/>
      <c r="E353"/>
      <c r="F353"/>
      <c r="G353"/>
      <c r="H353"/>
    </row>
    <row r="354" spans="3:8" ht="12.75">
      <c r="C354"/>
      <c r="D354"/>
      <c r="E354"/>
      <c r="F354"/>
      <c r="G354"/>
      <c r="H354"/>
    </row>
    <row r="355" spans="3:8" ht="12.75">
      <c r="C355"/>
      <c r="D355"/>
      <c r="E355"/>
      <c r="F355"/>
      <c r="G355"/>
      <c r="H355"/>
    </row>
    <row r="356" spans="3:8" ht="12.75">
      <c r="C356"/>
      <c r="D356"/>
      <c r="E356"/>
      <c r="F356"/>
      <c r="G356"/>
      <c r="H356"/>
    </row>
    <row r="357" spans="3:8" ht="12.75">
      <c r="C357"/>
      <c r="D357"/>
      <c r="E357"/>
      <c r="F357"/>
      <c r="G357"/>
      <c r="H357"/>
    </row>
    <row r="358" spans="3:8" ht="12.75">
      <c r="C358"/>
      <c r="D358"/>
      <c r="E358"/>
      <c r="F358"/>
      <c r="G358"/>
      <c r="H358"/>
    </row>
    <row r="359" spans="3:8" ht="12.75">
      <c r="C359"/>
      <c r="D359"/>
      <c r="E359"/>
      <c r="F359"/>
      <c r="G359"/>
      <c r="H359"/>
    </row>
    <row r="360" spans="3:8" ht="12.75">
      <c r="C360"/>
      <c r="D360"/>
      <c r="E360"/>
      <c r="F360"/>
      <c r="G360"/>
      <c r="H360"/>
    </row>
    <row r="361" spans="3:8" ht="12.75">
      <c r="C361"/>
      <c r="D361"/>
      <c r="E361"/>
      <c r="F361"/>
      <c r="G361"/>
      <c r="H361"/>
    </row>
    <row r="362" spans="3:8" ht="12.75">
      <c r="C362"/>
      <c r="D362"/>
      <c r="E362"/>
      <c r="F362"/>
      <c r="G362"/>
      <c r="H362"/>
    </row>
    <row r="363" spans="3:8" ht="12.75">
      <c r="C363"/>
      <c r="D363"/>
      <c r="E363"/>
      <c r="F363"/>
      <c r="G363"/>
      <c r="H363"/>
    </row>
    <row r="364" spans="3:8" ht="12.75">
      <c r="C364"/>
      <c r="D364"/>
      <c r="E364"/>
      <c r="F364"/>
      <c r="G364"/>
      <c r="H364"/>
    </row>
    <row r="365" spans="3:8" ht="12.75">
      <c r="C365"/>
      <c r="D365"/>
      <c r="E365"/>
      <c r="F365"/>
      <c r="G365"/>
      <c r="H365"/>
    </row>
    <row r="366" spans="3:8" ht="12.75">
      <c r="C366"/>
      <c r="D366"/>
      <c r="E366"/>
      <c r="F366"/>
      <c r="G366"/>
      <c r="H366"/>
    </row>
    <row r="367" spans="3:8" ht="12.75">
      <c r="C367"/>
      <c r="D367"/>
      <c r="E367"/>
      <c r="F367"/>
      <c r="G367"/>
      <c r="H367"/>
    </row>
    <row r="368" spans="3:8" ht="12.75">
      <c r="C368"/>
      <c r="D368"/>
      <c r="E368"/>
      <c r="F368"/>
      <c r="G368"/>
      <c r="H368"/>
    </row>
    <row r="369" spans="3:8" ht="12.75">
      <c r="C369"/>
      <c r="D369"/>
      <c r="E369"/>
      <c r="F369"/>
      <c r="G369"/>
      <c r="H369"/>
    </row>
    <row r="370" spans="3:8" ht="12.75">
      <c r="C370"/>
      <c r="D370"/>
      <c r="E370"/>
      <c r="F370"/>
      <c r="G370"/>
      <c r="H370"/>
    </row>
    <row r="371" spans="3:8" ht="12.75">
      <c r="C371"/>
      <c r="D371"/>
      <c r="E371"/>
      <c r="F371"/>
      <c r="G371"/>
      <c r="H371"/>
    </row>
    <row r="372" spans="3:8" ht="12.75">
      <c r="C372"/>
      <c r="D372"/>
      <c r="E372"/>
      <c r="F372"/>
      <c r="G372"/>
      <c r="H372"/>
    </row>
    <row r="373" spans="3:8" ht="12.75">
      <c r="C373"/>
      <c r="D373"/>
      <c r="E373"/>
      <c r="F373"/>
      <c r="G373"/>
      <c r="H373"/>
    </row>
    <row r="374" spans="3:8" ht="12.75">
      <c r="C374"/>
      <c r="D374"/>
      <c r="E374"/>
      <c r="F374"/>
      <c r="G374"/>
      <c r="H374"/>
    </row>
    <row r="375" spans="3:8" ht="12.75">
      <c r="C375"/>
      <c r="D375"/>
      <c r="E375"/>
      <c r="F375"/>
      <c r="G375"/>
      <c r="H375"/>
    </row>
    <row r="376" spans="3:8" ht="12.75">
      <c r="C376"/>
      <c r="D376"/>
      <c r="E376"/>
      <c r="F376"/>
      <c r="G376"/>
      <c r="H376"/>
    </row>
    <row r="377" spans="3:8" ht="12.75">
      <c r="C377"/>
      <c r="D377"/>
      <c r="E377"/>
      <c r="F377"/>
      <c r="G377"/>
      <c r="H377"/>
    </row>
    <row r="378" spans="3:8" ht="12.75">
      <c r="C378"/>
      <c r="D378"/>
      <c r="E378"/>
      <c r="F378"/>
      <c r="G378"/>
      <c r="H378"/>
    </row>
    <row r="379" spans="3:8" ht="12.75">
      <c r="C379"/>
      <c r="D379"/>
      <c r="E379"/>
      <c r="F379"/>
      <c r="G379"/>
      <c r="H379"/>
    </row>
    <row r="380" spans="3:8" ht="12.75">
      <c r="C380"/>
      <c r="D380"/>
      <c r="E380"/>
      <c r="F380"/>
      <c r="G380"/>
      <c r="H380"/>
    </row>
    <row r="381" spans="3:8" ht="12.75">
      <c r="C381"/>
      <c r="D381"/>
      <c r="E381"/>
      <c r="F381"/>
      <c r="G381"/>
      <c r="H381"/>
    </row>
    <row r="382" spans="3:8" ht="12.75">
      <c r="C382"/>
      <c r="D382"/>
      <c r="E382"/>
      <c r="F382"/>
      <c r="G382"/>
      <c r="H382"/>
    </row>
    <row r="383" spans="3:8" ht="12.75">
      <c r="C383"/>
      <c r="D383"/>
      <c r="E383"/>
      <c r="F383"/>
      <c r="G383"/>
      <c r="H383"/>
    </row>
    <row r="384" spans="3:8" ht="12.75">
      <c r="C384"/>
      <c r="D384"/>
      <c r="E384"/>
      <c r="F384"/>
      <c r="G384"/>
      <c r="H384"/>
    </row>
    <row r="385" spans="3:8" ht="12.75">
      <c r="C385"/>
      <c r="D385"/>
      <c r="E385"/>
      <c r="F385"/>
      <c r="G385"/>
      <c r="H385"/>
    </row>
    <row r="386" spans="3:8" ht="12.75">
      <c r="C386"/>
      <c r="D386"/>
      <c r="E386"/>
      <c r="F386"/>
      <c r="G386"/>
      <c r="H386"/>
    </row>
    <row r="387" spans="3:8" ht="12.75">
      <c r="C387"/>
      <c r="D387"/>
      <c r="E387"/>
      <c r="F387"/>
      <c r="G387"/>
      <c r="H387"/>
    </row>
    <row r="388" spans="3:8" ht="12.75">
      <c r="C388"/>
      <c r="D388"/>
      <c r="E388"/>
      <c r="F388"/>
      <c r="G388"/>
      <c r="H388"/>
    </row>
    <row r="389" spans="3:8" ht="12.75">
      <c r="C389"/>
      <c r="D389"/>
      <c r="E389"/>
      <c r="F389"/>
      <c r="G389"/>
      <c r="H389"/>
    </row>
    <row r="390" spans="3:8" ht="12.75">
      <c r="C390"/>
      <c r="D390"/>
      <c r="E390"/>
      <c r="F390"/>
      <c r="G390"/>
      <c r="H390"/>
    </row>
    <row r="391" spans="3:8" ht="12.75">
      <c r="C391"/>
      <c r="D391"/>
      <c r="E391"/>
      <c r="F391"/>
      <c r="G391"/>
      <c r="H391"/>
    </row>
    <row r="392" spans="3:8" ht="12.75">
      <c r="C392"/>
      <c r="D392"/>
      <c r="E392"/>
      <c r="F392"/>
      <c r="G392"/>
      <c r="H392"/>
    </row>
    <row r="393" spans="3:8" ht="12.75">
      <c r="C393"/>
      <c r="D393"/>
      <c r="E393"/>
      <c r="F393"/>
      <c r="G393"/>
      <c r="H393"/>
    </row>
    <row r="394" spans="3:8" ht="12.75">
      <c r="C394"/>
      <c r="D394"/>
      <c r="E394"/>
      <c r="F394"/>
      <c r="G394"/>
      <c r="H394"/>
    </row>
    <row r="395" spans="3:8" ht="12.75">
      <c r="C395"/>
      <c r="D395"/>
      <c r="E395"/>
      <c r="F395"/>
      <c r="G395"/>
      <c r="H395"/>
    </row>
    <row r="396" spans="3:8" ht="12.75">
      <c r="C396"/>
      <c r="D396"/>
      <c r="E396"/>
      <c r="F396"/>
      <c r="G396"/>
      <c r="H396"/>
    </row>
    <row r="397" spans="3:8" ht="12.75">
      <c r="C397"/>
      <c r="D397"/>
      <c r="E397"/>
      <c r="F397"/>
      <c r="G397"/>
      <c r="H397"/>
    </row>
    <row r="398" spans="3:8" ht="12.75">
      <c r="C398"/>
      <c r="D398"/>
      <c r="E398"/>
      <c r="F398"/>
      <c r="G398"/>
      <c r="H398"/>
    </row>
    <row r="399" spans="3:8" ht="12.75">
      <c r="C399"/>
      <c r="D399"/>
      <c r="E399"/>
      <c r="F399"/>
      <c r="G399"/>
      <c r="H399"/>
    </row>
    <row r="400" spans="3:8" ht="12.75">
      <c r="C400"/>
      <c r="D400"/>
      <c r="E400"/>
      <c r="F400"/>
      <c r="G400"/>
      <c r="H400"/>
    </row>
    <row r="401" spans="3:8" ht="12.75">
      <c r="C401"/>
      <c r="D401"/>
      <c r="E401"/>
      <c r="F401"/>
      <c r="G401"/>
      <c r="H401"/>
    </row>
    <row r="402" spans="3:8" ht="12.75">
      <c r="C402"/>
      <c r="D402"/>
      <c r="E402"/>
      <c r="F402"/>
      <c r="G402"/>
      <c r="H402"/>
    </row>
    <row r="403" spans="3:8" ht="12.75">
      <c r="C403"/>
      <c r="D403"/>
      <c r="E403"/>
      <c r="F403"/>
      <c r="G403"/>
      <c r="H403"/>
    </row>
    <row r="404" spans="3:8" ht="12.75">
      <c r="C404"/>
      <c r="D404"/>
      <c r="E404"/>
      <c r="F404"/>
      <c r="G404"/>
      <c r="H404"/>
    </row>
    <row r="405" spans="3:8" ht="12.75">
      <c r="C405"/>
      <c r="D405"/>
      <c r="E405"/>
      <c r="F405"/>
      <c r="G405"/>
      <c r="H405"/>
    </row>
    <row r="406" spans="3:8" ht="12.75">
      <c r="C406"/>
      <c r="D406"/>
      <c r="E406"/>
      <c r="F406"/>
      <c r="G406"/>
      <c r="H406"/>
    </row>
    <row r="407" spans="3:8" ht="12.75">
      <c r="C407"/>
      <c r="D407"/>
      <c r="E407"/>
      <c r="F407"/>
      <c r="G407"/>
      <c r="H407"/>
    </row>
    <row r="408" spans="3:8" ht="12.75">
      <c r="C408"/>
      <c r="D408"/>
      <c r="E408"/>
      <c r="F408"/>
      <c r="G408"/>
      <c r="H408"/>
    </row>
    <row r="409" spans="3:8" ht="12.75">
      <c r="C409"/>
      <c r="D409"/>
      <c r="E409"/>
      <c r="F409"/>
      <c r="G409"/>
      <c r="H409"/>
    </row>
    <row r="410" spans="3:8" ht="12.75">
      <c r="C410"/>
      <c r="D410"/>
      <c r="E410"/>
      <c r="F410"/>
      <c r="G410"/>
      <c r="H410"/>
    </row>
    <row r="411" spans="3:8" ht="12.75">
      <c r="C411"/>
      <c r="D411"/>
      <c r="E411"/>
      <c r="F411"/>
      <c r="G411"/>
      <c r="H411"/>
    </row>
    <row r="412" spans="3:8" ht="12.75">
      <c r="C412"/>
      <c r="D412"/>
      <c r="E412"/>
      <c r="F412"/>
      <c r="G412"/>
      <c r="H412"/>
    </row>
    <row r="413" spans="3:8" ht="12.75">
      <c r="C413"/>
      <c r="D413"/>
      <c r="E413"/>
      <c r="F413"/>
      <c r="G413"/>
      <c r="H413"/>
    </row>
    <row r="414" spans="3:8" ht="12.75">
      <c r="C414"/>
      <c r="D414"/>
      <c r="E414"/>
      <c r="F414"/>
      <c r="G414"/>
      <c r="H414"/>
    </row>
    <row r="415" spans="3:8" ht="12.75">
      <c r="C415"/>
      <c r="D415"/>
      <c r="E415"/>
      <c r="F415"/>
      <c r="G415"/>
      <c r="H415"/>
    </row>
    <row r="416" spans="3:8" ht="12.75">
      <c r="C416"/>
      <c r="D416"/>
      <c r="E416"/>
      <c r="F416"/>
      <c r="G416"/>
      <c r="H416"/>
    </row>
    <row r="417" spans="3:8" ht="12.75">
      <c r="C417"/>
      <c r="D417"/>
      <c r="E417"/>
      <c r="F417"/>
      <c r="G417"/>
      <c r="H417"/>
    </row>
    <row r="418" spans="3:8" ht="12.75">
      <c r="C418"/>
      <c r="D418"/>
      <c r="E418"/>
      <c r="F418"/>
      <c r="G418"/>
      <c r="H418"/>
    </row>
    <row r="419" spans="3:8" ht="12.75">
      <c r="C419"/>
      <c r="D419"/>
      <c r="E419"/>
      <c r="F419"/>
      <c r="G419"/>
      <c r="H419"/>
    </row>
    <row r="420" spans="3:8" ht="12.75">
      <c r="C420"/>
      <c r="D420"/>
      <c r="E420"/>
      <c r="F420"/>
      <c r="G420"/>
      <c r="H420"/>
    </row>
    <row r="421" spans="3:8" ht="12.75">
      <c r="C421"/>
      <c r="D421"/>
      <c r="E421"/>
      <c r="F421"/>
      <c r="G421"/>
      <c r="H421"/>
    </row>
    <row r="422" spans="3:8" ht="12.75">
      <c r="C422"/>
      <c r="D422"/>
      <c r="E422"/>
      <c r="F422"/>
      <c r="G422"/>
      <c r="H422"/>
    </row>
    <row r="423" spans="3:8" ht="12.75">
      <c r="C423"/>
      <c r="D423"/>
      <c r="E423"/>
      <c r="F423"/>
      <c r="G423"/>
      <c r="H423"/>
    </row>
    <row r="424" spans="3:8" ht="12.75">
      <c r="C424"/>
      <c r="D424"/>
      <c r="E424"/>
      <c r="F424"/>
      <c r="G424"/>
      <c r="H424"/>
    </row>
    <row r="425" spans="3:8" ht="12.75">
      <c r="C425"/>
      <c r="D425"/>
      <c r="E425"/>
      <c r="F425"/>
      <c r="G425"/>
      <c r="H425"/>
    </row>
    <row r="426" spans="3:8" ht="12.75">
      <c r="C426"/>
      <c r="D426"/>
      <c r="E426"/>
      <c r="F426"/>
      <c r="G426"/>
      <c r="H426"/>
    </row>
    <row r="427" spans="3:8" ht="12.75">
      <c r="C427"/>
      <c r="D427"/>
      <c r="E427"/>
      <c r="F427"/>
      <c r="G427"/>
      <c r="H427"/>
    </row>
    <row r="428" spans="3:8" ht="12.75">
      <c r="C428"/>
      <c r="D428"/>
      <c r="E428"/>
      <c r="F428"/>
      <c r="G428"/>
      <c r="H428"/>
    </row>
    <row r="429" spans="3:8" ht="12.75">
      <c r="C429"/>
      <c r="D429"/>
      <c r="E429"/>
      <c r="F429"/>
      <c r="G429"/>
      <c r="H429"/>
    </row>
    <row r="430" spans="3:8" ht="12.75">
      <c r="C430"/>
      <c r="D430"/>
      <c r="E430"/>
      <c r="F430"/>
      <c r="G430"/>
      <c r="H430"/>
    </row>
    <row r="431" spans="3:8" ht="12.75">
      <c r="C431"/>
      <c r="D431"/>
      <c r="E431"/>
      <c r="F431"/>
      <c r="G431"/>
      <c r="H431"/>
    </row>
    <row r="432" spans="3:8" ht="12.75">
      <c r="C432"/>
      <c r="D432"/>
      <c r="E432"/>
      <c r="F432"/>
      <c r="G432"/>
      <c r="H432"/>
    </row>
    <row r="433" spans="3:8" ht="12.75">
      <c r="C433"/>
      <c r="D433"/>
      <c r="E433"/>
      <c r="F433"/>
      <c r="G433"/>
      <c r="H433"/>
    </row>
    <row r="434" spans="3:8" ht="12.75">
      <c r="C434"/>
      <c r="D434"/>
      <c r="E434"/>
      <c r="F434"/>
      <c r="G434"/>
      <c r="H434"/>
    </row>
    <row r="435" spans="3:8" ht="12.75">
      <c r="C435"/>
      <c r="D435"/>
      <c r="E435"/>
      <c r="F435"/>
      <c r="G435"/>
      <c r="H435"/>
    </row>
    <row r="436" spans="3:8" ht="12.75">
      <c r="C436"/>
      <c r="D436"/>
      <c r="E436"/>
      <c r="F436"/>
      <c r="G436"/>
      <c r="H436"/>
    </row>
    <row r="437" spans="3:8" ht="12.75">
      <c r="C437"/>
      <c r="D437"/>
      <c r="E437"/>
      <c r="F437"/>
      <c r="G437"/>
      <c r="H437"/>
    </row>
    <row r="438" spans="3:8" ht="12.75">
      <c r="C438"/>
      <c r="D438"/>
      <c r="E438"/>
      <c r="F438"/>
      <c r="G438"/>
      <c r="H438"/>
    </row>
    <row r="439" spans="3:8" ht="12.75">
      <c r="C439"/>
      <c r="D439"/>
      <c r="E439"/>
      <c r="F439"/>
      <c r="G439"/>
      <c r="H439"/>
    </row>
    <row r="440" spans="3:8" ht="12.75">
      <c r="C440"/>
      <c r="D440"/>
      <c r="E440"/>
      <c r="F440"/>
      <c r="G440"/>
      <c r="H440"/>
    </row>
    <row r="441" spans="3:8" ht="12.75">
      <c r="C441"/>
      <c r="D441"/>
      <c r="E441"/>
      <c r="F441"/>
      <c r="G441"/>
      <c r="H441"/>
    </row>
    <row r="442" spans="3:8" ht="12.75">
      <c r="C442"/>
      <c r="D442"/>
      <c r="E442"/>
      <c r="F442"/>
      <c r="G442"/>
      <c r="H442"/>
    </row>
    <row r="443" spans="3:8" ht="12.75">
      <c r="C443"/>
      <c r="D443"/>
      <c r="E443"/>
      <c r="F443"/>
      <c r="G443"/>
      <c r="H443"/>
    </row>
    <row r="444" spans="3:8" ht="12.75">
      <c r="C444"/>
      <c r="D444"/>
      <c r="E444"/>
      <c r="F444"/>
      <c r="G444"/>
      <c r="H444"/>
    </row>
    <row r="445" spans="3:8" ht="12.75">
      <c r="C445"/>
      <c r="D445"/>
      <c r="E445"/>
      <c r="F445"/>
      <c r="G445"/>
      <c r="H445"/>
    </row>
    <row r="446" spans="3:8" ht="12.75">
      <c r="C446"/>
      <c r="D446"/>
      <c r="E446"/>
      <c r="F446"/>
      <c r="G446"/>
      <c r="H446"/>
    </row>
    <row r="447" spans="3:8" ht="12.75">
      <c r="C447"/>
      <c r="D447"/>
      <c r="E447"/>
      <c r="F447"/>
      <c r="G447"/>
      <c r="H447"/>
    </row>
    <row r="448" spans="3:8" ht="12.75">
      <c r="C448"/>
      <c r="D448"/>
      <c r="E448"/>
      <c r="F448"/>
      <c r="G448"/>
      <c r="H448"/>
    </row>
    <row r="449" spans="3:8" ht="12.75">
      <c r="C449"/>
      <c r="D449"/>
      <c r="E449"/>
      <c r="F449"/>
      <c r="G449"/>
      <c r="H449"/>
    </row>
    <row r="450" spans="3:8" ht="12.75">
      <c r="C450"/>
      <c r="D450"/>
      <c r="E450"/>
      <c r="F450"/>
      <c r="G450"/>
      <c r="H450"/>
    </row>
    <row r="451" spans="3:8" ht="12.75">
      <c r="C451"/>
      <c r="D451"/>
      <c r="E451"/>
      <c r="F451"/>
      <c r="G451"/>
      <c r="H451"/>
    </row>
    <row r="452" spans="3:8" ht="12.75">
      <c r="C452"/>
      <c r="D452"/>
      <c r="E452"/>
      <c r="F452"/>
      <c r="G452"/>
      <c r="H452"/>
    </row>
    <row r="453" spans="3:8" ht="12.75">
      <c r="C453"/>
      <c r="D453"/>
      <c r="E453"/>
      <c r="F453"/>
      <c r="G453"/>
      <c r="H453"/>
    </row>
    <row r="454" spans="3:8" ht="12.75">
      <c r="C454"/>
      <c r="D454"/>
      <c r="E454"/>
      <c r="F454"/>
      <c r="G454"/>
      <c r="H454"/>
    </row>
    <row r="455" spans="3:8" ht="12.75">
      <c r="C455"/>
      <c r="D455"/>
      <c r="E455"/>
      <c r="F455"/>
      <c r="G455"/>
      <c r="H455"/>
    </row>
    <row r="456" spans="3:8" ht="12.75">
      <c r="C456"/>
      <c r="D456"/>
      <c r="E456"/>
      <c r="F456"/>
      <c r="G456"/>
      <c r="H456"/>
    </row>
    <row r="457" spans="3:8" ht="12.75">
      <c r="C457"/>
      <c r="D457"/>
      <c r="E457"/>
      <c r="F457"/>
      <c r="G457"/>
      <c r="H457"/>
    </row>
    <row r="458" spans="3:8" ht="12.75">
      <c r="C458"/>
      <c r="D458"/>
      <c r="E458"/>
      <c r="F458"/>
      <c r="G458"/>
      <c r="H458"/>
    </row>
    <row r="459" spans="3:8" ht="12.75">
      <c r="C459"/>
      <c r="D459"/>
      <c r="E459"/>
      <c r="F459"/>
      <c r="G459"/>
      <c r="H459"/>
    </row>
    <row r="460" spans="3:8" ht="12.75">
      <c r="C460"/>
      <c r="D460"/>
      <c r="E460"/>
      <c r="F460"/>
      <c r="G460"/>
      <c r="H460"/>
    </row>
    <row r="461" spans="3:8" ht="12.75">
      <c r="C461"/>
      <c r="D461"/>
      <c r="E461"/>
      <c r="F461"/>
      <c r="G461"/>
      <c r="H461"/>
    </row>
    <row r="462" spans="3:8" ht="12.75">
      <c r="C462"/>
      <c r="D462"/>
      <c r="E462"/>
      <c r="F462"/>
      <c r="G462"/>
      <c r="H462"/>
    </row>
    <row r="463" spans="3:8" ht="12.75">
      <c r="C463"/>
      <c r="D463"/>
      <c r="E463"/>
      <c r="F463"/>
      <c r="G463"/>
      <c r="H463"/>
    </row>
    <row r="464" spans="3:8" ht="12.75">
      <c r="C464"/>
      <c r="D464"/>
      <c r="E464"/>
      <c r="F464"/>
      <c r="G464"/>
      <c r="H464"/>
    </row>
    <row r="465" spans="3:8" ht="12.75">
      <c r="C465"/>
      <c r="D465"/>
      <c r="E465"/>
      <c r="F465"/>
      <c r="G465"/>
      <c r="H465"/>
    </row>
    <row r="466" spans="3:8" ht="12.75">
      <c r="C466"/>
      <c r="D466"/>
      <c r="E466"/>
      <c r="F466"/>
      <c r="G466"/>
      <c r="H466"/>
    </row>
    <row r="467" spans="3:8" ht="12.75">
      <c r="C467"/>
      <c r="D467"/>
      <c r="E467"/>
      <c r="F467"/>
      <c r="G467"/>
      <c r="H467"/>
    </row>
    <row r="468" spans="3:8" ht="12.75">
      <c r="C468"/>
      <c r="D468"/>
      <c r="E468"/>
      <c r="F468"/>
      <c r="G468"/>
      <c r="H468"/>
    </row>
    <row r="469" spans="3:8" ht="12.75">
      <c r="C469"/>
      <c r="D469"/>
      <c r="E469"/>
      <c r="F469"/>
      <c r="G469"/>
      <c r="H469"/>
    </row>
    <row r="470" spans="3:8" ht="12.75">
      <c r="C470"/>
      <c r="D470"/>
      <c r="E470"/>
      <c r="F470"/>
      <c r="G470"/>
      <c r="H470"/>
    </row>
    <row r="471" spans="3:8" ht="12.75">
      <c r="C471"/>
      <c r="D471"/>
      <c r="E471"/>
      <c r="F471"/>
      <c r="G471"/>
      <c r="H471"/>
    </row>
    <row r="472" spans="3:8" ht="12.75">
      <c r="C472"/>
      <c r="D472"/>
      <c r="E472"/>
      <c r="F472"/>
      <c r="G472"/>
      <c r="H472"/>
    </row>
    <row r="473" spans="3:8" ht="12.75">
      <c r="C473"/>
      <c r="D473"/>
      <c r="E473"/>
      <c r="F473"/>
      <c r="G473"/>
      <c r="H473"/>
    </row>
    <row r="474" spans="3:8" ht="12.75">
      <c r="C474"/>
      <c r="D474"/>
      <c r="E474"/>
      <c r="F474"/>
      <c r="G474"/>
      <c r="H474"/>
    </row>
    <row r="475" spans="3:8" ht="12.75">
      <c r="C475"/>
      <c r="D475"/>
      <c r="E475"/>
      <c r="F475"/>
      <c r="G475"/>
      <c r="H475"/>
    </row>
    <row r="476" spans="3:8" ht="12.75">
      <c r="C476"/>
      <c r="D476"/>
      <c r="E476"/>
      <c r="F476"/>
      <c r="G476"/>
      <c r="H476"/>
    </row>
    <row r="477" spans="3:8" ht="12.75">
      <c r="C477"/>
      <c r="D477"/>
      <c r="E477"/>
      <c r="F477"/>
      <c r="G477"/>
      <c r="H477"/>
    </row>
    <row r="478" spans="3:8" ht="12.75">
      <c r="C478"/>
      <c r="D478"/>
      <c r="E478"/>
      <c r="F478"/>
      <c r="G478"/>
      <c r="H478"/>
    </row>
    <row r="479" spans="3:8" ht="12.75">
      <c r="C479"/>
      <c r="D479"/>
      <c r="E479"/>
      <c r="F479"/>
      <c r="G479"/>
      <c r="H479"/>
    </row>
    <row r="480" spans="3:8" ht="12.75">
      <c r="C480"/>
      <c r="D480"/>
      <c r="E480"/>
      <c r="F480"/>
      <c r="G480"/>
      <c r="H480"/>
    </row>
    <row r="481" spans="3:8" ht="12.75">
      <c r="C481"/>
      <c r="D481"/>
      <c r="E481"/>
      <c r="F481"/>
      <c r="G481"/>
      <c r="H481"/>
    </row>
    <row r="482" spans="3:8" ht="12.75">
      <c r="C482"/>
      <c r="D482"/>
      <c r="E482"/>
      <c r="F482"/>
      <c r="G482"/>
      <c r="H482"/>
    </row>
    <row r="483" spans="3:8" ht="12.75">
      <c r="C483"/>
      <c r="D483"/>
      <c r="E483"/>
      <c r="F483"/>
      <c r="G483"/>
      <c r="H483"/>
    </row>
    <row r="484" spans="3:8" ht="12.75">
      <c r="C484"/>
      <c r="D484"/>
      <c r="E484"/>
      <c r="F484"/>
      <c r="G484"/>
      <c r="H484"/>
    </row>
    <row r="485" spans="3:8" ht="12.75">
      <c r="C485"/>
      <c r="D485"/>
      <c r="E485"/>
      <c r="F485"/>
      <c r="G485"/>
      <c r="H485"/>
    </row>
    <row r="486" spans="3:8" ht="12.75">
      <c r="C486"/>
      <c r="D486"/>
      <c r="E486"/>
      <c r="F486"/>
      <c r="G486"/>
      <c r="H486"/>
    </row>
    <row r="487" spans="3:8" ht="12.75">
      <c r="C487"/>
      <c r="D487"/>
      <c r="E487"/>
      <c r="F487"/>
      <c r="G487"/>
      <c r="H487"/>
    </row>
    <row r="488" spans="3:8" ht="12.75">
      <c r="C488"/>
      <c r="D488"/>
      <c r="E488"/>
      <c r="F488"/>
      <c r="G488"/>
      <c r="H488"/>
    </row>
    <row r="489" spans="3:8" ht="12.75">
      <c r="C489"/>
      <c r="D489"/>
      <c r="E489"/>
      <c r="F489"/>
      <c r="G489"/>
      <c r="H489"/>
    </row>
    <row r="490" spans="3:8" ht="12.75">
      <c r="C490"/>
      <c r="D490"/>
      <c r="E490"/>
      <c r="F490"/>
      <c r="G490"/>
      <c r="H490"/>
    </row>
    <row r="491" spans="3:8" ht="12.75">
      <c r="C491"/>
      <c r="D491"/>
      <c r="E491"/>
      <c r="F491"/>
      <c r="G491"/>
      <c r="H491"/>
    </row>
    <row r="492" spans="3:8" ht="12.75">
      <c r="C492"/>
      <c r="D492"/>
      <c r="E492"/>
      <c r="F492"/>
      <c r="G492"/>
      <c r="H492"/>
    </row>
    <row r="493" spans="3:8" ht="12.75">
      <c r="C493"/>
      <c r="D493"/>
      <c r="E493"/>
      <c r="F493"/>
      <c r="G493"/>
      <c r="H493"/>
    </row>
    <row r="494" spans="3:8" ht="12.75">
      <c r="C494"/>
      <c r="D494"/>
      <c r="E494"/>
      <c r="F494"/>
      <c r="G494"/>
      <c r="H494"/>
    </row>
    <row r="495" spans="3:8" ht="12.75">
      <c r="C495"/>
      <c r="D495"/>
      <c r="E495"/>
      <c r="F495"/>
      <c r="G495"/>
      <c r="H495"/>
    </row>
    <row r="496" spans="3:8" ht="12.75">
      <c r="C496"/>
      <c r="D496"/>
      <c r="E496"/>
      <c r="F496"/>
      <c r="G496"/>
      <c r="H496"/>
    </row>
    <row r="497" spans="3:8" ht="12.75">
      <c r="C497"/>
      <c r="D497"/>
      <c r="E497"/>
      <c r="F497"/>
      <c r="G497"/>
      <c r="H497"/>
    </row>
    <row r="498" spans="3:8" ht="12.75">
      <c r="C498"/>
      <c r="D498"/>
      <c r="E498"/>
      <c r="F498"/>
      <c r="G498"/>
      <c r="H498"/>
    </row>
    <row r="499" spans="3:8" ht="12.75">
      <c r="C499"/>
      <c r="D499"/>
      <c r="E499"/>
      <c r="F499"/>
      <c r="G499"/>
      <c r="H499"/>
    </row>
    <row r="500" spans="3:8" ht="12.75">
      <c r="C500"/>
      <c r="D500"/>
      <c r="E500"/>
      <c r="F500"/>
      <c r="G500"/>
      <c r="H500"/>
    </row>
    <row r="501" spans="3:8" ht="12.75">
      <c r="C501"/>
      <c r="D501"/>
      <c r="E501"/>
      <c r="F501"/>
      <c r="G501"/>
      <c r="H501"/>
    </row>
    <row r="502" spans="3:8" ht="12.75">
      <c r="C502"/>
      <c r="D502"/>
      <c r="E502"/>
      <c r="F502"/>
      <c r="G502"/>
      <c r="H502"/>
    </row>
    <row r="503" spans="3:8" ht="12.75">
      <c r="C503"/>
      <c r="D503"/>
      <c r="E503"/>
      <c r="F503"/>
      <c r="G503"/>
      <c r="H503"/>
    </row>
    <row r="504" spans="3:8" ht="12.75">
      <c r="C504"/>
      <c r="D504"/>
      <c r="E504"/>
      <c r="F504"/>
      <c r="G504"/>
      <c r="H504"/>
    </row>
    <row r="505" spans="3:8" ht="12.75">
      <c r="C505"/>
      <c r="D505"/>
      <c r="E505"/>
      <c r="F505"/>
      <c r="G505"/>
      <c r="H505"/>
    </row>
    <row r="506" spans="3:8" ht="12.75">
      <c r="C506"/>
      <c r="D506"/>
      <c r="E506"/>
      <c r="F506"/>
      <c r="G506"/>
      <c r="H506"/>
    </row>
    <row r="507" spans="3:8" ht="12.75">
      <c r="C507"/>
      <c r="D507"/>
      <c r="E507"/>
      <c r="F507"/>
      <c r="G507"/>
      <c r="H507"/>
    </row>
    <row r="508" spans="3:8" ht="12.75">
      <c r="C508"/>
      <c r="D508"/>
      <c r="E508"/>
      <c r="F508"/>
      <c r="G508"/>
      <c r="H508"/>
    </row>
    <row r="509" spans="3:8" ht="12.75">
      <c r="C509"/>
      <c r="D509"/>
      <c r="E509"/>
      <c r="F509"/>
      <c r="G509"/>
      <c r="H509"/>
    </row>
    <row r="510" spans="3:8" ht="12.75">
      <c r="C510"/>
      <c r="D510"/>
      <c r="E510"/>
      <c r="F510"/>
      <c r="G510"/>
      <c r="H510"/>
    </row>
    <row r="511" spans="3:8" ht="12.75">
      <c r="C511"/>
      <c r="D511"/>
      <c r="E511"/>
      <c r="F511"/>
      <c r="G511"/>
      <c r="H511"/>
    </row>
    <row r="512" spans="3:8" ht="12.75">
      <c r="C512"/>
      <c r="D512"/>
      <c r="E512"/>
      <c r="F512"/>
      <c r="G512"/>
      <c r="H512"/>
    </row>
    <row r="513" spans="3:8" ht="12.75">
      <c r="C513"/>
      <c r="D513"/>
      <c r="E513"/>
      <c r="F513"/>
      <c r="G513"/>
      <c r="H513"/>
    </row>
    <row r="514" spans="3:8" ht="12.75">
      <c r="C514"/>
      <c r="D514"/>
      <c r="E514"/>
      <c r="F514"/>
      <c r="G514"/>
      <c r="H514"/>
    </row>
    <row r="515" spans="3:8" ht="12.75">
      <c r="C515"/>
      <c r="D515"/>
      <c r="E515"/>
      <c r="F515"/>
      <c r="G515"/>
      <c r="H515"/>
    </row>
    <row r="516" spans="3:8" ht="12.75">
      <c r="C516"/>
      <c r="D516"/>
      <c r="E516"/>
      <c r="F516"/>
      <c r="G516"/>
      <c r="H516"/>
    </row>
    <row r="517" spans="3:8" ht="12.75">
      <c r="C517"/>
      <c r="D517"/>
      <c r="E517"/>
      <c r="F517"/>
      <c r="G517"/>
      <c r="H517"/>
    </row>
    <row r="518" spans="3:8" ht="12.75">
      <c r="C518"/>
      <c r="D518"/>
      <c r="E518"/>
      <c r="F518"/>
      <c r="G518"/>
      <c r="H518"/>
    </row>
    <row r="519" spans="3:8" ht="12.75">
      <c r="C519"/>
      <c r="D519"/>
      <c r="E519"/>
      <c r="F519"/>
      <c r="G519"/>
      <c r="H519"/>
    </row>
    <row r="520" spans="3:8" ht="12.75">
      <c r="C520"/>
      <c r="D520"/>
      <c r="E520"/>
      <c r="F520"/>
      <c r="G520"/>
      <c r="H520"/>
    </row>
    <row r="521" spans="3:8" ht="12.75">
      <c r="C521"/>
      <c r="D521"/>
      <c r="E521"/>
      <c r="F521"/>
      <c r="G521"/>
      <c r="H521"/>
    </row>
    <row r="522" spans="3:8" ht="12.75">
      <c r="C522"/>
      <c r="D522"/>
      <c r="E522"/>
      <c r="F522"/>
      <c r="G522"/>
      <c r="H522"/>
    </row>
    <row r="523" spans="3:8" ht="12.75">
      <c r="C523"/>
      <c r="D523"/>
      <c r="E523"/>
      <c r="F523"/>
      <c r="G523"/>
      <c r="H523"/>
    </row>
    <row r="524" spans="5:10" ht="12.75">
      <c r="E524"/>
      <c r="F524"/>
      <c r="G524"/>
      <c r="H524"/>
      <c r="I524"/>
      <c r="J524"/>
    </row>
    <row r="525" spans="5:10" ht="12.75">
      <c r="E525"/>
      <c r="F525"/>
      <c r="G525"/>
      <c r="H525"/>
      <c r="I525"/>
      <c r="J525"/>
    </row>
    <row r="526" spans="5:10" ht="12.75">
      <c r="E526"/>
      <c r="F526"/>
      <c r="G526"/>
      <c r="H526"/>
      <c r="I526"/>
      <c r="J526"/>
    </row>
    <row r="527" spans="5:10" ht="12.75">
      <c r="E527"/>
      <c r="F527"/>
      <c r="G527"/>
      <c r="H527"/>
      <c r="I527"/>
      <c r="J527"/>
    </row>
    <row r="528" spans="5:10" ht="12.75">
      <c r="E528"/>
      <c r="F528"/>
      <c r="G528"/>
      <c r="H528"/>
      <c r="I528"/>
      <c r="J528"/>
    </row>
    <row r="529" spans="5:10" ht="12.75">
      <c r="E529"/>
      <c r="F529"/>
      <c r="G529"/>
      <c r="H529"/>
      <c r="I529"/>
      <c r="J529"/>
    </row>
    <row r="530" spans="5:10" ht="12.75">
      <c r="E530"/>
      <c r="F530"/>
      <c r="G530"/>
      <c r="H530"/>
      <c r="I530"/>
      <c r="J530"/>
    </row>
    <row r="531" spans="5:10" ht="12.75">
      <c r="E531"/>
      <c r="F531"/>
      <c r="G531"/>
      <c r="H531"/>
      <c r="I531"/>
      <c r="J531"/>
    </row>
    <row r="532" spans="5:10" ht="12.75">
      <c r="E532"/>
      <c r="F532"/>
      <c r="G532"/>
      <c r="H532"/>
      <c r="I532"/>
      <c r="J532"/>
    </row>
    <row r="533" spans="5:10" ht="12.75">
      <c r="E533"/>
      <c r="F533"/>
      <c r="G533"/>
      <c r="H533"/>
      <c r="I533"/>
      <c r="J533"/>
    </row>
    <row r="534" spans="5:10" ht="12.75">
      <c r="E534"/>
      <c r="F534"/>
      <c r="G534"/>
      <c r="H534"/>
      <c r="I534"/>
      <c r="J534"/>
    </row>
    <row r="535" spans="5:10" ht="12.75">
      <c r="E535"/>
      <c r="F535"/>
      <c r="G535"/>
      <c r="H535"/>
      <c r="I535"/>
      <c r="J535"/>
    </row>
    <row r="536" spans="5:10" ht="12.75">
      <c r="E536"/>
      <c r="F536"/>
      <c r="G536"/>
      <c r="H536"/>
      <c r="I536"/>
      <c r="J536"/>
    </row>
    <row r="537" spans="5:10" ht="12.75">
      <c r="E537"/>
      <c r="F537"/>
      <c r="G537"/>
      <c r="H537"/>
      <c r="I537"/>
      <c r="J537"/>
    </row>
    <row r="538" spans="5:10" ht="12.75">
      <c r="E538"/>
      <c r="F538"/>
      <c r="G538"/>
      <c r="H538"/>
      <c r="I538"/>
      <c r="J538"/>
    </row>
    <row r="539" spans="5:10" ht="12.75">
      <c r="E539"/>
      <c r="F539"/>
      <c r="G539"/>
      <c r="H539"/>
      <c r="I539"/>
      <c r="J539"/>
    </row>
    <row r="540" spans="5:10" ht="12.75">
      <c r="E540"/>
      <c r="F540"/>
      <c r="G540"/>
      <c r="H540"/>
      <c r="I540"/>
      <c r="J540"/>
    </row>
    <row r="541" spans="5:10" ht="12.75">
      <c r="E541"/>
      <c r="F541"/>
      <c r="G541"/>
      <c r="H541"/>
      <c r="I541"/>
      <c r="J541"/>
    </row>
    <row r="542" spans="5:10" ht="12.75">
      <c r="E542"/>
      <c r="F542"/>
      <c r="G542"/>
      <c r="H542"/>
      <c r="I542"/>
      <c r="J542"/>
    </row>
    <row r="543" spans="5:10" ht="12.75">
      <c r="E543"/>
      <c r="F543"/>
      <c r="G543"/>
      <c r="H543"/>
      <c r="I543"/>
      <c r="J543"/>
    </row>
    <row r="544" spans="5:10" ht="12.75">
      <c r="E544"/>
      <c r="F544"/>
      <c r="G544"/>
      <c r="H544"/>
      <c r="I544"/>
      <c r="J544"/>
    </row>
    <row r="545" spans="5:10" ht="12.75">
      <c r="E545"/>
      <c r="F545"/>
      <c r="G545"/>
      <c r="H545"/>
      <c r="I545"/>
      <c r="J545"/>
    </row>
    <row r="546" spans="5:10" ht="12.75">
      <c r="E546"/>
      <c r="F546"/>
      <c r="G546"/>
      <c r="H546"/>
      <c r="I546"/>
      <c r="J546"/>
    </row>
    <row r="547" spans="5:10" ht="12.75">
      <c r="E547"/>
      <c r="F547"/>
      <c r="G547"/>
      <c r="H547"/>
      <c r="I547"/>
      <c r="J547"/>
    </row>
    <row r="548" spans="5:10" ht="12.75">
      <c r="E548"/>
      <c r="F548"/>
      <c r="G548"/>
      <c r="H548"/>
      <c r="I548"/>
      <c r="J548"/>
    </row>
    <row r="549" spans="5:10" ht="12.75">
      <c r="E549"/>
      <c r="F549"/>
      <c r="G549"/>
      <c r="H549"/>
      <c r="I549"/>
      <c r="J549"/>
    </row>
    <row r="550" spans="5:10" ht="12.75">
      <c r="E550"/>
      <c r="F550"/>
      <c r="G550"/>
      <c r="H550"/>
      <c r="I550"/>
      <c r="J550"/>
    </row>
    <row r="551" spans="5:10" ht="12.75">
      <c r="E551"/>
      <c r="F551"/>
      <c r="G551"/>
      <c r="H551"/>
      <c r="I551"/>
      <c r="J551"/>
    </row>
    <row r="552" spans="5:10" ht="12.75">
      <c r="E552"/>
      <c r="F552"/>
      <c r="G552"/>
      <c r="H552"/>
      <c r="I552"/>
      <c r="J552"/>
    </row>
    <row r="553" spans="5:10" ht="12.75">
      <c r="E553"/>
      <c r="F553"/>
      <c r="G553"/>
      <c r="H553"/>
      <c r="I553"/>
      <c r="J553"/>
    </row>
    <row r="554" spans="5:10" ht="12.75">
      <c r="E554"/>
      <c r="F554"/>
      <c r="G554"/>
      <c r="H554"/>
      <c r="I554"/>
      <c r="J554"/>
    </row>
    <row r="555" spans="5:10" ht="12.75">
      <c r="E555"/>
      <c r="F555"/>
      <c r="G555"/>
      <c r="H555"/>
      <c r="I555"/>
      <c r="J555"/>
    </row>
    <row r="556" spans="5:10" ht="12.75">
      <c r="E556"/>
      <c r="F556"/>
      <c r="G556"/>
      <c r="H556"/>
      <c r="I556"/>
      <c r="J556"/>
    </row>
    <row r="557" spans="5:10" ht="12.75">
      <c r="E557"/>
      <c r="F557"/>
      <c r="G557"/>
      <c r="H557"/>
      <c r="I557"/>
      <c r="J557"/>
    </row>
    <row r="558" spans="5:10" ht="12.75">
      <c r="E558"/>
      <c r="F558"/>
      <c r="G558"/>
      <c r="H558"/>
      <c r="I558"/>
      <c r="J558"/>
    </row>
    <row r="559" spans="5:10" ht="12.75">
      <c r="E559"/>
      <c r="F559"/>
      <c r="G559"/>
      <c r="H559"/>
      <c r="I559"/>
      <c r="J559"/>
    </row>
    <row r="560" spans="5:10" ht="12.75">
      <c r="E560"/>
      <c r="F560"/>
      <c r="G560"/>
      <c r="H560"/>
      <c r="I560"/>
      <c r="J560"/>
    </row>
    <row r="561" spans="5:10" ht="12.75">
      <c r="E561"/>
      <c r="F561"/>
      <c r="G561"/>
      <c r="H561"/>
      <c r="I561"/>
      <c r="J561"/>
    </row>
    <row r="562" spans="5:10" ht="12.75">
      <c r="E562"/>
      <c r="F562"/>
      <c r="G562"/>
      <c r="H562"/>
      <c r="I562"/>
      <c r="J562"/>
    </row>
    <row r="563" spans="5:10" ht="12.75">
      <c r="E563"/>
      <c r="F563"/>
      <c r="G563"/>
      <c r="H563"/>
      <c r="I563"/>
      <c r="J563"/>
    </row>
    <row r="564" spans="5:10" ht="12.75">
      <c r="E564"/>
      <c r="F564"/>
      <c r="G564"/>
      <c r="H564"/>
      <c r="I564"/>
      <c r="J564"/>
    </row>
    <row r="565" spans="5:10" ht="12.75">
      <c r="E565"/>
      <c r="F565"/>
      <c r="G565"/>
      <c r="H565"/>
      <c r="I565"/>
      <c r="J565"/>
    </row>
    <row r="566" spans="5:10" ht="12.75">
      <c r="E566"/>
      <c r="F566"/>
      <c r="G566"/>
      <c r="H566"/>
      <c r="I566"/>
      <c r="J566"/>
    </row>
    <row r="567" spans="5:10" ht="12.75">
      <c r="E567"/>
      <c r="F567"/>
      <c r="G567"/>
      <c r="H567"/>
      <c r="I567"/>
      <c r="J567"/>
    </row>
    <row r="568" spans="5:10" ht="12.75">
      <c r="E568"/>
      <c r="F568"/>
      <c r="G568"/>
      <c r="H568"/>
      <c r="I568"/>
      <c r="J568"/>
    </row>
    <row r="569" spans="5:10" ht="12.75">
      <c r="E569"/>
      <c r="F569"/>
      <c r="G569"/>
      <c r="H569"/>
      <c r="I569"/>
      <c r="J569"/>
    </row>
    <row r="570" spans="5:10" ht="12.75">
      <c r="E570"/>
      <c r="F570"/>
      <c r="G570"/>
      <c r="H570"/>
      <c r="I570"/>
      <c r="J570"/>
    </row>
    <row r="571" spans="5:10" ht="12.75">
      <c r="E571"/>
      <c r="F571"/>
      <c r="G571"/>
      <c r="H571"/>
      <c r="I571"/>
      <c r="J571"/>
    </row>
    <row r="572" spans="5:10" ht="12.75">
      <c r="E572"/>
      <c r="F572"/>
      <c r="G572"/>
      <c r="H572"/>
      <c r="I572"/>
      <c r="J572"/>
    </row>
    <row r="573" spans="5:10" ht="12.75">
      <c r="E573"/>
      <c r="F573"/>
      <c r="G573"/>
      <c r="H573"/>
      <c r="I573"/>
      <c r="J573"/>
    </row>
    <row r="574" spans="5:10" ht="12.75">
      <c r="E574"/>
      <c r="F574"/>
      <c r="G574"/>
      <c r="H574"/>
      <c r="I574"/>
      <c r="J574"/>
    </row>
    <row r="575" spans="5:10" ht="12.75">
      <c r="E575"/>
      <c r="F575"/>
      <c r="G575"/>
      <c r="H575"/>
      <c r="I575"/>
      <c r="J575"/>
    </row>
    <row r="576" spans="5:10" ht="12.75">
      <c r="E576"/>
      <c r="F576"/>
      <c r="G576"/>
      <c r="H576"/>
      <c r="I576"/>
      <c r="J576"/>
    </row>
    <row r="577" spans="5:10" ht="12.75">
      <c r="E577"/>
      <c r="F577"/>
      <c r="G577"/>
      <c r="H577"/>
      <c r="I577"/>
      <c r="J577"/>
    </row>
    <row r="578" spans="5:10" ht="12.75">
      <c r="E578"/>
      <c r="F578"/>
      <c r="G578"/>
      <c r="H578"/>
      <c r="I578"/>
      <c r="J578"/>
    </row>
    <row r="579" spans="5:10" ht="12.75">
      <c r="E579"/>
      <c r="F579"/>
      <c r="G579"/>
      <c r="H579"/>
      <c r="I579"/>
      <c r="J579"/>
    </row>
    <row r="580" spans="5:10" ht="12.75">
      <c r="E580"/>
      <c r="F580"/>
      <c r="G580"/>
      <c r="H580"/>
      <c r="I580"/>
      <c r="J580"/>
    </row>
    <row r="581" spans="5:10" ht="12.75">
      <c r="E581"/>
      <c r="F581"/>
      <c r="G581"/>
      <c r="H581"/>
      <c r="I581"/>
      <c r="J581"/>
    </row>
    <row r="582" spans="5:10" ht="12.75">
      <c r="E582"/>
      <c r="F582"/>
      <c r="G582"/>
      <c r="H582"/>
      <c r="I582"/>
      <c r="J582"/>
    </row>
    <row r="583" spans="5:10" ht="12.75">
      <c r="E583"/>
      <c r="F583"/>
      <c r="G583"/>
      <c r="H583"/>
      <c r="I583"/>
      <c r="J583"/>
    </row>
    <row r="584" spans="5:10" ht="12.75">
      <c r="E584"/>
      <c r="F584"/>
      <c r="G584"/>
      <c r="H584"/>
      <c r="I584"/>
      <c r="J584"/>
    </row>
    <row r="585" spans="5:10" ht="12.75">
      <c r="E585"/>
      <c r="F585"/>
      <c r="G585"/>
      <c r="H585"/>
      <c r="I585"/>
      <c r="J585"/>
    </row>
    <row r="586" spans="5:10" ht="12.75">
      <c r="E586"/>
      <c r="F586"/>
      <c r="G586"/>
      <c r="H586"/>
      <c r="I586"/>
      <c r="J586"/>
    </row>
    <row r="587" spans="5:10" ht="12.75">
      <c r="E587"/>
      <c r="F587"/>
      <c r="G587"/>
      <c r="H587"/>
      <c r="I587"/>
      <c r="J587"/>
    </row>
    <row r="588" spans="5:10" ht="12.75">
      <c r="E588"/>
      <c r="F588"/>
      <c r="G588"/>
      <c r="H588"/>
      <c r="I588"/>
      <c r="J588"/>
    </row>
    <row r="589" spans="5:10" ht="12.75">
      <c r="E589"/>
      <c r="F589"/>
      <c r="G589"/>
      <c r="H589"/>
      <c r="I589"/>
      <c r="J589"/>
    </row>
    <row r="590" spans="5:10" ht="12.75">
      <c r="E590"/>
      <c r="F590"/>
      <c r="G590"/>
      <c r="H590"/>
      <c r="I590"/>
      <c r="J590"/>
    </row>
    <row r="591" spans="5:10" ht="12.75">
      <c r="E591"/>
      <c r="F591"/>
      <c r="G591"/>
      <c r="H591"/>
      <c r="I591"/>
      <c r="J591"/>
    </row>
    <row r="592" spans="5:10" ht="12.75">
      <c r="E592"/>
      <c r="F592"/>
      <c r="G592"/>
      <c r="H592"/>
      <c r="I592"/>
      <c r="J592"/>
    </row>
    <row r="593" spans="5:10" ht="12.75">
      <c r="E593"/>
      <c r="F593"/>
      <c r="G593"/>
      <c r="H593"/>
      <c r="I593"/>
      <c r="J593"/>
    </row>
    <row r="594" spans="5:10" ht="12.75">
      <c r="E594"/>
      <c r="F594"/>
      <c r="G594"/>
      <c r="H594"/>
      <c r="I594"/>
      <c r="J594"/>
    </row>
    <row r="595" spans="5:10" ht="12.75">
      <c r="E595"/>
      <c r="F595"/>
      <c r="G595"/>
      <c r="H595"/>
      <c r="I595"/>
      <c r="J595"/>
    </row>
    <row r="596" spans="5:10" ht="12.75">
      <c r="E596"/>
      <c r="F596"/>
      <c r="G596"/>
      <c r="H596"/>
      <c r="I596"/>
      <c r="J596"/>
    </row>
    <row r="597" spans="5:10" ht="12.75">
      <c r="E597"/>
      <c r="F597"/>
      <c r="G597"/>
      <c r="H597"/>
      <c r="I597"/>
      <c r="J597"/>
    </row>
    <row r="598" spans="5:10" ht="12.75">
      <c r="E598"/>
      <c r="F598"/>
      <c r="G598"/>
      <c r="H598"/>
      <c r="I598"/>
      <c r="J598"/>
    </row>
  </sheetData>
  <sheetProtection/>
  <mergeCells count="4">
    <mergeCell ref="E6:H8"/>
    <mergeCell ref="I7:M7"/>
    <mergeCell ref="N7:P7"/>
    <mergeCell ref="I8:M8"/>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sheetPr>
    <pageSetUpPr fitToPage="1"/>
  </sheetPr>
  <dimension ref="A1:E32"/>
  <sheetViews>
    <sheetView zoomScalePageLayoutView="0" workbookViewId="0" topLeftCell="A1">
      <selection activeCell="F2" sqref="F2"/>
    </sheetView>
  </sheetViews>
  <sheetFormatPr defaultColWidth="9.140625" defaultRowHeight="12.75"/>
  <cols>
    <col min="1" max="1" width="2.7109375" style="0" customWidth="1"/>
    <col min="2" max="2" width="33.421875" style="0" customWidth="1"/>
    <col min="3" max="3" width="14.7109375" style="0" customWidth="1"/>
    <col min="4" max="4" width="42.8515625" style="0" customWidth="1"/>
    <col min="5" max="5" width="32.57421875" style="0" customWidth="1"/>
  </cols>
  <sheetData>
    <row r="1" spans="1:5" ht="12.75">
      <c r="A1" s="2634" t="s">
        <v>487</v>
      </c>
      <c r="B1" s="2635"/>
      <c r="C1" s="2635"/>
      <c r="D1" s="2635"/>
      <c r="E1" s="2636"/>
    </row>
    <row r="2" spans="1:5" ht="12.75">
      <c r="A2" s="2637"/>
      <c r="B2" s="2623"/>
      <c r="C2" s="2623"/>
      <c r="D2" s="2623"/>
      <c r="E2" s="2638"/>
    </row>
    <row r="3" spans="1:5" ht="18">
      <c r="A3" s="2502" t="s">
        <v>73</v>
      </c>
      <c r="B3" s="2503"/>
      <c r="C3" s="2503"/>
      <c r="D3" s="2503"/>
      <c r="E3" s="2504"/>
    </row>
    <row r="4" spans="1:5" ht="18">
      <c r="A4" s="2502" t="s">
        <v>144</v>
      </c>
      <c r="B4" s="2503"/>
      <c r="C4" s="2503"/>
      <c r="D4" s="2503"/>
      <c r="E4" s="2504"/>
    </row>
    <row r="5" spans="1:5" ht="12.75">
      <c r="A5" s="2639"/>
      <c r="B5" s="2640"/>
      <c r="C5" s="2640"/>
      <c r="D5" s="2640"/>
      <c r="E5" s="2641"/>
    </row>
    <row r="6" spans="1:5" ht="12.75">
      <c r="A6" s="728"/>
      <c r="B6" s="1168"/>
      <c r="C6" s="730"/>
      <c r="D6" s="1169"/>
      <c r="E6" s="1170"/>
    </row>
    <row r="7" spans="1:5" ht="12.75">
      <c r="A7" s="2632" t="s">
        <v>488</v>
      </c>
      <c r="B7" s="2633"/>
      <c r="C7" s="556" t="s">
        <v>489</v>
      </c>
      <c r="D7" s="1171" t="s">
        <v>490</v>
      </c>
      <c r="E7" s="263" t="s">
        <v>491</v>
      </c>
    </row>
    <row r="8" spans="1:5" ht="12.75">
      <c r="A8" s="2632" t="s">
        <v>460</v>
      </c>
      <c r="B8" s="2633"/>
      <c r="C8" s="556" t="s">
        <v>149</v>
      </c>
      <c r="D8" s="1171" t="s">
        <v>492</v>
      </c>
      <c r="E8" s="263" t="s">
        <v>493</v>
      </c>
    </row>
    <row r="9" spans="1:5" ht="12.75">
      <c r="A9" s="744"/>
      <c r="B9" s="1172"/>
      <c r="C9" s="1173" t="s">
        <v>494</v>
      </c>
      <c r="D9" s="1174"/>
      <c r="E9" s="1175" t="s">
        <v>494</v>
      </c>
    </row>
    <row r="10" spans="1:5" ht="12.75">
      <c r="A10" s="750"/>
      <c r="B10" s="201"/>
      <c r="C10" s="1176"/>
      <c r="D10" s="1177"/>
      <c r="E10" s="1178"/>
    </row>
    <row r="11" spans="1:5" ht="12.75" customHeight="1">
      <c r="A11" s="1179"/>
      <c r="B11" s="1180" t="s">
        <v>495</v>
      </c>
      <c r="C11" s="1181">
        <v>1</v>
      </c>
      <c r="D11" s="1182" t="s">
        <v>496</v>
      </c>
      <c r="E11" s="1183" t="s">
        <v>497</v>
      </c>
    </row>
    <row r="12" spans="1:5" ht="12.75" customHeight="1">
      <c r="A12" s="1179"/>
      <c r="B12" s="1180" t="s">
        <v>498</v>
      </c>
      <c r="C12" s="1184" t="s">
        <v>499</v>
      </c>
      <c r="D12" s="1182" t="s">
        <v>496</v>
      </c>
      <c r="E12" s="1183" t="s">
        <v>497</v>
      </c>
    </row>
    <row r="13" spans="1:5" ht="12.75">
      <c r="A13" s="1179"/>
      <c r="B13" s="1180" t="s">
        <v>500</v>
      </c>
      <c r="C13" s="1184" t="s">
        <v>501</v>
      </c>
      <c r="D13" s="1182" t="s">
        <v>496</v>
      </c>
      <c r="E13" s="1183" t="s">
        <v>497</v>
      </c>
    </row>
    <row r="14" spans="1:5" ht="12.75">
      <c r="A14" s="1179"/>
      <c r="B14" s="1180" t="s">
        <v>502</v>
      </c>
      <c r="C14" s="1185">
        <v>16</v>
      </c>
      <c r="D14" s="1186" t="s">
        <v>503</v>
      </c>
      <c r="E14" s="1183" t="s">
        <v>497</v>
      </c>
    </row>
    <row r="15" spans="1:5" ht="12.75">
      <c r="A15" s="1179"/>
      <c r="B15" s="1180" t="s">
        <v>504</v>
      </c>
      <c r="C15" s="1185">
        <v>19</v>
      </c>
      <c r="D15" s="1186" t="s">
        <v>505</v>
      </c>
      <c r="E15" s="1183" t="s">
        <v>497</v>
      </c>
    </row>
    <row r="16" spans="1:5" ht="12.75">
      <c r="A16" s="1179"/>
      <c r="B16" s="1180">
        <v>2006</v>
      </c>
      <c r="C16" s="1184" t="s">
        <v>506</v>
      </c>
      <c r="D16" s="1186" t="s">
        <v>507</v>
      </c>
      <c r="E16" s="1187" t="s">
        <v>508</v>
      </c>
    </row>
    <row r="17" spans="1:5" ht="12.75">
      <c r="A17" s="1179"/>
      <c r="B17" s="1180">
        <v>2007</v>
      </c>
      <c r="C17" s="1184">
        <v>31</v>
      </c>
      <c r="D17" s="1186" t="s">
        <v>507</v>
      </c>
      <c r="E17" s="1187" t="s">
        <v>508</v>
      </c>
    </row>
    <row r="18" spans="1:5" ht="12.75">
      <c r="A18" s="1179"/>
      <c r="B18" s="1180">
        <v>2008</v>
      </c>
      <c r="C18" s="1184">
        <v>33</v>
      </c>
      <c r="D18" s="1186" t="s">
        <v>507</v>
      </c>
      <c r="E18" s="1187" t="s">
        <v>508</v>
      </c>
    </row>
    <row r="19" spans="1:5" ht="12.75">
      <c r="A19" s="1179"/>
      <c r="B19" s="1180">
        <v>2009</v>
      </c>
      <c r="C19" s="1184">
        <v>34</v>
      </c>
      <c r="D19" s="1186" t="s">
        <v>507</v>
      </c>
      <c r="E19" s="1187" t="s">
        <v>508</v>
      </c>
    </row>
    <row r="20" spans="1:5" ht="13.5" thickBot="1">
      <c r="A20" s="764"/>
      <c r="B20" s="1188" t="s">
        <v>509</v>
      </c>
      <c r="C20" s="1189">
        <v>35</v>
      </c>
      <c r="D20" s="1190" t="s">
        <v>510</v>
      </c>
      <c r="E20" s="1191" t="s">
        <v>508</v>
      </c>
    </row>
    <row r="21" spans="1:5" ht="12.75">
      <c r="A21" s="402"/>
      <c r="B21" s="402"/>
      <c r="C21" s="402"/>
      <c r="D21" s="542"/>
      <c r="E21" s="402"/>
    </row>
    <row r="22" spans="1:5" ht="12.75" customHeight="1">
      <c r="A22" s="1192" t="s">
        <v>991</v>
      </c>
      <c r="B22" s="1192"/>
      <c r="C22" s="1192"/>
      <c r="D22" s="832"/>
      <c r="E22" s="832"/>
    </row>
    <row r="23" spans="1:5" ht="12.75" customHeight="1">
      <c r="A23" s="1192" t="s">
        <v>990</v>
      </c>
      <c r="B23" s="1192"/>
      <c r="C23" s="1192"/>
      <c r="D23" s="832"/>
      <c r="E23" s="832"/>
    </row>
    <row r="24" spans="1:5" ht="12.75">
      <c r="A24" s="1192" t="s">
        <v>993</v>
      </c>
      <c r="B24" s="1192"/>
      <c r="C24" s="1192"/>
      <c r="D24" s="832"/>
      <c r="E24" s="832"/>
    </row>
    <row r="25" spans="1:5" ht="12.75">
      <c r="A25" s="1192" t="s">
        <v>992</v>
      </c>
      <c r="B25" s="1192"/>
      <c r="C25" s="1192"/>
      <c r="D25" s="832"/>
      <c r="E25" s="832"/>
    </row>
    <row r="26" spans="1:5" ht="12.75">
      <c r="A26" s="1192" t="s">
        <v>994</v>
      </c>
      <c r="B26" s="1192"/>
      <c r="C26" s="1192"/>
      <c r="D26" s="832"/>
      <c r="E26" s="832"/>
    </row>
    <row r="27" spans="1:5" ht="12.75">
      <c r="A27" s="1192" t="s">
        <v>511</v>
      </c>
      <c r="B27" s="1192"/>
      <c r="C27" s="1192"/>
      <c r="D27" s="832"/>
      <c r="E27" s="832"/>
    </row>
    <row r="28" spans="1:5" ht="12.75">
      <c r="A28" s="666" t="s">
        <v>512</v>
      </c>
      <c r="B28" s="832"/>
      <c r="C28" s="1192"/>
      <c r="D28" s="832"/>
      <c r="E28" s="832"/>
    </row>
    <row r="29" spans="1:5" ht="12.75">
      <c r="A29" s="666" t="s">
        <v>513</v>
      </c>
      <c r="B29" s="11"/>
      <c r="C29" s="11"/>
      <c r="D29" s="15"/>
      <c r="E29" s="11"/>
    </row>
    <row r="30" spans="1:5" ht="12.75">
      <c r="A30" s="1192" t="s">
        <v>995</v>
      </c>
      <c r="B30" s="1193"/>
      <c r="C30" s="11"/>
      <c r="D30" s="15"/>
      <c r="E30" s="11"/>
    </row>
    <row r="31" spans="1:5" ht="12.75">
      <c r="A31" s="1192" t="s">
        <v>997</v>
      </c>
      <c r="B31" s="1193"/>
      <c r="C31" s="11"/>
      <c r="D31" s="15"/>
      <c r="E31" s="11"/>
    </row>
    <row r="32" spans="1:5" ht="12.75">
      <c r="A32" s="1192" t="s">
        <v>996</v>
      </c>
      <c r="B32" s="1194"/>
      <c r="C32" s="1192"/>
      <c r="D32" s="832"/>
      <c r="E32" s="832"/>
    </row>
  </sheetData>
  <sheetProtection/>
  <mergeCells count="6">
    <mergeCell ref="A8:B8"/>
    <mergeCell ref="A1:E2"/>
    <mergeCell ref="A3:E3"/>
    <mergeCell ref="A4:E4"/>
    <mergeCell ref="A5:E5"/>
    <mergeCell ref="A7:B7"/>
  </mergeCells>
  <printOptions/>
  <pageMargins left="0.7" right="0.7" top="0.75" bottom="0.75" header="0.3" footer="0.3"/>
  <pageSetup fitToHeight="1" fitToWidth="1" horizontalDpi="600" verticalDpi="600" orientation="landscape" scale="99" r:id="rId1"/>
  <ignoredErrors>
    <ignoredError sqref="C12:C13" numberStoredAsText="1"/>
  </ignoredErrors>
</worksheet>
</file>

<file path=xl/worksheets/sheet42.xml><?xml version="1.0" encoding="utf-8"?>
<worksheet xmlns="http://schemas.openxmlformats.org/spreadsheetml/2006/main" xmlns:r="http://schemas.openxmlformats.org/officeDocument/2006/relationships">
  <dimension ref="A1:Q41"/>
  <sheetViews>
    <sheetView zoomScalePageLayoutView="0" workbookViewId="0" topLeftCell="A1">
      <selection activeCell="P4" sqref="P4"/>
    </sheetView>
  </sheetViews>
  <sheetFormatPr defaultColWidth="9.140625" defaultRowHeight="12.75"/>
  <cols>
    <col min="1" max="1" width="14.421875" style="0" customWidth="1"/>
    <col min="2" max="2" width="10.7109375" style="0" customWidth="1"/>
    <col min="3" max="3" width="5.7109375" style="0" customWidth="1"/>
    <col min="4" max="4" width="7.00390625" style="0" customWidth="1"/>
    <col min="5" max="5" width="1.7109375" style="0" customWidth="1"/>
    <col min="6" max="6" width="10.7109375" style="0" customWidth="1"/>
    <col min="7" max="7" width="5.7109375" style="0" customWidth="1"/>
    <col min="8" max="8" width="6.7109375" style="0" customWidth="1"/>
    <col min="9" max="9" width="1.7109375" style="0" customWidth="1"/>
    <col min="10" max="10" width="10.7109375" style="0" customWidth="1"/>
    <col min="11" max="11" width="5.7109375" style="0" customWidth="1"/>
    <col min="12" max="12" width="6.7109375" style="0" customWidth="1"/>
    <col min="13" max="13" width="1.7109375" style="0" customWidth="1"/>
    <col min="14" max="14" width="13.7109375" style="0" customWidth="1"/>
    <col min="15" max="15" width="5.7109375" style="0" customWidth="1"/>
    <col min="17" max="17" width="15.00390625" style="0" bestFit="1" customWidth="1"/>
    <col min="18" max="18" width="9.28125" style="0" bestFit="1" customWidth="1"/>
    <col min="19" max="19" width="15.00390625" style="0" bestFit="1" customWidth="1"/>
  </cols>
  <sheetData>
    <row r="1" spans="1:15" ht="11.25" customHeight="1">
      <c r="A1" s="2646"/>
      <c r="B1" s="2647"/>
      <c r="C1" s="2647"/>
      <c r="D1" s="2647"/>
      <c r="E1" s="2647"/>
      <c r="F1" s="2647"/>
      <c r="G1" s="2647"/>
      <c r="H1" s="2647"/>
      <c r="I1" s="2647"/>
      <c r="J1" s="2647"/>
      <c r="K1" s="2647"/>
      <c r="L1" s="2647"/>
      <c r="M1" s="2647"/>
      <c r="N1" s="2647"/>
      <c r="O1" s="1195"/>
    </row>
    <row r="2" spans="1:15" ht="23.25">
      <c r="A2" s="2492" t="s">
        <v>514</v>
      </c>
      <c r="B2" s="2493"/>
      <c r="C2" s="2493"/>
      <c r="D2" s="2493"/>
      <c r="E2" s="2493"/>
      <c r="F2" s="2493"/>
      <c r="G2" s="2493"/>
      <c r="H2" s="2493"/>
      <c r="I2" s="2493"/>
      <c r="J2" s="2493"/>
      <c r="K2" s="2493"/>
      <c r="L2" s="2493"/>
      <c r="M2" s="2493"/>
      <c r="N2" s="2493"/>
      <c r="O2" s="2571"/>
    </row>
    <row r="3" spans="1:15" ht="20.25">
      <c r="A3" s="2494" t="s">
        <v>515</v>
      </c>
      <c r="B3" s="2495"/>
      <c r="C3" s="2495"/>
      <c r="D3" s="2495"/>
      <c r="E3" s="2495"/>
      <c r="F3" s="2495"/>
      <c r="G3" s="2495"/>
      <c r="H3" s="2495"/>
      <c r="I3" s="2495"/>
      <c r="J3" s="2495"/>
      <c r="K3" s="2495"/>
      <c r="L3" s="2495"/>
      <c r="M3" s="2495"/>
      <c r="N3" s="2495"/>
      <c r="O3" s="2535"/>
    </row>
    <row r="4" spans="1:15" ht="21" customHeight="1">
      <c r="A4" s="1196" t="s">
        <v>144</v>
      </c>
      <c r="B4" s="830"/>
      <c r="C4" s="830"/>
      <c r="D4" s="830"/>
      <c r="E4" s="830"/>
      <c r="F4" s="830"/>
      <c r="G4" s="830"/>
      <c r="H4" s="830"/>
      <c r="I4" s="830"/>
      <c r="J4" s="830"/>
      <c r="K4" s="830"/>
      <c r="L4" s="830"/>
      <c r="M4" s="830"/>
      <c r="N4" s="830"/>
      <c r="O4" s="1000"/>
    </row>
    <row r="5" spans="1:15" ht="6" customHeight="1">
      <c r="A5" s="1197"/>
      <c r="B5" s="1198"/>
      <c r="C5" s="731"/>
      <c r="D5" s="731"/>
      <c r="E5" s="731"/>
      <c r="F5" s="732"/>
      <c r="G5" s="731"/>
      <c r="H5" s="731"/>
      <c r="I5" s="731"/>
      <c r="J5" s="732"/>
      <c r="K5" s="731"/>
      <c r="L5" s="731"/>
      <c r="M5" s="731"/>
      <c r="N5" s="1199"/>
      <c r="O5" s="1200"/>
    </row>
    <row r="6" spans="1:15" ht="12.75">
      <c r="A6" s="1201"/>
      <c r="B6" s="2648" t="s">
        <v>489</v>
      </c>
      <c r="C6" s="2579"/>
      <c r="D6" s="2579"/>
      <c r="E6" s="2579"/>
      <c r="F6" s="2578" t="s">
        <v>490</v>
      </c>
      <c r="G6" s="2579"/>
      <c r="H6" s="2579"/>
      <c r="I6" s="2579"/>
      <c r="J6" s="2578" t="s">
        <v>516</v>
      </c>
      <c r="K6" s="2579"/>
      <c r="L6" s="2579"/>
      <c r="M6" s="2579"/>
      <c r="N6" s="2578" t="s">
        <v>145</v>
      </c>
      <c r="O6" s="2649"/>
    </row>
    <row r="7" spans="1:15" ht="12.75">
      <c r="A7" s="1202" t="s">
        <v>153</v>
      </c>
      <c r="B7" s="2567" t="s">
        <v>149</v>
      </c>
      <c r="C7" s="2509"/>
      <c r="D7" s="2509"/>
      <c r="E7" s="2509"/>
      <c r="F7" s="2581" t="s">
        <v>149</v>
      </c>
      <c r="G7" s="2509"/>
      <c r="H7" s="2509"/>
      <c r="I7" s="2509"/>
      <c r="J7" s="2581" t="s">
        <v>149</v>
      </c>
      <c r="K7" s="2509"/>
      <c r="L7" s="2509"/>
      <c r="M7" s="2509"/>
      <c r="N7" s="2581" t="s">
        <v>149</v>
      </c>
      <c r="O7" s="2568"/>
    </row>
    <row r="8" spans="1:15" ht="12.75">
      <c r="A8" s="1202"/>
      <c r="B8" s="2642" t="s">
        <v>158</v>
      </c>
      <c r="C8" s="2643"/>
      <c r="D8" s="2643"/>
      <c r="E8" s="2643"/>
      <c r="F8" s="2644" t="s">
        <v>158</v>
      </c>
      <c r="G8" s="2643"/>
      <c r="H8" s="2643"/>
      <c r="I8" s="2643"/>
      <c r="J8" s="2644" t="s">
        <v>158</v>
      </c>
      <c r="K8" s="2643"/>
      <c r="L8" s="2643"/>
      <c r="M8" s="2643"/>
      <c r="N8" s="2644" t="s">
        <v>158</v>
      </c>
      <c r="O8" s="2645"/>
    </row>
    <row r="9" spans="1:15" ht="6" customHeight="1">
      <c r="A9" s="1203"/>
      <c r="B9" s="1204"/>
      <c r="C9" s="1046"/>
      <c r="D9" s="1046"/>
      <c r="E9" s="1046"/>
      <c r="F9" s="1205"/>
      <c r="G9" s="1046"/>
      <c r="H9" s="1046"/>
      <c r="I9" s="1046"/>
      <c r="J9" s="1205"/>
      <c r="K9" s="1046"/>
      <c r="L9" s="1046"/>
      <c r="M9" s="1046"/>
      <c r="N9" s="1205"/>
      <c r="O9" s="1206"/>
    </row>
    <row r="10" spans="1:15" ht="6" customHeight="1">
      <c r="A10" s="1009" t="s">
        <v>141</v>
      </c>
      <c r="B10" s="1207"/>
      <c r="C10" s="1011"/>
      <c r="D10" s="1011"/>
      <c r="E10" s="1011"/>
      <c r="F10" s="1208"/>
      <c r="G10" s="1011"/>
      <c r="H10" s="1011"/>
      <c r="I10" s="1011"/>
      <c r="J10" s="1209"/>
      <c r="K10" s="1012"/>
      <c r="L10" s="1012"/>
      <c r="M10" s="1012"/>
      <c r="N10" s="1210"/>
      <c r="O10" s="1013"/>
    </row>
    <row r="11" spans="1:15" ht="12.75" customHeight="1">
      <c r="A11" s="1009">
        <v>1980</v>
      </c>
      <c r="B11" s="693">
        <v>71.2</v>
      </c>
      <c r="C11" s="1211"/>
      <c r="D11" s="1212">
        <v>1</v>
      </c>
      <c r="E11" s="1212"/>
      <c r="F11" s="1213" t="s">
        <v>517</v>
      </c>
      <c r="G11" s="1211"/>
      <c r="H11" s="1214" t="s">
        <v>517</v>
      </c>
      <c r="I11" s="1212"/>
      <c r="J11" s="1213" t="s">
        <v>517</v>
      </c>
      <c r="K11" s="1211"/>
      <c r="L11" s="1214" t="s">
        <v>517</v>
      </c>
      <c r="M11" s="1214"/>
      <c r="N11" s="758">
        <v>71.2</v>
      </c>
      <c r="O11" s="1215"/>
    </row>
    <row r="12" spans="1:15" ht="10.5" customHeight="1">
      <c r="A12" s="1009"/>
      <c r="B12" s="700"/>
      <c r="C12" s="1211"/>
      <c r="D12" s="1212"/>
      <c r="E12" s="1212"/>
      <c r="F12" s="1213"/>
      <c r="G12" s="1211"/>
      <c r="H12" s="1214"/>
      <c r="I12" s="1212"/>
      <c r="J12" s="1213"/>
      <c r="K12" s="1211"/>
      <c r="L12" s="1214"/>
      <c r="M12" s="1214"/>
      <c r="N12" s="762"/>
      <c r="O12" s="1215"/>
    </row>
    <row r="13" spans="1:15" ht="12.75">
      <c r="A13" s="1009">
        <v>1985</v>
      </c>
      <c r="B13" s="700">
        <v>81.7</v>
      </c>
      <c r="C13" s="1211"/>
      <c r="D13" s="1212">
        <f>+B13/N13</f>
        <v>1</v>
      </c>
      <c r="E13" s="1212"/>
      <c r="F13" s="1213" t="s">
        <v>517</v>
      </c>
      <c r="G13" s="1211"/>
      <c r="H13" s="1214" t="s">
        <v>517</v>
      </c>
      <c r="I13" s="1212"/>
      <c r="J13" s="1213" t="s">
        <v>517</v>
      </c>
      <c r="K13" s="1211"/>
      <c r="L13" s="1214" t="s">
        <v>517</v>
      </c>
      <c r="M13" s="1214"/>
      <c r="N13" s="762">
        <v>81.7</v>
      </c>
      <c r="O13" s="1215"/>
    </row>
    <row r="14" spans="1:15" ht="10.5" customHeight="1">
      <c r="A14" s="1009"/>
      <c r="B14" s="700"/>
      <c r="C14" s="1211"/>
      <c r="D14" s="1212" t="s">
        <v>141</v>
      </c>
      <c r="E14" s="1212"/>
      <c r="F14" s="1213"/>
      <c r="G14" s="1211"/>
      <c r="H14" s="1214"/>
      <c r="I14" s="1212"/>
      <c r="J14" s="1213"/>
      <c r="K14" s="1211"/>
      <c r="L14" s="1214"/>
      <c r="M14" s="1214"/>
      <c r="N14" s="762"/>
      <c r="O14" s="1215"/>
    </row>
    <row r="15" spans="1:15" ht="12.75">
      <c r="A15" s="1009">
        <v>1990</v>
      </c>
      <c r="B15" s="700">
        <v>509</v>
      </c>
      <c r="C15" s="1211"/>
      <c r="D15" s="1212">
        <f>+B15/N15</f>
        <v>0.7723823975720789</v>
      </c>
      <c r="E15" s="1212"/>
      <c r="F15" s="1216">
        <v>150</v>
      </c>
      <c r="G15" s="1211"/>
      <c r="H15" s="1212">
        <f>+F15/N15</f>
        <v>0.2276176024279211</v>
      </c>
      <c r="I15" s="1212"/>
      <c r="J15" s="1213" t="s">
        <v>517</v>
      </c>
      <c r="K15" s="1211"/>
      <c r="L15" s="1214" t="s">
        <v>517</v>
      </c>
      <c r="M15" s="1212"/>
      <c r="N15" s="762">
        <v>659</v>
      </c>
      <c r="O15" s="1215"/>
    </row>
    <row r="16" spans="1:15" ht="10.5" customHeight="1">
      <c r="A16" s="1009"/>
      <c r="B16" s="700"/>
      <c r="C16" s="1211"/>
      <c r="D16" s="1212"/>
      <c r="E16" s="1212"/>
      <c r="F16" s="1217"/>
      <c r="G16" s="1211"/>
      <c r="H16" s="1212"/>
      <c r="I16" s="1212"/>
      <c r="J16" s="1213"/>
      <c r="K16" s="1211"/>
      <c r="L16" s="1214"/>
      <c r="M16" s="1212"/>
      <c r="N16" s="762"/>
      <c r="O16" s="1215"/>
    </row>
    <row r="17" spans="1:17" ht="12.75">
      <c r="A17" s="1009">
        <v>1995</v>
      </c>
      <c r="B17" s="700">
        <v>587</v>
      </c>
      <c r="C17" s="1211"/>
      <c r="D17" s="1212">
        <f aca="true" t="shared" si="0" ref="D17:D32">+B17/N17</f>
        <v>0.7004773269689738</v>
      </c>
      <c r="E17" s="1212"/>
      <c r="F17" s="1217">
        <v>251</v>
      </c>
      <c r="G17" s="1211"/>
      <c r="H17" s="1212">
        <f aca="true" t="shared" si="1" ref="H17:H32">+F17/N17</f>
        <v>0.29952267303102625</v>
      </c>
      <c r="I17" s="1212"/>
      <c r="J17" s="1213" t="s">
        <v>517</v>
      </c>
      <c r="K17" s="1211"/>
      <c r="L17" s="1214" t="s">
        <v>517</v>
      </c>
      <c r="M17" s="1212"/>
      <c r="N17" s="762">
        <v>838</v>
      </c>
      <c r="O17" s="1215"/>
      <c r="Q17" s="241" t="s">
        <v>141</v>
      </c>
    </row>
    <row r="18" spans="1:17" ht="12.75">
      <c r="A18" s="1009">
        <v>1996</v>
      </c>
      <c r="B18" s="700">
        <v>600</v>
      </c>
      <c r="C18" s="1211"/>
      <c r="D18" s="1212">
        <f t="shared" si="0"/>
        <v>0.5235602094240838</v>
      </c>
      <c r="E18" s="1212"/>
      <c r="F18" s="1217">
        <v>546</v>
      </c>
      <c r="G18" s="1211"/>
      <c r="H18" s="1212">
        <f t="shared" si="1"/>
        <v>0.47643979057591623</v>
      </c>
      <c r="I18" s="1212"/>
      <c r="J18" s="1213" t="s">
        <v>517</v>
      </c>
      <c r="K18" s="1211"/>
      <c r="L18" s="1214" t="s">
        <v>517</v>
      </c>
      <c r="M18" s="1212"/>
      <c r="N18" s="762">
        <v>1146</v>
      </c>
      <c r="O18" s="1215"/>
      <c r="Q18" s="1028"/>
    </row>
    <row r="19" spans="1:17" ht="12.75">
      <c r="A19" s="1009">
        <v>1997</v>
      </c>
      <c r="B19" s="700">
        <v>646</v>
      </c>
      <c r="C19" s="1211"/>
      <c r="D19" s="1212">
        <f t="shared" si="0"/>
        <v>0.60543580131209</v>
      </c>
      <c r="E19" s="1212"/>
      <c r="F19" s="1217">
        <v>421</v>
      </c>
      <c r="G19" s="1211"/>
      <c r="H19" s="1212">
        <f t="shared" si="1"/>
        <v>0.39456419868791004</v>
      </c>
      <c r="I19" s="1212"/>
      <c r="J19" s="1213" t="s">
        <v>517</v>
      </c>
      <c r="K19" s="1211"/>
      <c r="L19" s="1214" t="s">
        <v>517</v>
      </c>
      <c r="M19" s="1212"/>
      <c r="N19" s="762">
        <v>1067</v>
      </c>
      <c r="O19" s="1215"/>
      <c r="Q19" s="241"/>
    </row>
    <row r="20" spans="1:17" ht="12.75">
      <c r="A20" s="1009">
        <v>1998</v>
      </c>
      <c r="B20" s="700">
        <v>642</v>
      </c>
      <c r="C20" s="1211"/>
      <c r="D20" s="1212">
        <f t="shared" si="0"/>
        <v>0.6645962732919255</v>
      </c>
      <c r="E20" s="1212"/>
      <c r="F20" s="1217">
        <v>324</v>
      </c>
      <c r="G20" s="1211"/>
      <c r="H20" s="1212">
        <f t="shared" si="1"/>
        <v>0.33540372670807456</v>
      </c>
      <c r="I20" s="1212"/>
      <c r="J20" s="1213" t="s">
        <v>517</v>
      </c>
      <c r="K20" s="1211"/>
      <c r="L20" s="1214" t="s">
        <v>517</v>
      </c>
      <c r="M20" s="1212"/>
      <c r="N20" s="762">
        <v>966</v>
      </c>
      <c r="O20" s="1215"/>
      <c r="Q20" s="241"/>
    </row>
    <row r="21" spans="1:17" ht="12.75">
      <c r="A21" s="1009">
        <v>1999</v>
      </c>
      <c r="B21" s="700">
        <v>611</v>
      </c>
      <c r="C21" s="1211"/>
      <c r="D21" s="1212">
        <f t="shared" si="0"/>
        <v>0.6773835920177383</v>
      </c>
      <c r="E21" s="1212"/>
      <c r="F21" s="1217">
        <v>291</v>
      </c>
      <c r="G21" s="1211"/>
      <c r="H21" s="1212">
        <f t="shared" si="1"/>
        <v>0.32261640798226165</v>
      </c>
      <c r="I21" s="1212"/>
      <c r="J21" s="1213" t="s">
        <v>517</v>
      </c>
      <c r="K21" s="1211"/>
      <c r="L21" s="1214" t="s">
        <v>517</v>
      </c>
      <c r="M21" s="1212"/>
      <c r="N21" s="762">
        <v>902</v>
      </c>
      <c r="O21" s="1215"/>
      <c r="Q21" s="241"/>
    </row>
    <row r="22" spans="1:17" ht="12.75">
      <c r="A22" s="1009">
        <v>2000</v>
      </c>
      <c r="B22" s="700">
        <v>661</v>
      </c>
      <c r="C22" s="1211"/>
      <c r="D22" s="1212">
        <f t="shared" si="0"/>
        <v>0.8190830235439901</v>
      </c>
      <c r="E22" s="1212"/>
      <c r="F22" s="1217">
        <v>146</v>
      </c>
      <c r="G22" s="1211"/>
      <c r="H22" s="1212">
        <f t="shared" si="1"/>
        <v>0.1809169764560099</v>
      </c>
      <c r="I22" s="1212"/>
      <c r="J22" s="1213" t="s">
        <v>517</v>
      </c>
      <c r="K22" s="1211"/>
      <c r="L22" s="1214" t="s">
        <v>517</v>
      </c>
      <c r="M22" s="1212"/>
      <c r="N22" s="762">
        <v>807</v>
      </c>
      <c r="O22" s="1215"/>
      <c r="Q22" s="241"/>
    </row>
    <row r="23" spans="1:17" ht="12.75">
      <c r="A23" s="1009">
        <v>2001</v>
      </c>
      <c r="B23" s="700">
        <v>674</v>
      </c>
      <c r="C23" s="1211"/>
      <c r="D23" s="1212">
        <f t="shared" si="0"/>
        <v>0.8209500609013398</v>
      </c>
      <c r="E23" s="1212"/>
      <c r="F23" s="1217">
        <v>147</v>
      </c>
      <c r="G23" s="1211"/>
      <c r="H23" s="1212">
        <f t="shared" si="1"/>
        <v>0.17904993909866018</v>
      </c>
      <c r="I23" s="1212"/>
      <c r="J23" s="1213" t="s">
        <v>517</v>
      </c>
      <c r="K23" s="1211"/>
      <c r="L23" s="1214" t="s">
        <v>517</v>
      </c>
      <c r="M23" s="1212"/>
      <c r="N23" s="762">
        <v>821</v>
      </c>
      <c r="O23" s="1215"/>
      <c r="Q23" s="241"/>
    </row>
    <row r="24" spans="1:15" ht="12.75">
      <c r="A24" s="1009">
        <v>2002</v>
      </c>
      <c r="B24" s="700">
        <v>654</v>
      </c>
      <c r="C24" s="1211"/>
      <c r="D24" s="1212">
        <f t="shared" si="0"/>
        <v>0.8310038119440915</v>
      </c>
      <c r="E24" s="1212"/>
      <c r="F24" s="1217">
        <v>133</v>
      </c>
      <c r="G24" s="1211"/>
      <c r="H24" s="1212">
        <f t="shared" si="1"/>
        <v>0.16899618805590852</v>
      </c>
      <c r="I24" s="1212"/>
      <c r="J24" s="1213" t="s">
        <v>517</v>
      </c>
      <c r="K24" s="1211"/>
      <c r="L24" s="1214" t="s">
        <v>517</v>
      </c>
      <c r="M24" s="1212"/>
      <c r="N24" s="762">
        <v>787</v>
      </c>
      <c r="O24" s="1215"/>
    </row>
    <row r="25" spans="1:15" ht="12.75">
      <c r="A25" s="1009">
        <v>2003</v>
      </c>
      <c r="B25" s="700">
        <v>647</v>
      </c>
      <c r="C25" s="1211"/>
      <c r="D25" s="1212">
        <f t="shared" si="0"/>
        <v>0.6824894514767933</v>
      </c>
      <c r="E25" s="1212"/>
      <c r="F25" s="1217">
        <v>301</v>
      </c>
      <c r="G25" s="1211"/>
      <c r="H25" s="1212">
        <f t="shared" si="1"/>
        <v>0.31751054852320676</v>
      </c>
      <c r="I25" s="1212"/>
      <c r="J25" s="1213" t="s">
        <v>517</v>
      </c>
      <c r="K25" s="1211"/>
      <c r="L25" s="1214" t="s">
        <v>517</v>
      </c>
      <c r="M25" s="1212"/>
      <c r="N25" s="762">
        <v>948</v>
      </c>
      <c r="O25" s="1215"/>
    </row>
    <row r="26" spans="1:15" ht="12" customHeight="1">
      <c r="A26" s="1009">
        <v>2004</v>
      </c>
      <c r="B26" s="700">
        <v>654</v>
      </c>
      <c r="C26" s="1211"/>
      <c r="D26" s="1212">
        <f t="shared" si="0"/>
        <v>0.448559670781893</v>
      </c>
      <c r="E26" s="1212"/>
      <c r="F26" s="1217">
        <v>804</v>
      </c>
      <c r="G26" s="1211"/>
      <c r="H26" s="1212">
        <f t="shared" si="1"/>
        <v>0.551440329218107</v>
      </c>
      <c r="I26" s="1212"/>
      <c r="J26" s="1213" t="s">
        <v>517</v>
      </c>
      <c r="K26" s="1211"/>
      <c r="L26" s="1214" t="s">
        <v>517</v>
      </c>
      <c r="M26" s="1212"/>
      <c r="N26" s="762">
        <v>1458</v>
      </c>
      <c r="O26" s="1215"/>
    </row>
    <row r="27" spans="1:15" ht="12" customHeight="1">
      <c r="A27" s="1009">
        <v>2005</v>
      </c>
      <c r="B27" s="700">
        <v>664</v>
      </c>
      <c r="C27" s="1211"/>
      <c r="D27" s="1212">
        <f t="shared" si="0"/>
        <v>0.45761543762922124</v>
      </c>
      <c r="E27" s="1212"/>
      <c r="F27" s="1217">
        <v>787</v>
      </c>
      <c r="G27" s="1211"/>
      <c r="H27" s="1212">
        <f t="shared" si="1"/>
        <v>0.5423845623707788</v>
      </c>
      <c r="I27" s="1212"/>
      <c r="J27" s="1213" t="s">
        <v>517</v>
      </c>
      <c r="K27" s="1211"/>
      <c r="L27" s="1214" t="s">
        <v>517</v>
      </c>
      <c r="M27" s="1212"/>
      <c r="N27" s="762">
        <v>1451</v>
      </c>
      <c r="O27" s="1215"/>
    </row>
    <row r="28" spans="1:15" ht="12" customHeight="1">
      <c r="A28" s="1009">
        <v>2006</v>
      </c>
      <c r="B28" s="700">
        <v>892</v>
      </c>
      <c r="C28" s="1211"/>
      <c r="D28" s="1212">
        <f t="shared" si="0"/>
        <v>0.6185852981969486</v>
      </c>
      <c r="E28" s="1212"/>
      <c r="F28" s="1217">
        <v>550</v>
      </c>
      <c r="G28" s="1211"/>
      <c r="H28" s="1212">
        <f t="shared" si="1"/>
        <v>0.3814147018030513</v>
      </c>
      <c r="I28" s="1212"/>
      <c r="J28" s="1213" t="s">
        <v>517</v>
      </c>
      <c r="K28" s="1211"/>
      <c r="L28" s="1214" t="s">
        <v>517</v>
      </c>
      <c r="M28" s="1212"/>
      <c r="N28" s="762">
        <v>1442</v>
      </c>
      <c r="O28" s="1215"/>
    </row>
    <row r="29" spans="1:15" ht="12" customHeight="1">
      <c r="A29" s="1009">
        <v>2007</v>
      </c>
      <c r="B29" s="700">
        <v>1057</v>
      </c>
      <c r="C29" s="1211"/>
      <c r="D29" s="1212">
        <f t="shared" si="0"/>
        <v>0.7161246612466124</v>
      </c>
      <c r="E29" s="1212"/>
      <c r="F29" s="1217">
        <v>358</v>
      </c>
      <c r="G29" s="1211"/>
      <c r="H29" s="1212">
        <f t="shared" si="1"/>
        <v>0.24254742547425473</v>
      </c>
      <c r="I29" s="1212"/>
      <c r="J29" s="1216">
        <v>61</v>
      </c>
      <c r="K29" s="1211"/>
      <c r="L29" s="1212">
        <v>0.041</v>
      </c>
      <c r="M29" s="1212"/>
      <c r="N29" s="762">
        <v>1476</v>
      </c>
      <c r="O29" s="1215"/>
    </row>
    <row r="30" spans="1:15" ht="12" customHeight="1">
      <c r="A30" s="1009">
        <v>2008</v>
      </c>
      <c r="B30" s="1218">
        <v>1104</v>
      </c>
      <c r="C30" s="1211"/>
      <c r="D30" s="1212">
        <f t="shared" si="0"/>
        <v>0.7874465049928673</v>
      </c>
      <c r="E30" s="1219"/>
      <c r="F30" s="1217">
        <v>241</v>
      </c>
      <c r="G30" s="1212"/>
      <c r="H30" s="1212">
        <f t="shared" si="1"/>
        <v>0.1718972895863053</v>
      </c>
      <c r="I30" s="1219"/>
      <c r="J30" s="1220">
        <v>57</v>
      </c>
      <c r="K30" s="1211"/>
      <c r="L30" s="1212">
        <f>+J30/N30</f>
        <v>0.04065620542082739</v>
      </c>
      <c r="M30" s="1219"/>
      <c r="N30" s="1221">
        <f>SUM(J30,F30,B30)</f>
        <v>1402</v>
      </c>
      <c r="O30" s="1215"/>
    </row>
    <row r="31" spans="1:15" ht="12.75" customHeight="1">
      <c r="A31" s="1009" t="s">
        <v>159</v>
      </c>
      <c r="B31" s="1218">
        <v>1126</v>
      </c>
      <c r="C31" s="1211"/>
      <c r="D31" s="1212">
        <f t="shared" si="0"/>
        <v>0.6180021953896817</v>
      </c>
      <c r="E31" s="1212"/>
      <c r="F31" s="1217">
        <v>696</v>
      </c>
      <c r="G31" s="1212"/>
      <c r="H31" s="1212">
        <f t="shared" si="1"/>
        <v>0.38199780461031835</v>
      </c>
      <c r="I31" s="1212"/>
      <c r="J31" s="1220">
        <v>0</v>
      </c>
      <c r="K31" s="1211"/>
      <c r="L31" s="1212">
        <f>+J31/N31</f>
        <v>0</v>
      </c>
      <c r="M31" s="1212"/>
      <c r="N31" s="1221">
        <v>1822</v>
      </c>
      <c r="O31" s="1215"/>
    </row>
    <row r="32" spans="1:15" ht="12.75" customHeight="1">
      <c r="A32" s="1019">
        <v>2010</v>
      </c>
      <c r="B32" s="1222">
        <v>1188</v>
      </c>
      <c r="C32" s="1223"/>
      <c r="D32" s="1224">
        <f t="shared" si="0"/>
        <v>0.5324966382787988</v>
      </c>
      <c r="E32" s="1224"/>
      <c r="F32" s="1225">
        <v>1043</v>
      </c>
      <c r="G32" s="1224"/>
      <c r="H32" s="1224">
        <f t="shared" si="1"/>
        <v>0.46750336172120127</v>
      </c>
      <c r="I32" s="1224"/>
      <c r="J32" s="2427">
        <v>0</v>
      </c>
      <c r="K32" s="1223"/>
      <c r="L32" s="1224">
        <f>+J32/N32</f>
        <v>0</v>
      </c>
      <c r="M32" s="1224"/>
      <c r="N32" s="1226">
        <v>2231</v>
      </c>
      <c r="O32" s="1227"/>
    </row>
    <row r="34" spans="1:14" ht="12.75">
      <c r="A34" s="1228" t="s">
        <v>432</v>
      </c>
      <c r="N34" s="170"/>
    </row>
    <row r="35" spans="1:14" ht="12.75">
      <c r="A35" s="1228" t="s">
        <v>518</v>
      </c>
      <c r="N35" s="170"/>
    </row>
    <row r="36" ht="12.75" customHeight="1">
      <c r="A36" s="112" t="s">
        <v>251</v>
      </c>
    </row>
    <row r="37" ht="12.75" customHeight="1">
      <c r="A37" s="666" t="s">
        <v>912</v>
      </c>
    </row>
    <row r="38" spans="2:10" ht="12.75">
      <c r="B38" s="443"/>
      <c r="F38" s="170"/>
      <c r="J38" s="443"/>
    </row>
    <row r="39" ht="12.75">
      <c r="B39" s="170"/>
    </row>
    <row r="41" ht="12.75">
      <c r="B41" s="443"/>
    </row>
  </sheetData>
  <sheetProtection/>
  <mergeCells count="15">
    <mergeCell ref="A1:N1"/>
    <mergeCell ref="A2:O2"/>
    <mergeCell ref="A3:O3"/>
    <mergeCell ref="B6:E6"/>
    <mergeCell ref="F6:I6"/>
    <mergeCell ref="J6:M6"/>
    <mergeCell ref="N6:O6"/>
    <mergeCell ref="B7:E7"/>
    <mergeCell ref="F7:I7"/>
    <mergeCell ref="J7:M7"/>
    <mergeCell ref="N7:O7"/>
    <mergeCell ref="B8:E8"/>
    <mergeCell ref="F8:I8"/>
    <mergeCell ref="J8:M8"/>
    <mergeCell ref="N8:O8"/>
  </mergeCells>
  <printOptions/>
  <pageMargins left="0.7" right="0.7" top="0.75" bottom="0.75" header="0.3" footer="0.3"/>
  <pageSetup horizontalDpi="600" verticalDpi="600" orientation="portrait" r:id="rId1"/>
</worksheet>
</file>

<file path=xl/worksheets/sheet43.xml><?xml version="1.0" encoding="utf-8"?>
<worksheet xmlns="http://schemas.openxmlformats.org/spreadsheetml/2006/main" xmlns:r="http://schemas.openxmlformats.org/officeDocument/2006/relationships">
  <dimension ref="A1:L35"/>
  <sheetViews>
    <sheetView zoomScalePageLayoutView="0" workbookViewId="0" topLeftCell="A1">
      <selection activeCell="I6" sqref="I6"/>
    </sheetView>
  </sheetViews>
  <sheetFormatPr defaultColWidth="9.140625" defaultRowHeight="12.75"/>
  <cols>
    <col min="1" max="1" width="2.00390625" style="11" customWidth="1"/>
    <col min="2" max="2" width="22.57421875" style="11" customWidth="1"/>
    <col min="3" max="3" width="17.7109375" style="11" customWidth="1"/>
    <col min="4" max="4" width="15.7109375" style="15" customWidth="1"/>
    <col min="5" max="5" width="17.7109375" style="15" customWidth="1"/>
    <col min="6" max="6" width="16.421875" style="1272" bestFit="1" customWidth="1"/>
    <col min="7" max="7" width="17.7109375" style="15" customWidth="1"/>
    <col min="8" max="8" width="14.7109375" style="15" customWidth="1"/>
    <col min="9" max="9" width="21.140625" style="165" customWidth="1"/>
    <col min="10" max="10" width="17.00390625" style="165" bestFit="1" customWidth="1"/>
    <col min="11" max="11" width="16.00390625" style="165" bestFit="1" customWidth="1"/>
    <col min="12" max="12" width="17.00390625" style="11" bestFit="1" customWidth="1"/>
    <col min="13" max="13" width="9.140625" style="11" customWidth="1"/>
    <col min="14" max="14" width="18.7109375" style="11" bestFit="1" customWidth="1"/>
    <col min="15" max="15" width="15.421875" style="11" bestFit="1" customWidth="1"/>
    <col min="16" max="16" width="9.140625" style="11" customWidth="1"/>
    <col min="17" max="17" width="17.00390625" style="11" bestFit="1" customWidth="1"/>
    <col min="18" max="18" width="25.57421875" style="11" bestFit="1" customWidth="1"/>
    <col min="19" max="16384" width="9.140625" style="11" customWidth="1"/>
  </cols>
  <sheetData>
    <row r="1" spans="1:8" ht="4.5" customHeight="1">
      <c r="A1" s="670"/>
      <c r="B1" s="671"/>
      <c r="C1" s="671"/>
      <c r="D1" s="671"/>
      <c r="E1" s="671"/>
      <c r="F1" s="1229"/>
      <c r="G1" s="671"/>
      <c r="H1" s="775"/>
    </row>
    <row r="2" spans="1:11" s="15" customFormat="1" ht="23.25">
      <c r="A2" s="2587" t="s">
        <v>519</v>
      </c>
      <c r="B2" s="2514"/>
      <c r="C2" s="2514"/>
      <c r="D2" s="2514"/>
      <c r="E2" s="2514"/>
      <c r="F2" s="2514"/>
      <c r="G2" s="2514"/>
      <c r="H2" s="2588"/>
      <c r="I2" s="165"/>
      <c r="J2" s="165"/>
      <c r="K2" s="165"/>
    </row>
    <row r="3" spans="1:8" ht="21.75" customHeight="1">
      <c r="A3" s="2494" t="s">
        <v>76</v>
      </c>
      <c r="B3" s="2495"/>
      <c r="C3" s="2495"/>
      <c r="D3" s="2495"/>
      <c r="E3" s="2495"/>
      <c r="F3" s="2495"/>
      <c r="G3" s="2495"/>
      <c r="H3" s="2535"/>
    </row>
    <row r="4" spans="1:8" ht="28.5" customHeight="1">
      <c r="A4" s="2594" t="s">
        <v>144</v>
      </c>
      <c r="B4" s="2591"/>
      <c r="C4" s="2591"/>
      <c r="D4" s="2591"/>
      <c r="E4" s="2591"/>
      <c r="F4" s="2591"/>
      <c r="G4" s="2591"/>
      <c r="H4" s="2592"/>
    </row>
    <row r="5" spans="1:11" s="42" customFormat="1" ht="9.75" customHeight="1">
      <c r="A5" s="177"/>
      <c r="B5" s="729"/>
      <c r="C5" s="730"/>
      <c r="D5" s="731"/>
      <c r="E5" s="732"/>
      <c r="F5" s="1230"/>
      <c r="G5" s="732"/>
      <c r="H5" s="1231"/>
      <c r="I5" s="262"/>
      <c r="J5" s="262"/>
      <c r="K5" s="262"/>
    </row>
    <row r="6" spans="1:11" s="42" customFormat="1" ht="12.75">
      <c r="A6" s="1232" t="s">
        <v>280</v>
      </c>
      <c r="B6" s="265"/>
      <c r="C6" s="1232" t="s">
        <v>489</v>
      </c>
      <c r="D6" s="1233"/>
      <c r="E6" s="1234" t="s">
        <v>490</v>
      </c>
      <c r="F6" s="1235"/>
      <c r="G6" s="1234" t="s">
        <v>145</v>
      </c>
      <c r="H6" s="1236"/>
      <c r="I6" s="262"/>
      <c r="J6" s="262"/>
      <c r="K6" s="262"/>
    </row>
    <row r="7" spans="1:11" s="42" customFormat="1" ht="12.75">
      <c r="A7" s="1237" t="s">
        <v>283</v>
      </c>
      <c r="B7" s="1233"/>
      <c r="C7" s="556" t="s">
        <v>149</v>
      </c>
      <c r="D7" s="1233"/>
      <c r="E7" s="782" t="s">
        <v>149</v>
      </c>
      <c r="F7" s="1235"/>
      <c r="G7" s="782" t="s">
        <v>520</v>
      </c>
      <c r="H7" s="1236"/>
      <c r="I7" s="262"/>
      <c r="J7" s="262"/>
      <c r="K7" s="262"/>
    </row>
    <row r="8" spans="1:11" s="37" customFormat="1" ht="9.75" customHeight="1">
      <c r="A8" s="1238"/>
      <c r="B8" s="1239"/>
      <c r="C8" s="746"/>
      <c r="D8" s="198"/>
      <c r="E8" s="1240"/>
      <c r="F8" s="1241"/>
      <c r="G8" s="1240"/>
      <c r="H8" s="1242"/>
      <c r="I8" s="1243"/>
      <c r="J8" s="1243"/>
      <c r="K8" s="1243"/>
    </row>
    <row r="9" spans="1:8" ht="9.75" customHeight="1">
      <c r="A9" s="1244"/>
      <c r="B9" s="1245"/>
      <c r="C9" s="1246"/>
      <c r="D9" s="1246"/>
      <c r="E9" s="1247"/>
      <c r="F9" s="1248"/>
      <c r="G9" s="1247"/>
      <c r="H9" s="1249"/>
    </row>
    <row r="10" spans="1:12" s="42" customFormat="1" ht="19.5" customHeight="1">
      <c r="A10" s="900"/>
      <c r="B10" s="490" t="s">
        <v>938</v>
      </c>
      <c r="C10" s="1250">
        <v>10813022.32685391</v>
      </c>
      <c r="D10" s="1251">
        <f>C10/$C$17</f>
        <v>0.009603039366655339</v>
      </c>
      <c r="E10" s="1252">
        <v>8197509.6674707085</v>
      </c>
      <c r="F10" s="1251">
        <f>E10/$E$17</f>
        <v>0.011778031131423432</v>
      </c>
      <c r="G10" s="1252">
        <f>C10+E10</f>
        <v>19010531.994324617</v>
      </c>
      <c r="H10" s="1253">
        <f>G10/$G$17</f>
        <v>0.01043388144584227</v>
      </c>
      <c r="I10" s="1254"/>
      <c r="J10" s="1255"/>
      <c r="K10" s="854"/>
      <c r="L10" s="854"/>
    </row>
    <row r="11" spans="1:12" s="42" customFormat="1" ht="19.5" customHeight="1">
      <c r="A11" s="1256"/>
      <c r="B11" s="490" t="s">
        <v>358</v>
      </c>
      <c r="C11" s="1257">
        <v>36184831.57015381</v>
      </c>
      <c r="D11" s="1251">
        <f aca="true" t="shared" si="0" ref="D11:D16">C11/$C$17</f>
        <v>0.03213572963601582</v>
      </c>
      <c r="E11" s="1258">
        <v>16211990.817379743</v>
      </c>
      <c r="F11" s="1251">
        <f aca="true" t="shared" si="1" ref="F11:F16">E11/$E$17</f>
        <v>0.02329309025485595</v>
      </c>
      <c r="G11" s="2328">
        <f aca="true" t="shared" si="2" ref="G11:G16">C11+E11</f>
        <v>52396822.38753355</v>
      </c>
      <c r="H11" s="1253">
        <f aca="true" t="shared" si="3" ref="H11:H16">G11/$G$17</f>
        <v>0.028757860805452003</v>
      </c>
      <c r="I11" s="1254"/>
      <c r="J11" s="1255"/>
      <c r="K11" s="854"/>
      <c r="L11" s="854"/>
    </row>
    <row r="12" spans="1:12" s="42" customFormat="1" ht="19.5" customHeight="1">
      <c r="A12" s="1256"/>
      <c r="B12" s="490" t="s">
        <v>359</v>
      </c>
      <c r="C12" s="1257">
        <v>35515572.96203588</v>
      </c>
      <c r="D12" s="1251">
        <f t="shared" si="0"/>
        <v>0.031541361422767214</v>
      </c>
      <c r="E12" s="1258">
        <v>33019824.493062045</v>
      </c>
      <c r="F12" s="1251">
        <f t="shared" si="1"/>
        <v>0.047442276570491444</v>
      </c>
      <c r="G12" s="2328">
        <f t="shared" si="2"/>
        <v>68535397.45509793</v>
      </c>
      <c r="H12" s="1253">
        <f t="shared" si="3"/>
        <v>0.037615476100492824</v>
      </c>
      <c r="I12" s="1254"/>
      <c r="J12" s="1255"/>
      <c r="K12" s="854"/>
      <c r="L12" s="854"/>
    </row>
    <row r="13" spans="1:12" s="42" customFormat="1" ht="19.5" customHeight="1">
      <c r="A13" s="1256"/>
      <c r="B13" s="490" t="s">
        <v>521</v>
      </c>
      <c r="C13" s="1257">
        <v>81216317.90975972</v>
      </c>
      <c r="D13" s="1251">
        <f t="shared" si="0"/>
        <v>0.0721281686587564</v>
      </c>
      <c r="E13" s="1258">
        <v>65068199.83552976</v>
      </c>
      <c r="F13" s="1251">
        <f t="shared" si="1"/>
        <v>0.09348879286714046</v>
      </c>
      <c r="G13" s="2328">
        <f t="shared" si="2"/>
        <v>146284517.74528947</v>
      </c>
      <c r="H13" s="1253">
        <f t="shared" si="3"/>
        <v>0.08028788021146513</v>
      </c>
      <c r="I13" s="1254"/>
      <c r="J13" s="1255"/>
      <c r="K13" s="854"/>
      <c r="L13" s="854"/>
    </row>
    <row r="14" spans="1:12" s="42" customFormat="1" ht="19.5" customHeight="1">
      <c r="A14" s="1256"/>
      <c r="B14" s="490" t="s">
        <v>522</v>
      </c>
      <c r="C14" s="1257">
        <v>86217216.36669521</v>
      </c>
      <c r="D14" s="1251">
        <f t="shared" si="0"/>
        <v>0.07656946391358367</v>
      </c>
      <c r="E14" s="1258">
        <v>66613911.549526244</v>
      </c>
      <c r="F14" s="1251">
        <f t="shared" si="1"/>
        <v>0.0957096430309285</v>
      </c>
      <c r="G14" s="2328">
        <f t="shared" si="2"/>
        <v>152831127.91622144</v>
      </c>
      <c r="H14" s="1253">
        <f t="shared" si="3"/>
        <v>0.08388097031625764</v>
      </c>
      <c r="I14" s="1254"/>
      <c r="J14" s="1255"/>
      <c r="K14" s="854"/>
      <c r="L14" s="854"/>
    </row>
    <row r="15" spans="1:12" s="42" customFormat="1" ht="19.5" customHeight="1">
      <c r="A15" s="1256"/>
      <c r="B15" s="490" t="s">
        <v>361</v>
      </c>
      <c r="C15" s="1257">
        <v>118695989.18390201</v>
      </c>
      <c r="D15" s="1251">
        <f t="shared" si="0"/>
        <v>0.10541384474591653</v>
      </c>
      <c r="E15" s="1258">
        <v>83535549.79205102</v>
      </c>
      <c r="F15" s="1251">
        <f t="shared" si="1"/>
        <v>0.12002234165524571</v>
      </c>
      <c r="G15" s="2328">
        <f t="shared" si="2"/>
        <v>202231538.97595304</v>
      </c>
      <c r="H15" s="1253">
        <f t="shared" si="3"/>
        <v>0.1109942584939369</v>
      </c>
      <c r="I15" s="1254"/>
      <c r="J15" s="1255"/>
      <c r="K15" s="854"/>
      <c r="L15" s="854"/>
    </row>
    <row r="16" spans="1:12" s="42" customFormat="1" ht="19.5" customHeight="1">
      <c r="A16" s="1256"/>
      <c r="B16" s="490" t="s">
        <v>288</v>
      </c>
      <c r="C16" s="1257">
        <v>757357049.6805995</v>
      </c>
      <c r="D16" s="1251">
        <f t="shared" si="0"/>
        <v>0.672608392256305</v>
      </c>
      <c r="E16" s="1258">
        <v>423353013.84498054</v>
      </c>
      <c r="F16" s="1251">
        <f t="shared" si="1"/>
        <v>0.6082658244899146</v>
      </c>
      <c r="G16" s="2328">
        <f t="shared" si="2"/>
        <v>1180710063.52558</v>
      </c>
      <c r="H16" s="1253">
        <f t="shared" si="3"/>
        <v>0.6480296726265532</v>
      </c>
      <c r="I16" s="1254"/>
      <c r="J16" s="1255"/>
      <c r="K16" s="854"/>
      <c r="L16" s="854"/>
    </row>
    <row r="17" spans="1:12" s="557" customFormat="1" ht="19.5" customHeight="1">
      <c r="A17" s="1256"/>
      <c r="B17" s="490" t="s">
        <v>176</v>
      </c>
      <c r="C17" s="1252">
        <v>1126000000</v>
      </c>
      <c r="D17" s="1251">
        <f>C17/$C$17</f>
        <v>1</v>
      </c>
      <c r="E17" s="1252">
        <v>696000000</v>
      </c>
      <c r="F17" s="1251">
        <f>E17/$E$17</f>
        <v>1</v>
      </c>
      <c r="G17" s="1252">
        <f>SUM(G10:G16)</f>
        <v>1822000000</v>
      </c>
      <c r="H17" s="1253">
        <f>G17/$G$17</f>
        <v>1</v>
      </c>
      <c r="I17" s="1254"/>
      <c r="J17" s="1255"/>
      <c r="K17" s="854"/>
      <c r="L17" s="854"/>
    </row>
    <row r="18" spans="1:9" s="557" customFormat="1" ht="19.5" customHeight="1">
      <c r="A18" s="1259"/>
      <c r="B18" s="1260" t="s">
        <v>523</v>
      </c>
      <c r="C18" s="2650">
        <f>C17/G17</f>
        <v>0.6180021953896817</v>
      </c>
      <c r="D18" s="2651"/>
      <c r="E18" s="2652">
        <f>E17/G17</f>
        <v>0.38199780461031835</v>
      </c>
      <c r="F18" s="2653"/>
      <c r="G18" s="2654">
        <v>1</v>
      </c>
      <c r="H18" s="2655"/>
      <c r="I18" s="1261"/>
    </row>
    <row r="19" spans="1:9" s="402" customFormat="1" ht="12" customHeight="1">
      <c r="A19" s="1228" t="s">
        <v>432</v>
      </c>
      <c r="B19" s="1228"/>
      <c r="C19" s="1228"/>
      <c r="D19" s="1262"/>
      <c r="E19" s="1263"/>
      <c r="F19" s="1264"/>
      <c r="G19" s="1263"/>
      <c r="H19" s="1263"/>
      <c r="I19" s="1263"/>
    </row>
    <row r="20" spans="1:9" s="402" customFormat="1" ht="12" customHeight="1">
      <c r="A20" s="1265" t="s">
        <v>191</v>
      </c>
      <c r="B20" s="1265"/>
      <c r="C20" s="1265"/>
      <c r="D20" s="1266"/>
      <c r="E20" s="1266"/>
      <c r="F20" s="1267"/>
      <c r="G20" s="1266"/>
      <c r="H20" s="1266"/>
      <c r="I20" s="1263"/>
    </row>
    <row r="21" spans="1:11" ht="12" customHeight="1">
      <c r="A21" s="1268" t="s">
        <v>954</v>
      </c>
      <c r="B21" s="160"/>
      <c r="C21" s="160"/>
      <c r="D21" s="165"/>
      <c r="E21" s="165"/>
      <c r="F21" s="1269"/>
      <c r="G21" s="1270"/>
      <c r="H21" s="1271"/>
      <c r="J21" s="11"/>
      <c r="K21" s="11"/>
    </row>
    <row r="22" spans="1:11" ht="12" customHeight="1">
      <c r="A22" s="112" t="s">
        <v>1001</v>
      </c>
      <c r="C22" s="15"/>
      <c r="J22" s="11"/>
      <c r="K22" s="11"/>
    </row>
    <row r="23" spans="3:11" ht="12.75">
      <c r="C23"/>
      <c r="D23"/>
      <c r="E23"/>
      <c r="J23" s="11"/>
      <c r="K23" s="11"/>
    </row>
    <row r="24" spans="2:11" ht="12.75">
      <c r="B24"/>
      <c r="C24"/>
      <c r="D24"/>
      <c r="J24" s="11"/>
      <c r="K24" s="11"/>
    </row>
    <row r="25" spans="2:11" ht="12.75">
      <c r="B25"/>
      <c r="C25" s="1028"/>
      <c r="D25"/>
      <c r="E25"/>
      <c r="F25"/>
      <c r="J25" s="11"/>
      <c r="K25" s="11"/>
    </row>
    <row r="33" spans="6:7" ht="12.75">
      <c r="F33" s="1273"/>
      <c r="G33" s="1273"/>
    </row>
    <row r="34" spans="8:9" ht="12.75">
      <c r="H34" s="1273"/>
      <c r="I34" s="1274"/>
    </row>
    <row r="35" ht="12.75">
      <c r="I35" s="15"/>
    </row>
  </sheetData>
  <sheetProtection/>
  <mergeCells count="6">
    <mergeCell ref="A2:H2"/>
    <mergeCell ref="A3:H3"/>
    <mergeCell ref="A4:H4"/>
    <mergeCell ref="C18:D18"/>
    <mergeCell ref="E18:F18"/>
    <mergeCell ref="G18:H18"/>
  </mergeCells>
  <printOptions/>
  <pageMargins left="0.7" right="0.7" top="0.75" bottom="0.75" header="0.3" footer="0.3"/>
  <pageSetup orientation="portrait" paperSize="9"/>
  <ignoredErrors>
    <ignoredError sqref="G11:G16" formula="1"/>
  </ignoredErrors>
</worksheet>
</file>

<file path=xl/worksheets/sheet44.xml><?xml version="1.0" encoding="utf-8"?>
<worksheet xmlns="http://schemas.openxmlformats.org/spreadsheetml/2006/main" xmlns:r="http://schemas.openxmlformats.org/officeDocument/2006/relationships">
  <dimension ref="A1:AB80"/>
  <sheetViews>
    <sheetView zoomScalePageLayoutView="0" workbookViewId="0" topLeftCell="A1">
      <selection activeCell="I5" sqref="I5"/>
    </sheetView>
  </sheetViews>
  <sheetFormatPr defaultColWidth="9.140625" defaultRowHeight="12.75"/>
  <cols>
    <col min="1" max="1" width="5.140625" style="11" customWidth="1"/>
    <col min="2" max="2" width="36.421875" style="11" customWidth="1"/>
    <col min="3" max="3" width="10.00390625" style="11" customWidth="1"/>
    <col min="4" max="4" width="23.28125" style="11" customWidth="1"/>
    <col min="5" max="5" width="16.57421875" style="11" customWidth="1"/>
    <col min="6" max="6" width="16.7109375" style="11" customWidth="1"/>
    <col min="7" max="7" width="21.00390625" style="11" customWidth="1"/>
    <col min="8" max="8" width="15.7109375" style="11" customWidth="1"/>
    <col min="10" max="10" width="3.7109375" style="0" bestFit="1" customWidth="1"/>
    <col min="11" max="11" width="18.7109375" style="1312" bestFit="1" customWidth="1"/>
    <col min="12" max="12" width="10.57421875" style="1312" customWidth="1"/>
    <col min="13" max="13" width="10.140625" style="0" bestFit="1" customWidth="1"/>
    <col min="14" max="14" width="13.8515625" style="0" bestFit="1" customWidth="1"/>
    <col min="15" max="15" width="12.00390625" style="0" bestFit="1" customWidth="1"/>
    <col min="17" max="17" width="10.00390625" style="0" bestFit="1" customWidth="1"/>
  </cols>
  <sheetData>
    <row r="1" spans="1:12" s="11" customFormat="1" ht="4.5" customHeight="1">
      <c r="A1" s="8"/>
      <c r="B1" s="9"/>
      <c r="C1" s="9"/>
      <c r="D1" s="9"/>
      <c r="E1" s="9"/>
      <c r="F1" s="9"/>
      <c r="G1" s="9"/>
      <c r="H1" s="10"/>
      <c r="K1" s="1275"/>
      <c r="L1" s="1275"/>
    </row>
    <row r="2" spans="1:12" s="15" customFormat="1" ht="23.25">
      <c r="A2" s="2513" t="s">
        <v>524</v>
      </c>
      <c r="B2" s="2514"/>
      <c r="C2" s="2514"/>
      <c r="D2" s="2514"/>
      <c r="E2" s="2514"/>
      <c r="F2" s="2514"/>
      <c r="G2" s="2514"/>
      <c r="H2" s="2515"/>
      <c r="K2" s="1276"/>
      <c r="L2" s="1276"/>
    </row>
    <row r="3" spans="1:12" s="11" customFormat="1" ht="20.25">
      <c r="A3" s="2499" t="s">
        <v>78</v>
      </c>
      <c r="B3" s="2500"/>
      <c r="C3" s="2500"/>
      <c r="D3" s="2500"/>
      <c r="E3" s="2500"/>
      <c r="F3" s="2500"/>
      <c r="G3" s="2500"/>
      <c r="H3" s="2501"/>
      <c r="K3" s="1275"/>
      <c r="L3" s="1275"/>
    </row>
    <row r="4" spans="1:12" s="11" customFormat="1" ht="20.25">
      <c r="A4" s="2499" t="s">
        <v>144</v>
      </c>
      <c r="B4" s="2500"/>
      <c r="C4" s="2500"/>
      <c r="D4" s="2500"/>
      <c r="E4" s="2500"/>
      <c r="F4" s="2500"/>
      <c r="G4" s="2500"/>
      <c r="H4" s="2501"/>
      <c r="K4" s="1275"/>
      <c r="L4" s="1275"/>
    </row>
    <row r="5" spans="1:12" s="19" customFormat="1" ht="9" customHeight="1">
      <c r="A5" s="12"/>
      <c r="B5" s="990"/>
      <c r="C5" s="990"/>
      <c r="D5" s="990"/>
      <c r="E5" s="990"/>
      <c r="F5" s="13"/>
      <c r="G5" s="13"/>
      <c r="H5" s="14"/>
      <c r="K5" s="1277"/>
      <c r="L5" s="1277"/>
    </row>
    <row r="6" spans="1:12" s="29" customFormat="1" ht="9.75" customHeight="1">
      <c r="A6" s="1278"/>
      <c r="B6" s="1279"/>
      <c r="C6" s="1280"/>
      <c r="D6" s="1279"/>
      <c r="E6" s="1279"/>
      <c r="F6" s="1281"/>
      <c r="G6" s="1279"/>
      <c r="H6" s="1282"/>
      <c r="K6" s="1283"/>
      <c r="L6" s="1283"/>
    </row>
    <row r="7" spans="1:12" s="29" customFormat="1" ht="12.75" customHeight="1">
      <c r="A7" s="1284"/>
      <c r="B7" s="261"/>
      <c r="C7" s="260"/>
      <c r="D7" s="261"/>
      <c r="E7" s="261"/>
      <c r="F7" s="740"/>
      <c r="G7" s="261" t="s">
        <v>525</v>
      </c>
      <c r="H7" s="263"/>
      <c r="K7" s="1283"/>
      <c r="L7" s="1283"/>
    </row>
    <row r="8" spans="1:12" s="29" customFormat="1" ht="12.75" customHeight="1">
      <c r="A8" s="1284"/>
      <c r="C8" s="260"/>
      <c r="D8" s="261" t="s">
        <v>526</v>
      </c>
      <c r="E8" s="261"/>
      <c r="F8" s="740"/>
      <c r="G8" s="261" t="s">
        <v>527</v>
      </c>
      <c r="H8" s="263"/>
      <c r="K8" s="1283"/>
      <c r="L8" s="1283"/>
    </row>
    <row r="9" spans="1:12" s="29" customFormat="1" ht="12.75" customHeight="1">
      <c r="A9" s="2658" t="s">
        <v>528</v>
      </c>
      <c r="B9" s="2568"/>
      <c r="C9" s="260"/>
      <c r="D9" s="261" t="s">
        <v>529</v>
      </c>
      <c r="E9" s="259" t="s">
        <v>530</v>
      </c>
      <c r="F9" s="740"/>
      <c r="G9" s="261" t="s">
        <v>529</v>
      </c>
      <c r="H9" s="1285" t="s">
        <v>530</v>
      </c>
      <c r="K9" s="1283"/>
      <c r="L9" s="1283"/>
    </row>
    <row r="10" spans="1:12" s="29" customFormat="1" ht="12.75" customHeight="1">
      <c r="A10" s="2658" t="s">
        <v>531</v>
      </c>
      <c r="B10" s="2568"/>
      <c r="C10" s="1286" t="s">
        <v>532</v>
      </c>
      <c r="D10" s="261" t="s">
        <v>206</v>
      </c>
      <c r="E10" s="259" t="s">
        <v>533</v>
      </c>
      <c r="F10" s="1287" t="s">
        <v>283</v>
      </c>
      <c r="G10" s="261" t="s">
        <v>206</v>
      </c>
      <c r="H10" s="1285" t="s">
        <v>534</v>
      </c>
      <c r="K10" s="1283"/>
      <c r="L10" s="1283"/>
    </row>
    <row r="11" spans="1:12" s="37" customFormat="1" ht="9.75" customHeight="1">
      <c r="A11" s="1288"/>
      <c r="B11" s="745"/>
      <c r="C11" s="1289"/>
      <c r="D11" s="1239"/>
      <c r="E11" s="1239"/>
      <c r="F11" s="1290"/>
      <c r="G11" s="1291"/>
      <c r="H11" s="564"/>
      <c r="I11" s="11"/>
      <c r="J11" s="11"/>
      <c r="K11" s="1275"/>
      <c r="L11" s="1275"/>
    </row>
    <row r="12" spans="1:12" s="11" customFormat="1" ht="9.75" customHeight="1">
      <c r="A12" s="1292"/>
      <c r="B12" s="1293"/>
      <c r="C12" s="1294"/>
      <c r="D12" s="1295"/>
      <c r="E12" s="1295"/>
      <c r="F12" s="1296"/>
      <c r="G12" s="1297"/>
      <c r="H12" s="41"/>
      <c r="K12" s="1275"/>
      <c r="L12" s="1275"/>
    </row>
    <row r="13" spans="1:12" s="42" customFormat="1" ht="21.75" customHeight="1">
      <c r="A13" s="2659" t="s">
        <v>914</v>
      </c>
      <c r="B13" s="2660"/>
      <c r="C13" s="701">
        <v>16212</v>
      </c>
      <c r="D13" s="1298" t="s">
        <v>535</v>
      </c>
      <c r="E13" s="1299">
        <v>0.5832284059430873</v>
      </c>
      <c r="F13" s="701">
        <v>17970163</v>
      </c>
      <c r="G13" s="1298" t="s">
        <v>535</v>
      </c>
      <c r="H13" s="1300">
        <v>0.531142050864799</v>
      </c>
      <c r="K13" s="1301"/>
      <c r="L13" s="1301"/>
    </row>
    <row r="14" spans="1:12" s="42" customFormat="1" ht="21.75" customHeight="1">
      <c r="A14" s="2656" t="s">
        <v>536</v>
      </c>
      <c r="B14" s="2657"/>
      <c r="C14" s="701">
        <v>11585</v>
      </c>
      <c r="D14" s="1302">
        <v>0.9999999999999999</v>
      </c>
      <c r="E14" s="1299">
        <f>+C14/C$30</f>
        <v>0.4167715940569126</v>
      </c>
      <c r="F14" s="701">
        <v>15862901</v>
      </c>
      <c r="G14" s="1302">
        <v>0.9999999999999999</v>
      </c>
      <c r="H14" s="1300">
        <f aca="true" t="shared" si="0" ref="H14:H29">+F14/F$30</f>
        <v>0.468857949135201</v>
      </c>
      <c r="K14" s="1301"/>
      <c r="L14" s="1301"/>
    </row>
    <row r="15" spans="1:12" s="42" customFormat="1" ht="21.75" customHeight="1">
      <c r="A15" s="1303"/>
      <c r="B15" s="2329" t="s">
        <v>537</v>
      </c>
      <c r="C15" s="2428">
        <v>1697</v>
      </c>
      <c r="D15" s="2429">
        <f>+(C15/C$14)</f>
        <v>0.1464825205006474</v>
      </c>
      <c r="E15" s="2430">
        <f aca="true" t="shared" si="1" ref="E15:E29">+C15/C$30</f>
        <v>0.06104975357052919</v>
      </c>
      <c r="F15" s="2428">
        <v>2855282</v>
      </c>
      <c r="G15" s="2429">
        <f>+(F15/F$14)</f>
        <v>0.17999746704590794</v>
      </c>
      <c r="H15" s="2431">
        <f t="shared" si="0"/>
        <v>0.08439324324867532</v>
      </c>
      <c r="K15" s="1301"/>
      <c r="L15" s="1301"/>
    </row>
    <row r="16" spans="1:12" s="42" customFormat="1" ht="21.75" customHeight="1">
      <c r="A16" s="1303"/>
      <c r="B16" s="2329" t="s">
        <v>538</v>
      </c>
      <c r="C16" s="2428">
        <v>2682</v>
      </c>
      <c r="D16" s="2429">
        <f aca="true" t="shared" si="2" ref="D16:D29">+(C16/C$14)</f>
        <v>0.2315062580923608</v>
      </c>
      <c r="E16" s="2430">
        <f t="shared" si="1"/>
        <v>0.09648523221930425</v>
      </c>
      <c r="F16" s="2428">
        <v>1833559</v>
      </c>
      <c r="G16" s="2429">
        <f aca="true" t="shared" si="3" ref="G16:G29">+(F16/F$14)</f>
        <v>0.11558787386998129</v>
      </c>
      <c r="H16" s="2431">
        <f t="shared" si="0"/>
        <v>0.05419429348757771</v>
      </c>
      <c r="K16" s="1301"/>
      <c r="L16" s="1301"/>
    </row>
    <row r="17" spans="1:12" s="42" customFormat="1" ht="21.75" customHeight="1">
      <c r="A17" s="1303"/>
      <c r="B17" s="2329" t="s">
        <v>539</v>
      </c>
      <c r="C17" s="2428">
        <v>1918</v>
      </c>
      <c r="D17" s="2429">
        <f t="shared" si="2"/>
        <v>0.16555891238670695</v>
      </c>
      <c r="E17" s="2430">
        <f t="shared" si="1"/>
        <v>0.06900025182573659</v>
      </c>
      <c r="F17" s="2428">
        <v>2286495</v>
      </c>
      <c r="G17" s="2429">
        <f t="shared" si="3"/>
        <v>0.14414103700199604</v>
      </c>
      <c r="H17" s="2431">
        <f t="shared" si="0"/>
        <v>0.06758167099497699</v>
      </c>
      <c r="K17" s="1301"/>
      <c r="L17" s="1301"/>
    </row>
    <row r="18" spans="1:12" s="42" customFormat="1" ht="21.75" customHeight="1">
      <c r="A18" s="1303"/>
      <c r="B18" s="2329" t="s">
        <v>540</v>
      </c>
      <c r="C18" s="2428">
        <v>1230</v>
      </c>
      <c r="D18" s="2429">
        <f t="shared" si="2"/>
        <v>0.10617177384548986</v>
      </c>
      <c r="E18" s="2430">
        <f t="shared" si="1"/>
        <v>0.04424937942943483</v>
      </c>
      <c r="F18" s="2428">
        <v>2280090</v>
      </c>
      <c r="G18" s="2429">
        <f t="shared" si="3"/>
        <v>0.14373726470334777</v>
      </c>
      <c r="H18" s="2431">
        <f t="shared" si="0"/>
        <v>0.06739235914311514</v>
      </c>
      <c r="K18" s="1301"/>
      <c r="L18" s="1301"/>
    </row>
    <row r="19" spans="1:12" s="42" customFormat="1" ht="21.75" customHeight="1">
      <c r="A19" s="1303"/>
      <c r="B19" s="2329" t="s">
        <v>541</v>
      </c>
      <c r="C19" s="2428">
        <v>883</v>
      </c>
      <c r="D19" s="2429">
        <f t="shared" si="2"/>
        <v>0.0762192490289167</v>
      </c>
      <c r="E19" s="2430">
        <f t="shared" si="1"/>
        <v>0.0317660179156024</v>
      </c>
      <c r="F19" s="2428">
        <v>1449306</v>
      </c>
      <c r="G19" s="2429">
        <f t="shared" si="3"/>
        <v>0.09136449883914677</v>
      </c>
      <c r="H19" s="2431">
        <f t="shared" si="0"/>
        <v>0.042836971549487804</v>
      </c>
      <c r="K19" s="1301"/>
      <c r="L19" s="1301"/>
    </row>
    <row r="20" spans="1:12" s="42" customFormat="1" ht="21.75" customHeight="1">
      <c r="A20" s="1303"/>
      <c r="B20" s="2329" t="s">
        <v>542</v>
      </c>
      <c r="C20" s="2428">
        <v>648</v>
      </c>
      <c r="D20" s="2429">
        <f t="shared" si="2"/>
        <v>0.05593439792835563</v>
      </c>
      <c r="E20" s="2430">
        <f t="shared" si="1"/>
        <v>0.02331186818721445</v>
      </c>
      <c r="F20" s="2428">
        <v>968204</v>
      </c>
      <c r="G20" s="2429">
        <f t="shared" si="3"/>
        <v>0.06103574623582408</v>
      </c>
      <c r="H20" s="2431">
        <f t="shared" si="0"/>
        <v>0.028617094804065043</v>
      </c>
      <c r="K20" s="1301"/>
      <c r="L20" s="1301"/>
    </row>
    <row r="21" spans="1:12" s="42" customFormat="1" ht="21.75" customHeight="1">
      <c r="A21" s="1303"/>
      <c r="B21" s="2329" t="s">
        <v>543</v>
      </c>
      <c r="C21" s="2428">
        <v>516</v>
      </c>
      <c r="D21" s="2429">
        <f t="shared" si="2"/>
        <v>0.04454035390591282</v>
      </c>
      <c r="E21" s="2430">
        <f t="shared" si="1"/>
        <v>0.01856315429722632</v>
      </c>
      <c r="F21" s="2428">
        <v>915256</v>
      </c>
      <c r="G21" s="2429">
        <f t="shared" si="3"/>
        <v>0.05769789523366502</v>
      </c>
      <c r="H21" s="2431">
        <f t="shared" si="0"/>
        <v>0.027052116828673867</v>
      </c>
      <c r="K21" s="1301"/>
      <c r="L21" s="1301"/>
    </row>
    <row r="22" spans="1:12" s="42" customFormat="1" ht="21.75" customHeight="1">
      <c r="A22" s="1303"/>
      <c r="B22" s="2329" t="s">
        <v>544</v>
      </c>
      <c r="C22" s="2428">
        <v>390</v>
      </c>
      <c r="D22" s="2429">
        <f t="shared" si="2"/>
        <v>0.03366422097539922</v>
      </c>
      <c r="E22" s="2430">
        <f t="shared" si="1"/>
        <v>0.014030291038601287</v>
      </c>
      <c r="F22" s="2428">
        <v>671659</v>
      </c>
      <c r="G22" s="2429">
        <f t="shared" si="3"/>
        <v>0.04234149856952395</v>
      </c>
      <c r="H22" s="2431">
        <f t="shared" si="0"/>
        <v>0.019852148182618046</v>
      </c>
      <c r="K22" s="1301"/>
      <c r="L22" s="1301"/>
    </row>
    <row r="23" spans="1:12" s="42" customFormat="1" ht="21.75" customHeight="1">
      <c r="A23" s="1303"/>
      <c r="B23" s="2329" t="s">
        <v>545</v>
      </c>
      <c r="C23" s="2428">
        <v>299</v>
      </c>
      <c r="D23" s="2429">
        <f t="shared" si="2"/>
        <v>0.025809236081139404</v>
      </c>
      <c r="E23" s="2430">
        <f t="shared" si="1"/>
        <v>0.010756556462927653</v>
      </c>
      <c r="F23" s="2428">
        <v>576895</v>
      </c>
      <c r="G23" s="2429">
        <f t="shared" si="3"/>
        <v>0.03636755975467539</v>
      </c>
      <c r="H23" s="2431">
        <f t="shared" si="0"/>
        <v>0.017051219481628976</v>
      </c>
      <c r="K23" s="1301"/>
      <c r="L23" s="1301"/>
    </row>
    <row r="24" spans="1:12" s="42" customFormat="1" ht="21.75" customHeight="1">
      <c r="A24" s="1303"/>
      <c r="B24" s="2329" t="s">
        <v>546</v>
      </c>
      <c r="C24" s="2428">
        <v>246</v>
      </c>
      <c r="D24" s="2429">
        <f t="shared" si="2"/>
        <v>0.021234354769097973</v>
      </c>
      <c r="E24" s="2430">
        <f t="shared" si="1"/>
        <v>0.008849875885886966</v>
      </c>
      <c r="F24" s="2428">
        <v>356255</v>
      </c>
      <c r="G24" s="2429">
        <f t="shared" si="3"/>
        <v>0.0224583763083436</v>
      </c>
      <c r="H24" s="2431">
        <f t="shared" si="0"/>
        <v>0.010529788256836566</v>
      </c>
      <c r="K24" s="1301"/>
      <c r="L24" s="1301"/>
    </row>
    <row r="25" spans="1:12" s="42" customFormat="1" ht="21.75" customHeight="1">
      <c r="A25" s="1303"/>
      <c r="B25" s="2329" t="s">
        <v>547</v>
      </c>
      <c r="C25" s="2428">
        <v>571</v>
      </c>
      <c r="D25" s="2429">
        <f t="shared" si="2"/>
        <v>0.04928787224859733</v>
      </c>
      <c r="E25" s="2430">
        <f t="shared" si="1"/>
        <v>0.020541785084721372</v>
      </c>
      <c r="F25" s="2428">
        <v>1046582</v>
      </c>
      <c r="G25" s="2429">
        <f t="shared" si="3"/>
        <v>0.06597670879998557</v>
      </c>
      <c r="H25" s="2431">
        <f t="shared" si="0"/>
        <v>0.030933704378651606</v>
      </c>
      <c r="K25" s="1301"/>
      <c r="L25" s="1301"/>
    </row>
    <row r="26" spans="1:12" s="42" customFormat="1" ht="21.75" customHeight="1">
      <c r="A26" s="1303"/>
      <c r="B26" s="2329" t="s">
        <v>548</v>
      </c>
      <c r="C26" s="2428">
        <v>230</v>
      </c>
      <c r="D26" s="2429">
        <f t="shared" si="2"/>
        <v>0.01985325852395339</v>
      </c>
      <c r="E26" s="2430">
        <f t="shared" si="1"/>
        <v>0.008274274202252041</v>
      </c>
      <c r="F26" s="2428">
        <v>350356</v>
      </c>
      <c r="G26" s="2429">
        <f t="shared" si="3"/>
        <v>0.022086502336489396</v>
      </c>
      <c r="H26" s="2431">
        <f t="shared" si="0"/>
        <v>0.010355432189056244</v>
      </c>
      <c r="K26" s="1301"/>
      <c r="L26" s="1301"/>
    </row>
    <row r="27" spans="1:12" s="42" customFormat="1" ht="21.75" customHeight="1">
      <c r="A27" s="1303"/>
      <c r="B27" s="2329" t="s">
        <v>549</v>
      </c>
      <c r="C27" s="2428">
        <v>92</v>
      </c>
      <c r="D27" s="2429">
        <f t="shared" si="2"/>
        <v>0.007941303409581355</v>
      </c>
      <c r="E27" s="2430">
        <f t="shared" si="1"/>
        <v>0.0033097096809008167</v>
      </c>
      <c r="F27" s="2428">
        <v>116563</v>
      </c>
      <c r="G27" s="2429">
        <f t="shared" si="3"/>
        <v>0.007348151514026344</v>
      </c>
      <c r="H27" s="2431">
        <f t="shared" si="0"/>
        <v>0.0034452392488011135</v>
      </c>
      <c r="K27" s="1301"/>
      <c r="L27" s="1301"/>
    </row>
    <row r="28" spans="1:12" s="42" customFormat="1" ht="21.75" customHeight="1">
      <c r="A28" s="1303"/>
      <c r="B28" s="2329" t="s">
        <v>550</v>
      </c>
      <c r="C28" s="2428">
        <v>59</v>
      </c>
      <c r="D28" s="2429">
        <f t="shared" si="2"/>
        <v>0.005092792403970652</v>
      </c>
      <c r="E28" s="2430">
        <f t="shared" si="1"/>
        <v>0.0021225312084037847</v>
      </c>
      <c r="F28" s="2428">
        <v>123984</v>
      </c>
      <c r="G28" s="2429">
        <f t="shared" si="3"/>
        <v>0.007815972626948879</v>
      </c>
      <c r="H28" s="2431">
        <f t="shared" si="0"/>
        <v>0.003664580896368121</v>
      </c>
      <c r="K28" s="1301"/>
      <c r="L28" s="1301"/>
    </row>
    <row r="29" spans="1:12" s="42" customFormat="1" ht="21.75" customHeight="1">
      <c r="A29" s="1303"/>
      <c r="B29" s="2329" t="s">
        <v>551</v>
      </c>
      <c r="C29" s="2428">
        <v>124</v>
      </c>
      <c r="D29" s="2429">
        <f t="shared" si="2"/>
        <v>0.010703495899870522</v>
      </c>
      <c r="E29" s="2430">
        <f t="shared" si="1"/>
        <v>0.004460913048170666</v>
      </c>
      <c r="F29" s="2428">
        <v>32415</v>
      </c>
      <c r="G29" s="2429">
        <f t="shared" si="3"/>
        <v>0.002043447160137985</v>
      </c>
      <c r="H29" s="2431">
        <f t="shared" si="0"/>
        <v>0.0009580864446684462</v>
      </c>
      <c r="K29" s="1301"/>
      <c r="L29" s="1301"/>
    </row>
    <row r="30" spans="1:14" s="42" customFormat="1" ht="21.75" customHeight="1">
      <c r="A30" s="2656" t="s">
        <v>552</v>
      </c>
      <c r="B30" s="2657"/>
      <c r="C30" s="703">
        <f>SUM(C13:C14)</f>
        <v>27797</v>
      </c>
      <c r="D30" s="1304" t="s">
        <v>535</v>
      </c>
      <c r="E30" s="1299">
        <v>1</v>
      </c>
      <c r="F30" s="701">
        <f>SUM(F13:F14)</f>
        <v>33833064</v>
      </c>
      <c r="G30" s="1298" t="s">
        <v>535</v>
      </c>
      <c r="H30" s="1300">
        <v>1</v>
      </c>
      <c r="K30" s="1301"/>
      <c r="L30" s="1301"/>
      <c r="M30" s="760"/>
      <c r="N30" s="760"/>
    </row>
    <row r="31" spans="1:12" s="11" customFormat="1" ht="16.5" customHeight="1" thickBot="1">
      <c r="A31" s="1305"/>
      <c r="B31" s="1306"/>
      <c r="C31" s="1307"/>
      <c r="D31" s="1307"/>
      <c r="E31" s="1307"/>
      <c r="F31" s="1308"/>
      <c r="G31" s="1309"/>
      <c r="H31" s="1310"/>
      <c r="K31" s="1275"/>
      <c r="L31" s="1275"/>
    </row>
    <row r="32" spans="1:12" s="11" customFormat="1" ht="12.75" customHeight="1">
      <c r="A32" s="157"/>
      <c r="B32" s="157"/>
      <c r="C32" s="157"/>
      <c r="D32" s="157"/>
      <c r="E32" s="157"/>
      <c r="F32" s="63"/>
      <c r="G32" s="63"/>
      <c r="H32" s="63"/>
      <c r="K32" s="1275"/>
      <c r="L32" s="1275"/>
    </row>
    <row r="33" spans="1:28" s="11" customFormat="1" ht="12.75" customHeight="1">
      <c r="A33" s="112" t="s">
        <v>553</v>
      </c>
      <c r="C33" s="62"/>
      <c r="D33" s="62"/>
      <c r="E33" s="62"/>
      <c r="F33" s="63"/>
      <c r="G33" s="63"/>
      <c r="H33" s="63"/>
      <c r="I33" s="64"/>
      <c r="J33" s="64"/>
      <c r="K33" s="1311"/>
      <c r="L33" s="1312"/>
      <c r="M33"/>
      <c r="N33" s="402"/>
      <c r="O33" s="402"/>
      <c r="P33" s="402"/>
      <c r="Q33" s="402"/>
      <c r="R33" s="402"/>
      <c r="S33" s="402"/>
      <c r="T33" s="402"/>
      <c r="U33" s="402"/>
      <c r="V33" s="402"/>
      <c r="W33" s="402"/>
      <c r="X33" s="402"/>
      <c r="Y33" s="402"/>
      <c r="Z33" s="402"/>
      <c r="AA33" s="402"/>
      <c r="AB33" s="402"/>
    </row>
    <row r="34" spans="1:12" s="11" customFormat="1" ht="10.5" customHeight="1">
      <c r="A34" s="112" t="s">
        <v>251</v>
      </c>
      <c r="C34" s="668"/>
      <c r="D34" s="1313"/>
      <c r="E34" s="1313"/>
      <c r="F34" s="64"/>
      <c r="G34" s="1313"/>
      <c r="H34" s="1313"/>
      <c r="K34" s="1275"/>
      <c r="L34" s="1275"/>
    </row>
    <row r="35" spans="1:12" s="15" customFormat="1" ht="10.5" customHeight="1">
      <c r="A35" s="112" t="s">
        <v>913</v>
      </c>
      <c r="B35" s="112"/>
      <c r="C35" s="62"/>
      <c r="D35" s="63"/>
      <c r="E35" s="63"/>
      <c r="F35" s="63"/>
      <c r="G35" s="63"/>
      <c r="K35" s="1276"/>
      <c r="L35" s="1276"/>
    </row>
    <row r="36" ht="12.75">
      <c r="H36"/>
    </row>
    <row r="37" spans="3:8" ht="12.75">
      <c r="C37" s="810"/>
      <c r="D37" s="414"/>
      <c r="E37"/>
      <c r="F37" s="810"/>
      <c r="G37"/>
      <c r="H37"/>
    </row>
    <row r="38" spans="6:8" ht="12.75">
      <c r="F38" s="810"/>
      <c r="G38"/>
      <c r="H38"/>
    </row>
    <row r="39" spans="6:8" ht="12.75">
      <c r="F39" s="810"/>
      <c r="G39"/>
      <c r="H39"/>
    </row>
    <row r="40" spans="6:8" ht="12.75">
      <c r="F40" s="810"/>
      <c r="G40"/>
      <c r="H40"/>
    </row>
    <row r="41" spans="6:8" ht="12.75">
      <c r="F41" s="810"/>
      <c r="G41"/>
      <c r="H41"/>
    </row>
    <row r="42" spans="6:8" ht="12.75">
      <c r="F42" s="810"/>
      <c r="G42"/>
      <c r="H42"/>
    </row>
    <row r="43" spans="6:8" ht="12.75">
      <c r="F43" s="810"/>
      <c r="G43"/>
      <c r="H43"/>
    </row>
    <row r="44" spans="6:8" ht="12.75">
      <c r="F44" s="810"/>
      <c r="G44"/>
      <c r="H44"/>
    </row>
    <row r="45" spans="2:8" ht="12.75">
      <c r="B45" s="810"/>
      <c r="F45" s="810"/>
      <c r="G45"/>
      <c r="H45"/>
    </row>
    <row r="46" spans="6:8" ht="12.75">
      <c r="F46" s="810"/>
      <c r="G46"/>
      <c r="H46"/>
    </row>
    <row r="47" spans="6:8" ht="12.75">
      <c r="F47" s="810"/>
      <c r="G47"/>
      <c r="H47"/>
    </row>
    <row r="48" spans="6:8" ht="12.75">
      <c r="F48" s="810"/>
      <c r="G48"/>
      <c r="H48"/>
    </row>
    <row r="49" spans="6:8" ht="12.75">
      <c r="F49" s="810"/>
      <c r="G49"/>
      <c r="H49"/>
    </row>
    <row r="50" spans="6:8" ht="12.75">
      <c r="F50" s="810"/>
      <c r="G50"/>
      <c r="H50"/>
    </row>
    <row r="51" spans="6:8" ht="12.75">
      <c r="F51" s="810"/>
      <c r="G51"/>
      <c r="H51"/>
    </row>
    <row r="52" spans="6:8" ht="12.75">
      <c r="F52" s="810"/>
      <c r="G52"/>
      <c r="H52"/>
    </row>
    <row r="53" spans="6:8" ht="12.75">
      <c r="F53" s="810"/>
      <c r="G53"/>
      <c r="H53"/>
    </row>
    <row r="54" spans="6:8" ht="12.75">
      <c r="F54" s="810"/>
      <c r="G54"/>
      <c r="H54"/>
    </row>
    <row r="55" spans="6:7" ht="12.75">
      <c r="F55" s="810"/>
      <c r="G55"/>
    </row>
    <row r="56" spans="6:7" ht="12.75">
      <c r="F56" s="810"/>
      <c r="G56"/>
    </row>
    <row r="57" spans="6:7" ht="12.75">
      <c r="F57" s="810"/>
      <c r="G57"/>
    </row>
    <row r="58" spans="6:7" ht="12.75">
      <c r="F58" s="810"/>
      <c r="G58"/>
    </row>
    <row r="59" spans="6:7" ht="12.75">
      <c r="F59" s="810"/>
      <c r="G59"/>
    </row>
    <row r="60" ht="12.75">
      <c r="G60"/>
    </row>
    <row r="61" ht="12.75">
      <c r="G61"/>
    </row>
    <row r="62" ht="12.75">
      <c r="G62"/>
    </row>
    <row r="68" ht="12.75">
      <c r="C68" s="1314"/>
    </row>
    <row r="69" ht="12.75">
      <c r="C69" s="1314"/>
    </row>
    <row r="70" ht="12.75">
      <c r="C70" s="1314"/>
    </row>
    <row r="71" ht="12.75">
      <c r="C71" s="1314"/>
    </row>
    <row r="72" ht="12.75">
      <c r="C72" s="1314"/>
    </row>
    <row r="73" ht="12.75">
      <c r="C73" s="1314"/>
    </row>
    <row r="74" ht="12.75">
      <c r="C74" s="1314"/>
    </row>
    <row r="75" ht="12.75">
      <c r="C75" s="1314"/>
    </row>
    <row r="76" ht="12.75">
      <c r="C76" s="1314"/>
    </row>
    <row r="77" ht="12.75">
      <c r="C77" s="1314"/>
    </row>
    <row r="78" ht="12.75">
      <c r="C78" s="1314"/>
    </row>
    <row r="79" ht="12.75">
      <c r="C79" s="1314"/>
    </row>
    <row r="80" ht="12.75">
      <c r="C80" s="1314"/>
    </row>
  </sheetData>
  <sheetProtection/>
  <mergeCells count="8">
    <mergeCell ref="A14:B14"/>
    <mergeCell ref="A30:B30"/>
    <mergeCell ref="A2:H2"/>
    <mergeCell ref="A3:H3"/>
    <mergeCell ref="A4:H4"/>
    <mergeCell ref="A9:B9"/>
    <mergeCell ref="A10:B10"/>
    <mergeCell ref="A13:B13"/>
  </mergeCells>
  <printOptions/>
  <pageMargins left="0.7" right="0.7" top="0.75" bottom="0.75" header="0.3" footer="0.3"/>
  <pageSetup orientation="portrait" paperSize="9"/>
  <ignoredErrors>
    <ignoredError sqref="C30 F30" formulaRange="1"/>
  </ignoredErrors>
</worksheet>
</file>

<file path=xl/worksheets/sheet45.xml><?xml version="1.0" encoding="utf-8"?>
<worksheet xmlns="http://schemas.openxmlformats.org/spreadsheetml/2006/main" xmlns:r="http://schemas.openxmlformats.org/officeDocument/2006/relationships">
  <sheetPr>
    <pageSetUpPr fitToPage="1"/>
  </sheetPr>
  <dimension ref="A1:AQ62"/>
  <sheetViews>
    <sheetView zoomScalePageLayoutView="0" workbookViewId="0" topLeftCell="B1">
      <selection activeCell="L6" sqref="L6"/>
    </sheetView>
  </sheetViews>
  <sheetFormatPr defaultColWidth="9.140625" defaultRowHeight="12.75"/>
  <cols>
    <col min="1" max="1" width="24.140625" style="11" customWidth="1"/>
    <col min="2" max="4" width="20.7109375" style="11" customWidth="1"/>
    <col min="5" max="5" width="13.8515625" style="11" customWidth="1"/>
    <col min="6" max="6" width="12.421875" style="930" bestFit="1" customWidth="1"/>
    <col min="7" max="7" width="4.7109375" style="930" customWidth="1"/>
    <col min="8" max="8" width="5.7109375" style="930" customWidth="1"/>
    <col min="9" max="9" width="12.7109375" style="930" customWidth="1"/>
    <col min="10" max="10" width="12.421875" style="930" customWidth="1"/>
    <col min="11" max="11" width="4.7109375" style="930" customWidth="1"/>
    <col min="12" max="16384" width="9.140625" style="11" customWidth="1"/>
  </cols>
  <sheetData>
    <row r="1" spans="1:11" ht="4.5" customHeight="1">
      <c r="A1" s="2674" t="s">
        <v>554</v>
      </c>
      <c r="B1" s="2675"/>
      <c r="C1" s="2675"/>
      <c r="D1" s="2675"/>
      <c r="E1" s="2675"/>
      <c r="F1" s="2675"/>
      <c r="G1" s="2675"/>
      <c r="H1" s="2675"/>
      <c r="I1" s="2675"/>
      <c r="J1" s="2675"/>
      <c r="K1" s="2676"/>
    </row>
    <row r="2" spans="1:11" s="15" customFormat="1" ht="18" customHeight="1">
      <c r="A2" s="2499"/>
      <c r="B2" s="2500"/>
      <c r="C2" s="2500"/>
      <c r="D2" s="2500"/>
      <c r="E2" s="2500"/>
      <c r="F2" s="2500"/>
      <c r="G2" s="2500"/>
      <c r="H2" s="2500"/>
      <c r="I2" s="2500"/>
      <c r="J2" s="2500"/>
      <c r="K2" s="2501"/>
    </row>
    <row r="3" spans="1:11" ht="19.5" customHeight="1">
      <c r="A3" s="2502" t="s">
        <v>555</v>
      </c>
      <c r="B3" s="2503"/>
      <c r="C3" s="2503"/>
      <c r="D3" s="2503"/>
      <c r="E3" s="2503"/>
      <c r="F3" s="2503"/>
      <c r="G3" s="2503"/>
      <c r="H3" s="2503"/>
      <c r="I3" s="2503"/>
      <c r="J3" s="2503"/>
      <c r="K3" s="2504"/>
    </row>
    <row r="4" spans="1:11" ht="19.5" customHeight="1">
      <c r="A4" s="2502" t="s">
        <v>144</v>
      </c>
      <c r="B4" s="2503"/>
      <c r="C4" s="2503"/>
      <c r="D4" s="2503"/>
      <c r="E4" s="2503"/>
      <c r="F4" s="2503"/>
      <c r="G4" s="2503"/>
      <c r="H4" s="2503"/>
      <c r="I4" s="2503"/>
      <c r="J4" s="2503"/>
      <c r="K4" s="2504"/>
    </row>
    <row r="5" spans="1:11" ht="10.5" customHeight="1">
      <c r="A5" s="1315"/>
      <c r="B5" s="727"/>
      <c r="C5" s="727"/>
      <c r="D5" s="727"/>
      <c r="E5" s="727"/>
      <c r="F5" s="1316"/>
      <c r="G5" s="1316"/>
      <c r="H5" s="1316"/>
      <c r="I5" s="1316"/>
      <c r="J5" s="1316"/>
      <c r="K5" s="1317"/>
    </row>
    <row r="6" spans="1:11" s="42" customFormat="1" ht="7.5" customHeight="1">
      <c r="A6" s="175"/>
      <c r="B6" s="177"/>
      <c r="C6" s="180"/>
      <c r="D6" s="182"/>
      <c r="E6" s="780"/>
      <c r="F6" s="1318"/>
      <c r="G6" s="1319"/>
      <c r="H6" s="1319"/>
      <c r="I6" s="1319"/>
      <c r="J6" s="1319"/>
      <c r="K6" s="1320"/>
    </row>
    <row r="7" spans="1:11" s="42" customFormat="1" ht="10.5" customHeight="1">
      <c r="A7" s="1321"/>
      <c r="B7" s="881"/>
      <c r="C7" s="165"/>
      <c r="D7" s="1322"/>
      <c r="E7" s="1323"/>
      <c r="F7" s="1324"/>
      <c r="G7" s="1325"/>
      <c r="H7" s="2549" t="s">
        <v>490</v>
      </c>
      <c r="I7" s="2549"/>
      <c r="J7" s="1325"/>
      <c r="K7" s="1326"/>
    </row>
    <row r="8" spans="1:11" s="42" customFormat="1" ht="10.5" customHeight="1">
      <c r="A8" s="1321"/>
      <c r="B8" s="881"/>
      <c r="C8" s="165"/>
      <c r="D8" s="1327"/>
      <c r="F8" s="1328"/>
      <c r="G8" s="1329"/>
      <c r="H8" s="2549" t="s">
        <v>149</v>
      </c>
      <c r="I8" s="2549"/>
      <c r="J8" s="1329"/>
      <c r="K8" s="1330"/>
    </row>
    <row r="9" spans="1:11" s="42" customFormat="1" ht="11.25" customHeight="1">
      <c r="A9" s="1331"/>
      <c r="B9" s="1332"/>
      <c r="D9" s="1333" t="s">
        <v>556</v>
      </c>
      <c r="E9" s="120" t="s">
        <v>556</v>
      </c>
      <c r="F9" s="1334"/>
      <c r="G9" s="1335"/>
      <c r="H9" s="2547" t="s">
        <v>557</v>
      </c>
      <c r="I9" s="2547"/>
      <c r="J9" s="1335"/>
      <c r="K9" s="1336"/>
    </row>
    <row r="10" spans="1:11" s="42" customFormat="1" ht="11.25" customHeight="1">
      <c r="A10" s="1331"/>
      <c r="B10" s="1337" t="s">
        <v>558</v>
      </c>
      <c r="C10" s="607" t="s">
        <v>558</v>
      </c>
      <c r="D10" s="1333" t="s">
        <v>558</v>
      </c>
      <c r="E10" s="120" t="s">
        <v>558</v>
      </c>
      <c r="F10" s="1334"/>
      <c r="G10" s="1335"/>
      <c r="J10" s="1335"/>
      <c r="K10" s="1336"/>
    </row>
    <row r="11" spans="1:11" s="42" customFormat="1" ht="11.25" customHeight="1">
      <c r="A11" s="1331" t="s">
        <v>460</v>
      </c>
      <c r="B11" s="1337" t="s">
        <v>490</v>
      </c>
      <c r="C11" s="607" t="s">
        <v>489</v>
      </c>
      <c r="D11" s="1333" t="s">
        <v>490</v>
      </c>
      <c r="E11" s="120" t="s">
        <v>489</v>
      </c>
      <c r="F11" s="2667" t="s">
        <v>559</v>
      </c>
      <c r="G11" s="2668"/>
      <c r="H11" s="2668" t="s">
        <v>560</v>
      </c>
      <c r="I11" s="2668"/>
      <c r="J11" s="2668" t="s">
        <v>561</v>
      </c>
      <c r="K11" s="2669"/>
    </row>
    <row r="12" spans="1:11" s="87" customFormat="1" ht="12" customHeight="1">
      <c r="A12" s="1331" t="s">
        <v>462</v>
      </c>
      <c r="B12" s="1337" t="s">
        <v>149</v>
      </c>
      <c r="C12" s="607" t="s">
        <v>562</v>
      </c>
      <c r="D12" s="1333" t="s">
        <v>149</v>
      </c>
      <c r="E12" s="120" t="s">
        <v>563</v>
      </c>
      <c r="F12" s="2670" t="s">
        <v>564</v>
      </c>
      <c r="G12" s="2671"/>
      <c r="H12" s="2672" t="s">
        <v>564</v>
      </c>
      <c r="I12" s="2672"/>
      <c r="J12" s="2671" t="s">
        <v>564</v>
      </c>
      <c r="K12" s="2673"/>
    </row>
    <row r="13" spans="1:11" s="37" customFormat="1" ht="14.25" customHeight="1">
      <c r="A13" s="193"/>
      <c r="B13" s="194"/>
      <c r="C13" s="197"/>
      <c r="D13" s="196"/>
      <c r="E13" s="1140"/>
      <c r="F13" s="1338"/>
      <c r="G13" s="1339"/>
      <c r="H13" s="1339"/>
      <c r="I13" s="1339"/>
      <c r="J13" s="1339"/>
      <c r="K13" s="1340"/>
    </row>
    <row r="14" spans="1:11" ht="7.5" customHeight="1">
      <c r="A14" s="1341"/>
      <c r="B14" s="202"/>
      <c r="C14" s="135"/>
      <c r="D14" s="1143"/>
      <c r="E14" s="205"/>
      <c r="F14" s="1342"/>
      <c r="G14" s="1297"/>
      <c r="H14" s="1297"/>
      <c r="I14" s="1297"/>
      <c r="J14" s="1297"/>
      <c r="K14" s="1343"/>
    </row>
    <row r="15" spans="1:11" s="42" customFormat="1" ht="21.75" customHeight="1">
      <c r="A15" s="1344">
        <v>1992</v>
      </c>
      <c r="B15" s="1345">
        <v>0.308</v>
      </c>
      <c r="C15" s="1345">
        <v>0.692</v>
      </c>
      <c r="D15" s="1346">
        <v>0.274</v>
      </c>
      <c r="E15" s="2383">
        <v>0.726</v>
      </c>
      <c r="F15" s="1348"/>
      <c r="G15" s="1349"/>
      <c r="H15" s="2662">
        <v>0.0616</v>
      </c>
      <c r="I15" s="2662"/>
      <c r="J15" s="1349"/>
      <c r="K15" s="1350"/>
    </row>
    <row r="16" spans="1:11" s="42" customFormat="1" ht="21.75" customHeight="1">
      <c r="A16" s="1344">
        <v>1993</v>
      </c>
      <c r="B16" s="1345">
        <v>0.364</v>
      </c>
      <c r="C16" s="2380">
        <v>0.636</v>
      </c>
      <c r="D16" s="1346">
        <v>0.249</v>
      </c>
      <c r="E16" s="2384">
        <v>0.751</v>
      </c>
      <c r="F16" s="1348"/>
      <c r="G16" s="1349"/>
      <c r="H16" s="2662">
        <v>0.0595</v>
      </c>
      <c r="I16" s="2662"/>
      <c r="J16" s="1349"/>
      <c r="K16" s="1350"/>
    </row>
    <row r="17" spans="1:11" s="42" customFormat="1" ht="21.75" customHeight="1">
      <c r="A17" s="1344">
        <v>1994</v>
      </c>
      <c r="B17" s="1345">
        <v>0.431</v>
      </c>
      <c r="C17" s="2380">
        <v>0.569</v>
      </c>
      <c r="D17" s="1346">
        <v>0.342</v>
      </c>
      <c r="E17" s="2384">
        <v>0.658</v>
      </c>
      <c r="F17" s="1348"/>
      <c r="G17" s="1349"/>
      <c r="H17" s="2662">
        <v>0.05</v>
      </c>
      <c r="I17" s="2662"/>
      <c r="J17" s="1349"/>
      <c r="K17" s="1350"/>
    </row>
    <row r="18" spans="1:11" s="42" customFormat="1" ht="21.75" customHeight="1">
      <c r="A18" s="1344">
        <v>1995</v>
      </c>
      <c r="B18" s="1345">
        <v>0.385</v>
      </c>
      <c r="C18" s="2380">
        <v>0.615</v>
      </c>
      <c r="D18" s="1346">
        <v>0.238</v>
      </c>
      <c r="E18" s="2384">
        <v>0.762</v>
      </c>
      <c r="F18" s="1348"/>
      <c r="G18" s="1349"/>
      <c r="H18" s="2662">
        <v>0.063</v>
      </c>
      <c r="I18" s="2662"/>
      <c r="J18" s="1349"/>
      <c r="K18" s="1350"/>
    </row>
    <row r="19" spans="1:11" s="42" customFormat="1" ht="21.75" customHeight="1">
      <c r="A19" s="1344">
        <v>1996</v>
      </c>
      <c r="B19" s="1345">
        <v>0.468</v>
      </c>
      <c r="C19" s="2380">
        <v>0.532</v>
      </c>
      <c r="D19" s="1346">
        <v>0.321</v>
      </c>
      <c r="E19" s="2384">
        <v>0.679</v>
      </c>
      <c r="F19" s="1348"/>
      <c r="G19" s="1349"/>
      <c r="H19" s="2662">
        <v>0.0485</v>
      </c>
      <c r="I19" s="2662"/>
      <c r="J19" s="1349"/>
      <c r="K19" s="1350"/>
    </row>
    <row r="20" spans="1:11" s="42" customFormat="1" ht="21.75" customHeight="1">
      <c r="A20" s="1344">
        <v>1997</v>
      </c>
      <c r="B20" s="1345">
        <v>0.37</v>
      </c>
      <c r="C20" s="2380">
        <v>0.63</v>
      </c>
      <c r="D20" s="1346">
        <v>0.194</v>
      </c>
      <c r="E20" s="2384">
        <v>0.806</v>
      </c>
      <c r="F20" s="1348"/>
      <c r="G20" s="1349"/>
      <c r="H20" s="2662">
        <v>0.0524</v>
      </c>
      <c r="I20" s="2662"/>
      <c r="J20" s="1349"/>
      <c r="K20" s="1350"/>
    </row>
    <row r="21" spans="1:11" s="42" customFormat="1" ht="21.75" customHeight="1">
      <c r="A21" s="1344">
        <v>1998</v>
      </c>
      <c r="B21" s="1345">
        <v>0.356</v>
      </c>
      <c r="C21" s="2380">
        <v>0.644</v>
      </c>
      <c r="D21" s="1346">
        <v>0.166</v>
      </c>
      <c r="E21" s="2384">
        <v>0.834</v>
      </c>
      <c r="F21" s="1348"/>
      <c r="G21" s="1349"/>
      <c r="H21" s="2662">
        <v>0.0509</v>
      </c>
      <c r="I21" s="2662"/>
      <c r="J21" s="1349"/>
      <c r="K21" s="1350"/>
    </row>
    <row r="22" spans="1:11" s="42" customFormat="1" ht="21.75" customHeight="1">
      <c r="A22" s="1344">
        <v>1999</v>
      </c>
      <c r="B22" s="1345">
        <v>0.351</v>
      </c>
      <c r="C22" s="2380">
        <v>0.649</v>
      </c>
      <c r="D22" s="1346">
        <v>0.132</v>
      </c>
      <c r="E22" s="2384">
        <v>0.868</v>
      </c>
      <c r="F22" s="1348"/>
      <c r="G22" s="1349"/>
      <c r="H22" s="2662">
        <v>0.043</v>
      </c>
      <c r="I22" s="2662"/>
      <c r="J22" s="1349"/>
      <c r="K22" s="1350"/>
    </row>
    <row r="23" spans="1:11" s="42" customFormat="1" ht="21.75" customHeight="1">
      <c r="A23" s="1344">
        <v>2000</v>
      </c>
      <c r="B23" s="1345">
        <v>0.28</v>
      </c>
      <c r="C23" s="2380">
        <v>0.72</v>
      </c>
      <c r="D23" s="1346">
        <v>0.074</v>
      </c>
      <c r="E23" s="2384">
        <v>0.926</v>
      </c>
      <c r="F23" s="1348"/>
      <c r="G23" s="1349"/>
      <c r="H23" s="2662">
        <v>0.054</v>
      </c>
      <c r="I23" s="2662"/>
      <c r="J23" s="1349"/>
      <c r="K23" s="1350"/>
    </row>
    <row r="24" spans="1:11" s="42" customFormat="1" ht="21.75" customHeight="1">
      <c r="A24" s="1344">
        <v>2001</v>
      </c>
      <c r="B24" s="1345">
        <v>0.335</v>
      </c>
      <c r="C24" s="2380">
        <v>0.665</v>
      </c>
      <c r="D24" s="1346">
        <v>0.08</v>
      </c>
      <c r="E24" s="2384">
        <v>0.92</v>
      </c>
      <c r="F24" s="1348"/>
      <c r="G24" s="1349"/>
      <c r="H24" s="2662">
        <v>0.0467</v>
      </c>
      <c r="I24" s="2662"/>
      <c r="J24" s="1349"/>
      <c r="K24" s="1350"/>
    </row>
    <row r="25" spans="1:11" s="42" customFormat="1" ht="21.75" customHeight="1">
      <c r="A25" s="1344">
        <v>2002</v>
      </c>
      <c r="B25" s="1345">
        <v>0.357</v>
      </c>
      <c r="C25" s="2380">
        <v>0.643</v>
      </c>
      <c r="D25" s="1346">
        <v>0.098</v>
      </c>
      <c r="E25" s="2384">
        <v>0.902</v>
      </c>
      <c r="F25" s="1348"/>
      <c r="G25" s="1349"/>
      <c r="H25" s="2662">
        <v>0.0548</v>
      </c>
      <c r="I25" s="2662"/>
      <c r="J25" s="1349"/>
      <c r="K25" s="1350"/>
    </row>
    <row r="26" spans="1:11" s="42" customFormat="1" ht="21.75" customHeight="1">
      <c r="A26" s="1344">
        <v>2003</v>
      </c>
      <c r="B26" s="1345">
        <v>0.451</v>
      </c>
      <c r="C26" s="2380">
        <v>0.549</v>
      </c>
      <c r="D26" s="1346">
        <v>0.172</v>
      </c>
      <c r="E26" s="2384">
        <v>0.828</v>
      </c>
      <c r="F26" s="1348"/>
      <c r="G26" s="1349"/>
      <c r="H26" s="2662">
        <v>0.0492</v>
      </c>
      <c r="I26" s="2662"/>
      <c r="J26" s="1349"/>
      <c r="K26" s="1350"/>
    </row>
    <row r="27" spans="1:11" s="42" customFormat="1" ht="21.75" customHeight="1">
      <c r="A27" s="1344">
        <v>2004</v>
      </c>
      <c r="B27" s="1345">
        <v>0.5</v>
      </c>
      <c r="C27" s="2380">
        <v>0.5</v>
      </c>
      <c r="D27" s="1346">
        <v>0.331</v>
      </c>
      <c r="E27" s="2384">
        <v>0.669</v>
      </c>
      <c r="F27" s="1348"/>
      <c r="G27" s="1349"/>
      <c r="H27" s="2662">
        <v>0.0494</v>
      </c>
      <c r="I27" s="2662"/>
      <c r="J27" s="1349"/>
      <c r="K27" s="1350"/>
    </row>
    <row r="28" spans="1:11" s="42" customFormat="1" ht="21.75" customHeight="1">
      <c r="A28" s="1344">
        <v>2005</v>
      </c>
      <c r="B28" s="1345">
        <v>0.483</v>
      </c>
      <c r="C28" s="2380">
        <v>0.517</v>
      </c>
      <c r="D28" s="1346">
        <v>0.325</v>
      </c>
      <c r="E28" s="2384">
        <v>0.675</v>
      </c>
      <c r="F28" s="1348"/>
      <c r="G28" s="1349"/>
      <c r="H28" s="2662">
        <v>0.0473</v>
      </c>
      <c r="I28" s="2662"/>
      <c r="J28" s="1349"/>
      <c r="K28" s="1350"/>
    </row>
    <row r="29" spans="1:11" s="42" customFormat="1" ht="21.75" customHeight="1">
      <c r="A29" s="1344">
        <v>2006</v>
      </c>
      <c r="B29" s="1345">
        <v>0.383</v>
      </c>
      <c r="C29" s="2380">
        <v>0.617</v>
      </c>
      <c r="D29" s="1346">
        <v>0.144</v>
      </c>
      <c r="E29" s="2384">
        <v>0.856</v>
      </c>
      <c r="F29" s="1348"/>
      <c r="G29" s="1349"/>
      <c r="H29" s="2662">
        <v>0.0486</v>
      </c>
      <c r="I29" s="2662"/>
      <c r="J29" s="1349"/>
      <c r="K29" s="1350"/>
    </row>
    <row r="30" spans="1:11" s="42" customFormat="1" ht="21.75" customHeight="1">
      <c r="A30" s="1344">
        <v>2007</v>
      </c>
      <c r="B30" s="1345">
        <v>0.245</v>
      </c>
      <c r="C30" s="2380">
        <v>0.755</v>
      </c>
      <c r="D30" s="1346">
        <v>0.11</v>
      </c>
      <c r="E30" s="2384">
        <v>0.89</v>
      </c>
      <c r="F30" s="1348"/>
      <c r="G30" s="1349"/>
      <c r="H30" s="2662">
        <v>0.0575</v>
      </c>
      <c r="I30" s="2662"/>
      <c r="J30" s="1349"/>
      <c r="K30" s="1350"/>
    </row>
    <row r="31" spans="1:11" s="42" customFormat="1" ht="21.75" customHeight="1">
      <c r="A31" s="1344">
        <v>2008</v>
      </c>
      <c r="B31" s="1345">
        <v>0.334</v>
      </c>
      <c r="C31" s="2380">
        <v>0.666</v>
      </c>
      <c r="D31" s="1346">
        <v>0.237</v>
      </c>
      <c r="E31" s="2384">
        <v>0.763</v>
      </c>
      <c r="F31" s="2661">
        <v>0.0493</v>
      </c>
      <c r="G31" s="2662"/>
      <c r="H31" s="2662">
        <v>0.0613</v>
      </c>
      <c r="I31" s="2662"/>
      <c r="J31" s="2662">
        <v>0.0669</v>
      </c>
      <c r="K31" s="2663"/>
    </row>
    <row r="32" spans="1:11" ht="18" customHeight="1" thickBot="1">
      <c r="A32" s="1351">
        <v>2009</v>
      </c>
      <c r="B32" s="2378">
        <v>0.417</v>
      </c>
      <c r="C32" s="2381">
        <v>0.583</v>
      </c>
      <c r="D32" s="2382">
        <v>0.469</v>
      </c>
      <c r="E32" s="2385">
        <v>0.531</v>
      </c>
      <c r="F32" s="2664">
        <v>0.0672</v>
      </c>
      <c r="G32" s="2665"/>
      <c r="H32" s="2665">
        <v>0.0712</v>
      </c>
      <c r="I32" s="2665"/>
      <c r="J32" s="2665">
        <v>0.0636</v>
      </c>
      <c r="K32" s="2666"/>
    </row>
    <row r="33" spans="1:11" ht="12.75" customHeight="1">
      <c r="A33" s="160"/>
      <c r="B33" s="160"/>
      <c r="C33" s="160"/>
      <c r="D33" s="160"/>
      <c r="E33" s="160"/>
      <c r="F33" s="1352"/>
      <c r="G33" s="1352"/>
      <c r="H33" s="1352"/>
      <c r="I33" s="1352"/>
      <c r="J33" s="1352"/>
      <c r="K33" s="1352"/>
    </row>
    <row r="34" spans="1:11" s="42" customFormat="1" ht="9.75" customHeight="1">
      <c r="A34" s="164" t="s">
        <v>432</v>
      </c>
      <c r="B34" s="235"/>
      <c r="C34" s="235"/>
      <c r="D34" s="235"/>
      <c r="E34" s="235"/>
      <c r="F34" s="1353"/>
      <c r="G34" s="1353"/>
      <c r="H34" s="1353"/>
      <c r="I34" s="1353"/>
      <c r="J34" s="1353"/>
      <c r="K34" s="1353"/>
    </row>
    <row r="35" spans="1:11" s="42" customFormat="1" ht="9.75" customHeight="1">
      <c r="A35" s="112" t="s">
        <v>915</v>
      </c>
      <c r="B35" s="235"/>
      <c r="C35" s="235"/>
      <c r="D35" s="235"/>
      <c r="E35" s="235"/>
      <c r="F35" s="1353"/>
      <c r="G35" s="1353"/>
      <c r="H35" s="1353"/>
      <c r="I35" s="1353"/>
      <c r="J35" s="1353"/>
      <c r="K35" s="1353"/>
    </row>
    <row r="36" ht="9.75" customHeight="1">
      <c r="A36" s="164" t="s">
        <v>916</v>
      </c>
    </row>
    <row r="37" ht="9.75" customHeight="1">
      <c r="A37" s="164" t="s">
        <v>917</v>
      </c>
    </row>
    <row r="38" ht="9.75" customHeight="1">
      <c r="A38" s="112" t="s">
        <v>918</v>
      </c>
    </row>
    <row r="39" ht="9" customHeight="1">
      <c r="A39" s="112" t="s">
        <v>565</v>
      </c>
    </row>
    <row r="40" ht="9" customHeight="1">
      <c r="A40" s="1354"/>
    </row>
    <row r="41" spans="1:43" ht="12.75">
      <c r="A41" s="402"/>
      <c r="B41" s="402"/>
      <c r="C41" s="402"/>
      <c r="D41" s="402"/>
      <c r="E41" s="402"/>
      <c r="F41" s="1355"/>
      <c r="G41" s="1355"/>
      <c r="H41" s="1355"/>
      <c r="I41" s="1355"/>
      <c r="J41" s="1355"/>
      <c r="K41" s="1355"/>
      <c r="L41" s="402"/>
      <c r="M41" s="402"/>
      <c r="N41" s="402"/>
      <c r="O41" s="402"/>
      <c r="P41" s="402"/>
      <c r="Q41" s="402"/>
      <c r="R41" s="402"/>
      <c r="S41" s="402"/>
      <c r="T41" s="402"/>
      <c r="U41" s="402"/>
      <c r="V41" s="402"/>
      <c r="W41" s="402"/>
      <c r="X41" s="402"/>
      <c r="Y41" s="402"/>
      <c r="Z41" s="402"/>
      <c r="AA41" s="402"/>
      <c r="AB41" s="402"/>
      <c r="AC41" s="402"/>
      <c r="AD41" s="402"/>
      <c r="AE41" s="402"/>
      <c r="AF41" s="402"/>
      <c r="AG41" s="402"/>
      <c r="AH41" s="402"/>
      <c r="AI41" s="402"/>
      <c r="AJ41" s="402"/>
      <c r="AK41" s="402"/>
      <c r="AL41" s="402"/>
      <c r="AM41" s="402"/>
      <c r="AN41" s="402"/>
      <c r="AO41" s="402"/>
      <c r="AP41" s="402"/>
      <c r="AQ41" s="402"/>
    </row>
    <row r="42" spans="1:16" ht="12.75">
      <c r="A42" s="402"/>
      <c r="B42" s="402"/>
      <c r="C42" s="402"/>
      <c r="D42" s="402"/>
      <c r="E42" s="402"/>
      <c r="F42" s="1355"/>
      <c r="G42" s="1355"/>
      <c r="H42" s="1355"/>
      <c r="I42" s="1355"/>
      <c r="J42" s="1355"/>
      <c r="K42" s="1355"/>
      <c r="L42" s="402"/>
      <c r="M42" s="402"/>
      <c r="N42" s="402"/>
      <c r="O42" s="402"/>
      <c r="P42" s="402"/>
    </row>
    <row r="43" spans="1:16" ht="12.75">
      <c r="A43" s="402"/>
      <c r="B43" s="402"/>
      <c r="C43" s="402"/>
      <c r="D43" s="402"/>
      <c r="E43" s="402"/>
      <c r="F43" s="1355"/>
      <c r="G43" s="1355"/>
      <c r="H43" s="1355"/>
      <c r="I43" s="1355"/>
      <c r="J43" s="1355"/>
      <c r="K43" s="1355"/>
      <c r="L43" s="402"/>
      <c r="M43" s="402"/>
      <c r="N43" s="402"/>
      <c r="O43" s="402"/>
      <c r="P43" s="402"/>
    </row>
    <row r="44" spans="1:16" ht="12.75">
      <c r="A44" s="402"/>
      <c r="B44" s="402"/>
      <c r="C44" s="402"/>
      <c r="D44" s="402"/>
      <c r="E44" s="402"/>
      <c r="F44" s="1355"/>
      <c r="G44" s="1355"/>
      <c r="H44" s="1355"/>
      <c r="I44" s="1355"/>
      <c r="J44" s="1355"/>
      <c r="K44" s="1355"/>
      <c r="L44" s="402"/>
      <c r="M44" s="402"/>
      <c r="N44" s="402"/>
      <c r="O44" s="402"/>
      <c r="P44" s="402"/>
    </row>
    <row r="45" spans="1:16" ht="12.75">
      <c r="A45" s="402"/>
      <c r="B45" s="402"/>
      <c r="C45" s="402"/>
      <c r="D45" s="402"/>
      <c r="E45" s="402"/>
      <c r="F45" s="1355"/>
      <c r="G45" s="1355"/>
      <c r="H45" s="1355"/>
      <c r="I45" s="1355"/>
      <c r="J45" s="1355"/>
      <c r="K45" s="1355"/>
      <c r="L45" s="402"/>
      <c r="M45" s="402"/>
      <c r="N45" s="402"/>
      <c r="O45" s="402"/>
      <c r="P45" s="402"/>
    </row>
    <row r="46" spans="1:16" ht="12.75">
      <c r="A46" s="402"/>
      <c r="B46" s="402"/>
      <c r="C46" s="402"/>
      <c r="D46" s="402"/>
      <c r="E46" s="402"/>
      <c r="F46" s="1355"/>
      <c r="G46" s="1355"/>
      <c r="H46" s="1355"/>
      <c r="I46" s="1355"/>
      <c r="J46" s="1355"/>
      <c r="K46" s="1355"/>
      <c r="L46" s="402"/>
      <c r="M46" s="402"/>
      <c r="N46" s="402"/>
      <c r="O46" s="402"/>
      <c r="P46" s="402"/>
    </row>
    <row r="47" spans="1:16" ht="12.75">
      <c r="A47" s="402"/>
      <c r="B47" s="402"/>
      <c r="C47" s="402"/>
      <c r="D47" s="402"/>
      <c r="E47" s="402"/>
      <c r="F47" s="1355"/>
      <c r="G47" s="1355"/>
      <c r="H47" s="1355"/>
      <c r="I47" s="1355"/>
      <c r="J47" s="1355"/>
      <c r="K47" s="1355"/>
      <c r="L47" s="402"/>
      <c r="M47" s="402"/>
      <c r="N47" s="402"/>
      <c r="O47" s="402"/>
      <c r="P47" s="402"/>
    </row>
    <row r="48" spans="1:16" ht="12.75">
      <c r="A48" s="402"/>
      <c r="B48" s="402"/>
      <c r="C48" s="402"/>
      <c r="D48" s="402"/>
      <c r="E48" s="402"/>
      <c r="F48" s="1355"/>
      <c r="G48" s="1355"/>
      <c r="H48" s="1355"/>
      <c r="I48" s="1355"/>
      <c r="J48" s="1355"/>
      <c r="K48" s="1355"/>
      <c r="L48" s="402"/>
      <c r="M48" s="402"/>
      <c r="N48" s="402"/>
      <c r="O48" s="402"/>
      <c r="P48" s="402"/>
    </row>
    <row r="49" spans="1:16" ht="12.75">
      <c r="A49" s="402"/>
      <c r="B49" s="402"/>
      <c r="C49" s="402"/>
      <c r="D49" s="402"/>
      <c r="E49" s="402"/>
      <c r="F49" s="1355"/>
      <c r="G49" s="1355"/>
      <c r="H49" s="1355"/>
      <c r="I49" s="1355"/>
      <c r="J49" s="1355"/>
      <c r="K49" s="1355"/>
      <c r="L49" s="402"/>
      <c r="M49" s="402"/>
      <c r="N49" s="402"/>
      <c r="O49" s="402"/>
      <c r="P49" s="402"/>
    </row>
    <row r="50" spans="1:16" ht="12.75">
      <c r="A50" s="402"/>
      <c r="B50" s="402"/>
      <c r="C50" s="402"/>
      <c r="D50" s="402"/>
      <c r="E50" s="402"/>
      <c r="F50" s="1355"/>
      <c r="G50" s="1355"/>
      <c r="H50" s="1355"/>
      <c r="I50" s="1355"/>
      <c r="J50" s="1355"/>
      <c r="K50" s="1355"/>
      <c r="L50" s="402"/>
      <c r="M50" s="402"/>
      <c r="N50" s="402"/>
      <c r="O50" s="402"/>
      <c r="P50" s="402"/>
    </row>
    <row r="51" spans="1:16" ht="12.75">
      <c r="A51" s="402"/>
      <c r="B51" s="402"/>
      <c r="C51" s="402"/>
      <c r="D51" s="402"/>
      <c r="E51" s="402"/>
      <c r="F51" s="1355"/>
      <c r="G51" s="1355"/>
      <c r="H51" s="1355"/>
      <c r="I51" s="1355"/>
      <c r="J51" s="1355"/>
      <c r="K51" s="1355"/>
      <c r="L51" s="402"/>
      <c r="M51" s="402"/>
      <c r="N51" s="402"/>
      <c r="O51" s="402"/>
      <c r="P51" s="402"/>
    </row>
    <row r="52" spans="1:16" ht="12.75">
      <c r="A52" s="402"/>
      <c r="B52" s="402"/>
      <c r="C52" s="402"/>
      <c r="D52" s="402"/>
      <c r="E52" s="402"/>
      <c r="F52" s="1355"/>
      <c r="G52" s="1355"/>
      <c r="H52" s="1355"/>
      <c r="I52" s="1355"/>
      <c r="J52" s="1355"/>
      <c r="K52" s="1355"/>
      <c r="L52" s="402"/>
      <c r="M52" s="402"/>
      <c r="N52" s="402"/>
      <c r="O52" s="402"/>
      <c r="P52" s="402"/>
    </row>
    <row r="53" spans="1:16" ht="12.75">
      <c r="A53" s="402"/>
      <c r="B53" s="402"/>
      <c r="C53" s="402"/>
      <c r="D53" s="402"/>
      <c r="E53" s="402"/>
      <c r="F53" s="1355"/>
      <c r="G53" s="1355"/>
      <c r="H53" s="1355"/>
      <c r="I53" s="1355"/>
      <c r="J53" s="1355"/>
      <c r="K53" s="1355"/>
      <c r="L53" s="402"/>
      <c r="M53" s="402"/>
      <c r="N53" s="402"/>
      <c r="O53" s="402"/>
      <c r="P53" s="402"/>
    </row>
    <row r="54" spans="1:16" ht="12.75">
      <c r="A54" s="402"/>
      <c r="B54" s="402"/>
      <c r="C54" s="402"/>
      <c r="D54" s="402"/>
      <c r="E54" s="402"/>
      <c r="F54" s="1355"/>
      <c r="G54" s="1355"/>
      <c r="H54" s="1355"/>
      <c r="I54" s="1355"/>
      <c r="J54" s="1355"/>
      <c r="K54" s="1355"/>
      <c r="L54" s="402"/>
      <c r="M54" s="402"/>
      <c r="N54" s="402"/>
      <c r="O54" s="402"/>
      <c r="P54" s="402"/>
    </row>
    <row r="55" spans="1:16" ht="12.75">
      <c r="A55" s="402"/>
      <c r="B55" s="402"/>
      <c r="C55" s="402"/>
      <c r="D55" s="402"/>
      <c r="E55" s="402"/>
      <c r="F55" s="1355"/>
      <c r="G55" s="1355"/>
      <c r="H55" s="1355"/>
      <c r="I55" s="1355"/>
      <c r="J55" s="1355"/>
      <c r="K55" s="1355"/>
      <c r="L55" s="402"/>
      <c r="M55" s="402"/>
      <c r="N55" s="402"/>
      <c r="O55" s="402"/>
      <c r="P55" s="402"/>
    </row>
    <row r="56" spans="1:16" ht="12.75">
      <c r="A56" s="402"/>
      <c r="B56" s="402"/>
      <c r="C56" s="402"/>
      <c r="D56" s="402"/>
      <c r="E56" s="402"/>
      <c r="F56" s="1355"/>
      <c r="G56" s="1355"/>
      <c r="H56" s="1355"/>
      <c r="I56" s="1355"/>
      <c r="J56" s="1355"/>
      <c r="K56" s="1355"/>
      <c r="L56" s="402"/>
      <c r="M56" s="402"/>
      <c r="N56" s="402"/>
      <c r="O56" s="402"/>
      <c r="P56" s="402"/>
    </row>
    <row r="57" spans="1:16" ht="12.75">
      <c r="A57" s="402"/>
      <c r="B57" s="402"/>
      <c r="C57" s="402"/>
      <c r="D57" s="402"/>
      <c r="E57" s="402"/>
      <c r="F57" s="1355"/>
      <c r="G57" s="1355"/>
      <c r="H57" s="1355"/>
      <c r="I57" s="1355"/>
      <c r="J57" s="1355"/>
      <c r="K57" s="1355"/>
      <c r="L57" s="402"/>
      <c r="M57" s="402"/>
      <c r="N57" s="402"/>
      <c r="O57" s="402"/>
      <c r="P57" s="402"/>
    </row>
    <row r="58" spans="1:16" ht="12.75">
      <c r="A58" s="402"/>
      <c r="B58" s="402"/>
      <c r="C58" s="402"/>
      <c r="D58" s="402"/>
      <c r="E58" s="402"/>
      <c r="F58" s="1355"/>
      <c r="G58" s="1355"/>
      <c r="H58" s="1355"/>
      <c r="I58" s="1355"/>
      <c r="J58" s="1355"/>
      <c r="K58" s="1355"/>
      <c r="L58" s="402"/>
      <c r="M58" s="402"/>
      <c r="N58" s="402"/>
      <c r="O58" s="402"/>
      <c r="P58" s="402"/>
    </row>
    <row r="59" spans="1:16" ht="12.75">
      <c r="A59" s="402"/>
      <c r="B59" s="402"/>
      <c r="C59" s="402"/>
      <c r="D59" s="402"/>
      <c r="E59" s="402"/>
      <c r="F59" s="1355"/>
      <c r="G59" s="1355"/>
      <c r="H59" s="1355"/>
      <c r="I59" s="1355"/>
      <c r="J59" s="1355"/>
      <c r="K59" s="1355"/>
      <c r="L59" s="402"/>
      <c r="M59" s="402"/>
      <c r="N59" s="402"/>
      <c r="O59" s="402"/>
      <c r="P59" s="402"/>
    </row>
    <row r="60" spans="1:16" ht="12.75">
      <c r="A60" s="402"/>
      <c r="B60" s="402"/>
      <c r="C60" s="402"/>
      <c r="D60" s="402"/>
      <c r="E60" s="402"/>
      <c r="F60" s="1355"/>
      <c r="G60" s="1355"/>
      <c r="H60" s="1355"/>
      <c r="I60" s="1355"/>
      <c r="J60" s="1355"/>
      <c r="K60" s="1355"/>
      <c r="L60" s="402"/>
      <c r="M60" s="402"/>
      <c r="N60" s="402"/>
      <c r="O60" s="402"/>
      <c r="P60" s="402"/>
    </row>
    <row r="61" spans="1:16" ht="12.75">
      <c r="A61" s="402"/>
      <c r="B61" s="402"/>
      <c r="C61" s="402"/>
      <c r="D61" s="402"/>
      <c r="E61" s="402"/>
      <c r="F61" s="1355"/>
      <c r="G61" s="1355"/>
      <c r="H61" s="1355"/>
      <c r="I61" s="1355"/>
      <c r="J61" s="1355"/>
      <c r="K61" s="1355"/>
      <c r="L61" s="402"/>
      <c r="M61" s="402"/>
      <c r="N61" s="402"/>
      <c r="O61" s="402"/>
      <c r="P61" s="402"/>
    </row>
    <row r="62" spans="1:16" ht="12.75">
      <c r="A62" s="402"/>
      <c r="B62" s="402"/>
      <c r="C62" s="402"/>
      <c r="D62" s="402"/>
      <c r="E62" s="402"/>
      <c r="F62" s="1355"/>
      <c r="G62" s="1355"/>
      <c r="H62" s="1355"/>
      <c r="I62" s="1355"/>
      <c r="J62" s="1355"/>
      <c r="K62" s="1355"/>
      <c r="L62" s="402"/>
      <c r="M62" s="402"/>
      <c r="N62" s="402"/>
      <c r="O62" s="402"/>
      <c r="P62" s="402"/>
    </row>
  </sheetData>
  <sheetProtection/>
  <mergeCells count="34">
    <mergeCell ref="H9:I9"/>
    <mergeCell ref="A1:K2"/>
    <mergeCell ref="A3:K3"/>
    <mergeCell ref="A4:K4"/>
    <mergeCell ref="H7:I7"/>
    <mergeCell ref="H8:I8"/>
    <mergeCell ref="H22:I22"/>
    <mergeCell ref="H23:I23"/>
    <mergeCell ref="F11:G11"/>
    <mergeCell ref="H11:I11"/>
    <mergeCell ref="J11:K11"/>
    <mergeCell ref="F12:G12"/>
    <mergeCell ref="H12:I12"/>
    <mergeCell ref="J12:K12"/>
    <mergeCell ref="H29:I29"/>
    <mergeCell ref="H30:I30"/>
    <mergeCell ref="H26:I26"/>
    <mergeCell ref="H15:I15"/>
    <mergeCell ref="H16:I16"/>
    <mergeCell ref="H17:I17"/>
    <mergeCell ref="H18:I18"/>
    <mergeCell ref="H19:I19"/>
    <mergeCell ref="H20:I20"/>
    <mergeCell ref="H21:I21"/>
    <mergeCell ref="F31:G31"/>
    <mergeCell ref="H31:I31"/>
    <mergeCell ref="H24:I24"/>
    <mergeCell ref="H25:I25"/>
    <mergeCell ref="J31:K31"/>
    <mergeCell ref="F32:G32"/>
    <mergeCell ref="H32:I32"/>
    <mergeCell ref="J32:K32"/>
    <mergeCell ref="H27:I27"/>
    <mergeCell ref="H28:I28"/>
  </mergeCells>
  <printOptions/>
  <pageMargins left="0.7" right="0.7" top="0.75" bottom="0.75" header="0.3" footer="0.3"/>
  <pageSetup fitToHeight="1" fitToWidth="1" horizontalDpi="600" verticalDpi="600" orientation="landscape" scale="81" r:id="rId1"/>
</worksheet>
</file>

<file path=xl/worksheets/sheet46.xml><?xml version="1.0" encoding="utf-8"?>
<worksheet xmlns="http://schemas.openxmlformats.org/spreadsheetml/2006/main" xmlns:r="http://schemas.openxmlformats.org/officeDocument/2006/relationships">
  <sheetPr>
    <pageSetUpPr fitToPage="1"/>
  </sheetPr>
  <dimension ref="A1:J44"/>
  <sheetViews>
    <sheetView zoomScalePageLayoutView="0" workbookViewId="0" topLeftCell="A1">
      <selection activeCell="J44" sqref="J44"/>
    </sheetView>
  </sheetViews>
  <sheetFormatPr defaultColWidth="9.140625" defaultRowHeight="12.75"/>
  <cols>
    <col min="1" max="1" width="19.421875" style="0" customWidth="1"/>
    <col min="2" max="2" width="18.7109375" style="0" customWidth="1"/>
    <col min="3" max="3" width="20.57421875" style="0" customWidth="1"/>
    <col min="4" max="4" width="19.8515625" style="0" customWidth="1"/>
    <col min="5" max="5" width="21.28125" style="0" customWidth="1"/>
    <col min="6" max="6" width="19.8515625" style="0" customWidth="1"/>
    <col min="7" max="7" width="19.28125" style="0" customWidth="1"/>
    <col min="10" max="10" width="32.57421875" style="0" customWidth="1"/>
  </cols>
  <sheetData>
    <row r="1" spans="1:7" ht="12.75">
      <c r="A1" s="8"/>
      <c r="B1" s="9"/>
      <c r="C1" s="9"/>
      <c r="D1" s="9"/>
      <c r="E1" s="9"/>
      <c r="F1" s="9"/>
      <c r="G1" s="10"/>
    </row>
    <row r="2" spans="1:7" ht="23.25">
      <c r="A2" s="724" t="s">
        <v>597</v>
      </c>
      <c r="B2" s="13"/>
      <c r="C2" s="13"/>
      <c r="D2" s="13"/>
      <c r="E2" s="13"/>
      <c r="F2" s="13"/>
      <c r="G2" s="14"/>
    </row>
    <row r="3" spans="1:7" ht="20.25">
      <c r="A3" s="12" t="s">
        <v>598</v>
      </c>
      <c r="B3" s="13"/>
      <c r="C3" s="13"/>
      <c r="D3" s="13"/>
      <c r="E3" s="13"/>
      <c r="F3" s="13"/>
      <c r="G3" s="14"/>
    </row>
    <row r="4" spans="1:7" ht="20.25">
      <c r="A4" s="12" t="s">
        <v>144</v>
      </c>
      <c r="B4" s="13"/>
      <c r="C4" s="13"/>
      <c r="D4" s="13"/>
      <c r="E4" s="13"/>
      <c r="F4" s="13"/>
      <c r="G4" s="14"/>
    </row>
    <row r="5" spans="1:7" ht="12.75">
      <c r="A5" s="1389"/>
      <c r="B5" s="1390"/>
      <c r="C5" s="1390"/>
      <c r="D5" s="1390"/>
      <c r="E5" s="1390"/>
      <c r="F5" s="1390"/>
      <c r="G5" s="1391"/>
    </row>
    <row r="6" spans="1:7" ht="12.75">
      <c r="A6" s="20"/>
      <c r="B6" s="21"/>
      <c r="C6" s="22"/>
      <c r="D6" s="22"/>
      <c r="E6" s="22"/>
      <c r="F6" s="22"/>
      <c r="G6" s="23"/>
    </row>
    <row r="7" spans="1:7" ht="12.75">
      <c r="A7" s="25" t="s">
        <v>460</v>
      </c>
      <c r="B7" s="26" t="s">
        <v>168</v>
      </c>
      <c r="C7" s="27" t="s">
        <v>599</v>
      </c>
      <c r="D7" s="27" t="s">
        <v>600</v>
      </c>
      <c r="E7" s="27" t="s">
        <v>601</v>
      </c>
      <c r="F7" s="27" t="s">
        <v>602</v>
      </c>
      <c r="G7" s="28" t="s">
        <v>603</v>
      </c>
    </row>
    <row r="8" spans="1:7" ht="12.75">
      <c r="A8" s="1392" t="s">
        <v>462</v>
      </c>
      <c r="B8" s="1393" t="s">
        <v>158</v>
      </c>
      <c r="C8" s="1394" t="s">
        <v>158</v>
      </c>
      <c r="D8" s="27" t="s">
        <v>604</v>
      </c>
      <c r="E8" s="1394" t="s">
        <v>158</v>
      </c>
      <c r="F8" s="1394" t="s">
        <v>158</v>
      </c>
      <c r="G8" s="28" t="s">
        <v>605</v>
      </c>
    </row>
    <row r="9" spans="1:7" ht="12.75">
      <c r="A9" s="1395"/>
      <c r="B9" s="34"/>
      <c r="C9" s="1396"/>
      <c r="D9" s="1397"/>
      <c r="E9" s="1396"/>
      <c r="F9" s="1396"/>
      <c r="G9" s="1398"/>
    </row>
    <row r="10" spans="1:7" ht="12.75">
      <c r="A10" s="1292"/>
      <c r="B10" s="1399"/>
      <c r="C10" s="1297"/>
      <c r="D10" s="205"/>
      <c r="E10" s="1297"/>
      <c r="F10" s="1297"/>
      <c r="G10" s="1400"/>
    </row>
    <row r="11" spans="1:7" ht="12.75">
      <c r="A11" s="43">
        <v>1980</v>
      </c>
      <c r="B11" s="1401">
        <v>259810</v>
      </c>
      <c r="C11" s="1401">
        <v>212072</v>
      </c>
      <c r="D11" s="1402">
        <v>1.2265776590169817</v>
      </c>
      <c r="E11" s="1401">
        <v>20156</v>
      </c>
      <c r="F11" s="1401">
        <v>67894</v>
      </c>
      <c r="G11" s="1403">
        <v>0.085</v>
      </c>
    </row>
    <row r="12" spans="1:7" ht="12.75">
      <c r="A12" s="43"/>
      <c r="B12" s="1404"/>
      <c r="C12" s="1404"/>
      <c r="D12" s="1402"/>
      <c r="E12" s="1404"/>
      <c r="F12" s="1404"/>
      <c r="G12" s="1403"/>
    </row>
    <row r="13" spans="1:7" ht="12.75">
      <c r="A13" s="43">
        <v>1985</v>
      </c>
      <c r="B13" s="1404">
        <v>500673</v>
      </c>
      <c r="C13" s="1404">
        <v>308617</v>
      </c>
      <c r="D13" s="1402">
        <v>1.6223117974706514</v>
      </c>
      <c r="E13" s="1404">
        <v>11182</v>
      </c>
      <c r="F13" s="1404">
        <v>203238</v>
      </c>
      <c r="G13" s="1403">
        <v>0.0975</v>
      </c>
    </row>
    <row r="14" spans="1:7" ht="12.75">
      <c r="A14" s="43"/>
      <c r="B14" s="1404"/>
      <c r="C14" s="1404"/>
      <c r="D14" s="1402"/>
      <c r="E14" s="1404"/>
      <c r="F14" s="1404"/>
      <c r="G14" s="1403"/>
    </row>
    <row r="15" spans="1:7" ht="12.75">
      <c r="A15" s="43">
        <v>1990</v>
      </c>
      <c r="B15" s="1404">
        <v>837131</v>
      </c>
      <c r="C15" s="1404">
        <v>604047</v>
      </c>
      <c r="D15" s="1402">
        <v>1.3858706358942268</v>
      </c>
      <c r="E15" s="1404">
        <v>35689</v>
      </c>
      <c r="F15" s="1404">
        <v>268773</v>
      </c>
      <c r="G15" s="1403">
        <v>0.0725</v>
      </c>
    </row>
    <row r="16" spans="1:7" ht="12.75">
      <c r="A16" s="43">
        <v>1991</v>
      </c>
      <c r="B16" s="1404">
        <v>848251</v>
      </c>
      <c r="C16" s="1404">
        <v>687896</v>
      </c>
      <c r="D16" s="1402">
        <v>1.2331093653691838</v>
      </c>
      <c r="E16" s="1404">
        <v>34485</v>
      </c>
      <c r="F16" s="1404">
        <v>194840</v>
      </c>
      <c r="G16" s="1403">
        <v>0.0725</v>
      </c>
    </row>
    <row r="17" spans="1:7" ht="12.75">
      <c r="A17" s="43">
        <v>1992</v>
      </c>
      <c r="B17" s="1404">
        <v>915722</v>
      </c>
      <c r="C17" s="1404">
        <v>771421</v>
      </c>
      <c r="D17" s="1402">
        <v>1.187058687798232</v>
      </c>
      <c r="E17" s="1404">
        <v>47528</v>
      </c>
      <c r="F17" s="1404">
        <v>191829</v>
      </c>
      <c r="G17" s="1403">
        <v>0.0625</v>
      </c>
    </row>
    <row r="18" spans="1:7" ht="12.75">
      <c r="A18" s="43">
        <v>1993</v>
      </c>
      <c r="B18" s="1404">
        <v>951972</v>
      </c>
      <c r="C18" s="1404">
        <v>844803</v>
      </c>
      <c r="D18" s="1402">
        <v>1.1268567938324083</v>
      </c>
      <c r="E18" s="1404">
        <v>59622</v>
      </c>
      <c r="F18" s="1404">
        <v>166791</v>
      </c>
      <c r="G18" s="1403">
        <v>0.064</v>
      </c>
    </row>
    <row r="19" spans="1:7" ht="12.75">
      <c r="A19" s="43">
        <v>1994</v>
      </c>
      <c r="B19" s="1404">
        <v>1001128.54</v>
      </c>
      <c r="C19" s="1404">
        <v>936698.39</v>
      </c>
      <c r="D19" s="1402">
        <v>1.068784307401233</v>
      </c>
      <c r="E19" s="1404">
        <v>75569.45</v>
      </c>
      <c r="F19" s="1404">
        <v>139999.6</v>
      </c>
      <c r="G19" s="1403">
        <v>0.0565</v>
      </c>
    </row>
    <row r="20" spans="1:7" ht="12.75">
      <c r="A20" s="43">
        <v>1995</v>
      </c>
      <c r="B20" s="1404">
        <v>1032502.72</v>
      </c>
      <c r="C20" s="1404">
        <v>887730.27</v>
      </c>
      <c r="D20" s="1402">
        <v>1.1630815743164868</v>
      </c>
      <c r="E20" s="1404">
        <v>37277.91</v>
      </c>
      <c r="F20" s="1404">
        <v>182050.35</v>
      </c>
      <c r="G20" s="1403">
        <v>0.0715</v>
      </c>
    </row>
    <row r="21" spans="1:7" ht="12.75">
      <c r="A21" s="43">
        <v>1996</v>
      </c>
      <c r="B21" s="1404">
        <v>1198220.76</v>
      </c>
      <c r="C21" s="1404">
        <v>1134193.89</v>
      </c>
      <c r="D21" s="1402">
        <v>1.0564514326558399</v>
      </c>
      <c r="E21" s="1404">
        <v>83070.77</v>
      </c>
      <c r="F21" s="1404">
        <v>147097.64</v>
      </c>
      <c r="G21" s="1403">
        <v>0.053</v>
      </c>
    </row>
    <row r="22" spans="1:7" ht="12.75">
      <c r="A22" s="43">
        <v>1997</v>
      </c>
      <c r="B22" s="1404">
        <v>1368188</v>
      </c>
      <c r="C22" s="1404">
        <v>1192222</v>
      </c>
      <c r="D22" s="1402">
        <v>1.15</v>
      </c>
      <c r="E22" s="1404">
        <v>47906</v>
      </c>
      <c r="F22" s="1404">
        <v>223871</v>
      </c>
      <c r="G22" s="1403">
        <v>0.058</v>
      </c>
    </row>
    <row r="23" spans="1:7" ht="12.75">
      <c r="A23" s="43">
        <v>1998</v>
      </c>
      <c r="B23" s="1404">
        <v>1491487.71</v>
      </c>
      <c r="C23" s="1404">
        <v>1284724.57</v>
      </c>
      <c r="D23" s="1402">
        <v>1.160939663510911</v>
      </c>
      <c r="E23" s="1404">
        <v>49242</v>
      </c>
      <c r="F23" s="1404">
        <v>256005</v>
      </c>
      <c r="G23" s="1403">
        <v>0.054</v>
      </c>
    </row>
    <row r="24" spans="1:7" ht="12.75">
      <c r="A24" s="43">
        <v>1999</v>
      </c>
      <c r="B24" s="1404">
        <v>1692755.15</v>
      </c>
      <c r="C24" s="1404">
        <v>1455468.63</v>
      </c>
      <c r="D24" s="1402">
        <v>1.163031009469438</v>
      </c>
      <c r="E24" s="1404">
        <v>54237.35</v>
      </c>
      <c r="F24" s="1404">
        <v>291523.88</v>
      </c>
      <c r="G24" s="1403">
        <v>0.053</v>
      </c>
    </row>
    <row r="25" spans="1:7" ht="12.75">
      <c r="A25" s="43">
        <v>2000</v>
      </c>
      <c r="B25" s="1404">
        <v>1836184.15</v>
      </c>
      <c r="C25" s="1404">
        <v>1271347.05</v>
      </c>
      <c r="D25" s="1402">
        <v>1.4442823853644053</v>
      </c>
      <c r="E25" s="1404">
        <v>6565.7</v>
      </c>
      <c r="F25" s="1404">
        <v>571402.81</v>
      </c>
      <c r="G25" s="1403">
        <v>0.07</v>
      </c>
    </row>
    <row r="26" spans="1:7" ht="12.75">
      <c r="A26" s="43">
        <v>2001</v>
      </c>
      <c r="B26" s="1404">
        <v>1714533.56</v>
      </c>
      <c r="C26" s="1404">
        <v>1374415.87</v>
      </c>
      <c r="D26" s="1402">
        <v>1.2474634478718585</v>
      </c>
      <c r="E26" s="1404">
        <v>38564.21</v>
      </c>
      <c r="F26" s="1404">
        <v>378681.91</v>
      </c>
      <c r="G26" s="1403">
        <v>0.064</v>
      </c>
    </row>
    <row r="27" spans="1:7" ht="12.75">
      <c r="A27" s="43">
        <v>2002</v>
      </c>
      <c r="B27" s="1404">
        <v>1444776.6</v>
      </c>
      <c r="C27" s="1404">
        <v>1435557.78</v>
      </c>
      <c r="D27" s="1402">
        <v>1.0064217686870118</v>
      </c>
      <c r="E27" s="1404">
        <v>142573</v>
      </c>
      <c r="F27" s="1404">
        <v>151792.99</v>
      </c>
      <c r="G27" s="1403">
        <v>0.057</v>
      </c>
    </row>
    <row r="28" spans="1:10" ht="12.75">
      <c r="A28" s="43">
        <v>2003</v>
      </c>
      <c r="B28" s="1404">
        <v>1372489.89</v>
      </c>
      <c r="C28" s="1404">
        <v>1620607.03</v>
      </c>
      <c r="D28" s="1402">
        <v>0.8468986401965687</v>
      </c>
      <c r="E28" s="1404">
        <v>298996.2</v>
      </c>
      <c r="F28" s="1404">
        <v>50878.98</v>
      </c>
      <c r="G28" s="1403">
        <v>0.05</v>
      </c>
      <c r="J28" s="583"/>
    </row>
    <row r="29" spans="1:7" ht="12.75">
      <c r="A29" s="43">
        <v>2004</v>
      </c>
      <c r="B29" s="1404">
        <v>1590057</v>
      </c>
      <c r="C29" s="1404">
        <v>1860514</v>
      </c>
      <c r="D29" s="1402">
        <v>0.8546551897384699</v>
      </c>
      <c r="E29" s="1404">
        <v>321831</v>
      </c>
      <c r="F29" s="1404">
        <v>51373</v>
      </c>
      <c r="G29" s="1403">
        <v>0.04</v>
      </c>
    </row>
    <row r="30" spans="1:7" ht="12.75">
      <c r="A30" s="43">
        <v>2005</v>
      </c>
      <c r="B30" s="1404">
        <v>1728856</v>
      </c>
      <c r="C30" s="1404">
        <v>1946593</v>
      </c>
      <c r="D30" s="1402">
        <v>0.8881445684845266</v>
      </c>
      <c r="E30" s="1404">
        <v>282953</v>
      </c>
      <c r="F30" s="1404">
        <v>65215</v>
      </c>
      <c r="G30" s="1403">
        <v>0.039</v>
      </c>
    </row>
    <row r="31" spans="1:7" ht="12.75">
      <c r="A31" s="43">
        <v>2006</v>
      </c>
      <c r="B31" s="1404">
        <v>1840181.46</v>
      </c>
      <c r="C31" s="1404">
        <v>1910562.76</v>
      </c>
      <c r="D31" s="1402">
        <f>B31/C31</f>
        <v>0.963162005732803</v>
      </c>
      <c r="E31" s="1404">
        <v>185883.1</v>
      </c>
      <c r="F31" s="1404">
        <v>115501.8</v>
      </c>
      <c r="G31" s="1403">
        <v>0.045</v>
      </c>
    </row>
    <row r="32" spans="1:7" ht="12.75">
      <c r="A32" s="54">
        <v>2007</v>
      </c>
      <c r="B32" s="1405">
        <v>2071159.89</v>
      </c>
      <c r="C32" s="1404">
        <v>1864957.95</v>
      </c>
      <c r="D32" s="1402">
        <f>B32/C32</f>
        <v>1.1105665358299366</v>
      </c>
      <c r="E32" s="1404">
        <v>116163.29</v>
      </c>
      <c r="F32" s="1404">
        <v>251844.28</v>
      </c>
      <c r="G32" s="1403">
        <v>0.0499</v>
      </c>
    </row>
    <row r="33" spans="1:7" ht="12.75">
      <c r="A33" s="54">
        <v>2008</v>
      </c>
      <c r="B33" s="1405">
        <v>2035275.33</v>
      </c>
      <c r="C33" s="1404">
        <v>1889056.7</v>
      </c>
      <c r="D33" s="1402">
        <f>B33/C33</f>
        <v>1.0774029863688053</v>
      </c>
      <c r="E33" s="1404">
        <v>84931.63</v>
      </c>
      <c r="F33" s="1404">
        <v>231150.35</v>
      </c>
      <c r="G33" s="1403">
        <v>0.0537</v>
      </c>
    </row>
    <row r="34" spans="1:7" ht="13.5" thickBot="1">
      <c r="A34" s="1406" t="s">
        <v>606</v>
      </c>
      <c r="B34" s="1407">
        <v>1530219.32</v>
      </c>
      <c r="C34" s="1408">
        <v>1882918.98</v>
      </c>
      <c r="D34" s="2358">
        <f>B34/C34</f>
        <v>0.812684632877831</v>
      </c>
      <c r="E34" s="1408">
        <v>387736.01</v>
      </c>
      <c r="F34" s="1408">
        <v>35036.35</v>
      </c>
      <c r="G34" s="2387">
        <v>0.0538</v>
      </c>
    </row>
    <row r="35" spans="1:7" ht="12.75">
      <c r="A35" s="157"/>
      <c r="B35" s="63"/>
      <c r="C35" s="63"/>
      <c r="D35" s="63"/>
      <c r="E35" s="63"/>
      <c r="F35" s="63"/>
      <c r="G35" s="160"/>
    </row>
    <row r="36" spans="1:7" ht="12.75">
      <c r="A36" s="307" t="s">
        <v>933</v>
      </c>
      <c r="B36" s="1323"/>
      <c r="C36" s="1323"/>
      <c r="D36" s="1323"/>
      <c r="E36" s="1323"/>
      <c r="F36" s="1323"/>
      <c r="G36" s="1323"/>
    </row>
    <row r="37" spans="1:7" ht="12.75">
      <c r="A37" s="307" t="s">
        <v>930</v>
      </c>
      <c r="B37" s="1323"/>
      <c r="C37" s="1323"/>
      <c r="D37" s="1323"/>
      <c r="E37" s="1323"/>
      <c r="F37" s="1323"/>
      <c r="G37" s="1323"/>
    </row>
    <row r="38" spans="1:7" ht="12.75">
      <c r="A38" s="1409" t="s">
        <v>161</v>
      </c>
      <c r="B38" s="62"/>
      <c r="C38" s="63"/>
      <c r="D38" s="63"/>
      <c r="E38" s="63"/>
      <c r="F38" s="1411"/>
      <c r="G38" s="165"/>
    </row>
    <row r="39" spans="1:7" ht="12.75">
      <c r="A39" s="1409" t="s">
        <v>608</v>
      </c>
      <c r="B39" s="1410"/>
      <c r="C39" s="1410"/>
      <c r="D39" s="1410"/>
      <c r="E39" s="1410"/>
      <c r="F39" s="1411"/>
      <c r="G39" s="1410"/>
    </row>
    <row r="40" spans="1:7" ht="12.75">
      <c r="A40" s="1409" t="s">
        <v>989</v>
      </c>
      <c r="B40" s="11"/>
      <c r="C40" s="11"/>
      <c r="D40" s="1412"/>
      <c r="E40" s="11"/>
      <c r="F40" s="11"/>
      <c r="G40" s="11"/>
    </row>
    <row r="41" spans="1:7" ht="12.75">
      <c r="A41" s="1409" t="s">
        <v>988</v>
      </c>
      <c r="B41" s="11"/>
      <c r="C41" s="11"/>
      <c r="D41" s="1412"/>
      <c r="E41" s="11"/>
      <c r="F41" s="11"/>
      <c r="G41" s="11"/>
    </row>
    <row r="42" spans="1:7" ht="18">
      <c r="A42" s="11"/>
      <c r="B42" s="1413"/>
      <c r="C42" s="1413"/>
      <c r="D42" s="11" t="s">
        <v>141</v>
      </c>
      <c r="E42" s="592"/>
      <c r="F42" s="592"/>
      <c r="G42" s="11"/>
    </row>
    <row r="43" spans="2:6" s="11" customFormat="1" ht="12.75">
      <c r="B43" s="63"/>
      <c r="C43" s="63"/>
      <c r="D43" s="160"/>
      <c r="E43" s="165"/>
      <c r="F43" s="160"/>
    </row>
    <row r="44" spans="2:6" s="11" customFormat="1" ht="12.75">
      <c r="B44" s="63"/>
      <c r="C44" s="63"/>
      <c r="D44" s="160"/>
      <c r="E44" s="165"/>
      <c r="F44" s="160"/>
    </row>
  </sheetData>
  <sheetProtection/>
  <printOptions/>
  <pageMargins left="0.7" right="0.7" top="0.75" bottom="0.75" header="0.3" footer="0.3"/>
  <pageSetup fitToHeight="1" fitToWidth="1" horizontalDpi="600" verticalDpi="600" orientation="landscape" scale="89" r:id="rId1"/>
</worksheet>
</file>

<file path=xl/worksheets/sheet47.xml><?xml version="1.0" encoding="utf-8"?>
<worksheet xmlns="http://schemas.openxmlformats.org/spreadsheetml/2006/main" xmlns:r="http://schemas.openxmlformats.org/officeDocument/2006/relationships">
  <sheetPr>
    <pageSetUpPr fitToPage="1"/>
  </sheetPr>
  <dimension ref="A1:L56"/>
  <sheetViews>
    <sheetView zoomScalePageLayoutView="0" workbookViewId="0" topLeftCell="B1">
      <selection activeCell="G4" sqref="G4"/>
    </sheetView>
  </sheetViews>
  <sheetFormatPr defaultColWidth="9.140625" defaultRowHeight="12.75"/>
  <cols>
    <col min="1" max="1" width="25.8515625" style="11" customWidth="1"/>
    <col min="2" max="2" width="21.8515625" style="11" customWidth="1"/>
    <col min="3" max="3" width="21.7109375" style="11" customWidth="1"/>
    <col min="4" max="4" width="23.140625" style="11" customWidth="1"/>
    <col min="5" max="5" width="25.57421875" style="15" customWidth="1"/>
    <col min="6" max="6" width="21.28125" style="402" customWidth="1"/>
    <col min="7" max="8" width="9.140625" style="402" customWidth="1"/>
    <col min="9" max="16384" width="9.140625" style="11" customWidth="1"/>
  </cols>
  <sheetData>
    <row r="1" spans="1:6" ht="12.75">
      <c r="A1" s="8"/>
      <c r="B1" s="9"/>
      <c r="C1" s="9"/>
      <c r="D1" s="9"/>
      <c r="E1" s="9"/>
      <c r="F1" s="597"/>
    </row>
    <row r="2" spans="1:8" s="15" customFormat="1" ht="23.25">
      <c r="A2" s="724" t="s">
        <v>609</v>
      </c>
      <c r="B2" s="13"/>
      <c r="C2" s="13"/>
      <c r="D2" s="13"/>
      <c r="E2" s="13"/>
      <c r="F2" s="599"/>
      <c r="G2" s="542"/>
      <c r="H2" s="542"/>
    </row>
    <row r="3" spans="1:8" ht="20.25">
      <c r="A3" s="12" t="s">
        <v>610</v>
      </c>
      <c r="B3" s="13"/>
      <c r="C3" s="13"/>
      <c r="D3" s="13"/>
      <c r="E3" s="13"/>
      <c r="F3" s="599"/>
      <c r="G3" s="11"/>
      <c r="H3" s="11"/>
    </row>
    <row r="4" spans="1:8" ht="20.25">
      <c r="A4" s="12" t="s">
        <v>144</v>
      </c>
      <c r="B4" s="13"/>
      <c r="C4" s="13"/>
      <c r="D4" s="13"/>
      <c r="E4" s="13"/>
      <c r="F4" s="599"/>
      <c r="G4" s="11"/>
      <c r="H4" s="11"/>
    </row>
    <row r="5" spans="1:6" ht="12.75">
      <c r="A5" s="171"/>
      <c r="B5" s="173"/>
      <c r="C5" s="173"/>
      <c r="D5" s="173"/>
      <c r="E5" s="173"/>
      <c r="F5" s="1414"/>
    </row>
    <row r="6" spans="1:6" ht="12.75">
      <c r="A6" s="175"/>
      <c r="B6" s="1415"/>
      <c r="C6" s="1416"/>
      <c r="D6" s="1416"/>
      <c r="E6" s="1416"/>
      <c r="F6" s="942"/>
    </row>
    <row r="7" spans="1:6" ht="12.75">
      <c r="A7" s="1284" t="s">
        <v>460</v>
      </c>
      <c r="B7" s="626"/>
      <c r="C7" s="627"/>
      <c r="D7" s="627"/>
      <c r="E7" s="1417" t="s">
        <v>611</v>
      </c>
      <c r="F7" s="1418" t="s">
        <v>603</v>
      </c>
    </row>
    <row r="8" spans="1:6" ht="12.75">
      <c r="A8" s="1284" t="s">
        <v>462</v>
      </c>
      <c r="B8" s="556" t="s">
        <v>168</v>
      </c>
      <c r="C8" s="265" t="s">
        <v>599</v>
      </c>
      <c r="D8" s="265" t="s">
        <v>601</v>
      </c>
      <c r="E8" s="474" t="s">
        <v>604</v>
      </c>
      <c r="F8" s="1419" t="s">
        <v>605</v>
      </c>
    </row>
    <row r="9" spans="1:6" ht="12.75">
      <c r="A9" s="1284"/>
      <c r="B9" s="1420" t="s">
        <v>158</v>
      </c>
      <c r="C9" s="1421" t="s">
        <v>158</v>
      </c>
      <c r="D9" s="1422" t="s">
        <v>158</v>
      </c>
      <c r="E9" s="327"/>
      <c r="F9" s="1419"/>
    </row>
    <row r="10" spans="1:6" ht="12.75">
      <c r="A10" s="193"/>
      <c r="B10" s="833"/>
      <c r="C10" s="130"/>
      <c r="D10" s="130"/>
      <c r="E10" s="130"/>
      <c r="F10" s="1423"/>
    </row>
    <row r="11" spans="1:6" ht="12.75">
      <c r="A11" s="1424"/>
      <c r="B11" s="1425"/>
      <c r="C11" s="135"/>
      <c r="D11" s="205"/>
      <c r="E11" s="205"/>
      <c r="F11" s="1426"/>
    </row>
    <row r="12" spans="1:8" s="42" customFormat="1" ht="12.75">
      <c r="A12" s="43">
        <v>1980</v>
      </c>
      <c r="B12" s="1427">
        <v>53840</v>
      </c>
      <c r="C12" s="1428">
        <v>73996</v>
      </c>
      <c r="D12" s="1428">
        <v>20156</v>
      </c>
      <c r="E12" s="2359">
        <v>0.7276068976701443</v>
      </c>
      <c r="F12" s="2360">
        <v>0.085</v>
      </c>
      <c r="G12" s="832"/>
      <c r="H12" s="832"/>
    </row>
    <row r="13" spans="1:8" s="42" customFormat="1" ht="12.75">
      <c r="A13" s="43"/>
      <c r="B13" s="1430"/>
      <c r="C13" s="1430"/>
      <c r="D13" s="1430"/>
      <c r="E13" s="1429"/>
      <c r="F13" s="2360"/>
      <c r="G13" s="832"/>
      <c r="H13" s="832"/>
    </row>
    <row r="14" spans="1:8" s="42" customFormat="1" ht="12.75">
      <c r="A14" s="43">
        <v>1985</v>
      </c>
      <c r="B14" s="1430">
        <v>28722</v>
      </c>
      <c r="C14" s="1430">
        <v>39904</v>
      </c>
      <c r="D14" s="1430">
        <v>11182</v>
      </c>
      <c r="E14" s="2359">
        <f>+B14/C14</f>
        <v>0.7197774659182037</v>
      </c>
      <c r="F14" s="2360">
        <v>0.0975</v>
      </c>
      <c r="G14" s="832"/>
      <c r="H14" s="832"/>
    </row>
    <row r="15" spans="1:8" s="42" customFormat="1" ht="12.75">
      <c r="A15" s="43"/>
      <c r="B15" s="1430"/>
      <c r="C15" s="1430"/>
      <c r="D15" s="1430"/>
      <c r="E15" s="2359" t="s">
        <v>141</v>
      </c>
      <c r="F15" s="2360"/>
      <c r="G15" s="832"/>
      <c r="H15" s="832"/>
    </row>
    <row r="16" spans="1:8" s="42" customFormat="1" ht="12.75">
      <c r="A16" s="43">
        <v>1990</v>
      </c>
      <c r="B16" s="1430">
        <v>95068</v>
      </c>
      <c r="C16" s="1430">
        <v>130758</v>
      </c>
      <c r="D16" s="1430">
        <v>35689</v>
      </c>
      <c r="E16" s="2359">
        <f aca="true" t="shared" si="0" ref="E16:E35">+B16/C16</f>
        <v>0.72705302926016</v>
      </c>
      <c r="F16" s="2360">
        <v>0.0725</v>
      </c>
      <c r="G16" s="832"/>
      <c r="H16" s="832"/>
    </row>
    <row r="17" spans="1:8" s="42" customFormat="1" ht="12.75">
      <c r="A17" s="43">
        <v>1991</v>
      </c>
      <c r="B17" s="1430">
        <v>147301</v>
      </c>
      <c r="C17" s="1430">
        <v>181786</v>
      </c>
      <c r="D17" s="1430">
        <v>34485</v>
      </c>
      <c r="E17" s="2359">
        <f t="shared" si="0"/>
        <v>0.8102989229093549</v>
      </c>
      <c r="F17" s="2360">
        <v>0.0725</v>
      </c>
      <c r="G17" s="832"/>
      <c r="H17" s="832"/>
    </row>
    <row r="18" spans="1:8" s="42" customFormat="1" ht="12.75">
      <c r="A18" s="43">
        <v>1992</v>
      </c>
      <c r="B18" s="1430">
        <v>172372</v>
      </c>
      <c r="C18" s="1430">
        <v>219900</v>
      </c>
      <c r="D18" s="1430">
        <v>47528</v>
      </c>
      <c r="E18" s="2359">
        <f t="shared" si="0"/>
        <v>0.7838653933606184</v>
      </c>
      <c r="F18" s="2360">
        <v>0.0625</v>
      </c>
      <c r="G18" s="832"/>
      <c r="H18" s="832"/>
    </row>
    <row r="19" spans="1:8" s="42" customFormat="1" ht="12.75">
      <c r="A19" s="43">
        <v>1993</v>
      </c>
      <c r="B19" s="1430">
        <v>215695</v>
      </c>
      <c r="C19" s="1430">
        <v>275317</v>
      </c>
      <c r="D19" s="1430">
        <v>59622</v>
      </c>
      <c r="E19" s="2359">
        <f t="shared" si="0"/>
        <v>0.7834423591714278</v>
      </c>
      <c r="F19" s="2360">
        <v>0.064</v>
      </c>
      <c r="G19" s="832"/>
      <c r="H19" s="832"/>
    </row>
    <row r="20" spans="1:8" s="42" customFormat="1" ht="12.75">
      <c r="A20" s="43">
        <v>1994</v>
      </c>
      <c r="B20" s="1430">
        <v>308515.67</v>
      </c>
      <c r="C20" s="1430">
        <v>384085.12</v>
      </c>
      <c r="D20" s="1430">
        <v>75569.45</v>
      </c>
      <c r="E20" s="2359">
        <f t="shared" si="0"/>
        <v>0.8032481706138472</v>
      </c>
      <c r="F20" s="2360">
        <v>0.0565</v>
      </c>
      <c r="G20" s="832"/>
      <c r="H20" s="832"/>
    </row>
    <row r="21" spans="1:8" s="42" customFormat="1" ht="12.75">
      <c r="A21" s="43">
        <v>1995</v>
      </c>
      <c r="B21" s="1430">
        <v>218493.32</v>
      </c>
      <c r="C21" s="1430">
        <v>255771.23</v>
      </c>
      <c r="D21" s="1430">
        <v>37277.91</v>
      </c>
      <c r="E21" s="2359">
        <f t="shared" si="0"/>
        <v>0.8542529196892082</v>
      </c>
      <c r="F21" s="2360">
        <v>0.0715</v>
      </c>
      <c r="G21" s="832"/>
      <c r="H21" s="832"/>
    </row>
    <row r="22" spans="1:8" s="42" customFormat="1" ht="12.75">
      <c r="A22" s="43">
        <v>1996</v>
      </c>
      <c r="B22" s="1430">
        <v>493597.16</v>
      </c>
      <c r="C22" s="1430">
        <v>576667.93</v>
      </c>
      <c r="D22" s="1430">
        <v>83070.77000000008</v>
      </c>
      <c r="E22" s="2359">
        <f t="shared" si="0"/>
        <v>0.8559469572029087</v>
      </c>
      <c r="F22" s="2360">
        <v>0.053</v>
      </c>
      <c r="G22" s="832"/>
      <c r="H22" s="832"/>
    </row>
    <row r="23" spans="1:8" s="42" customFormat="1" ht="12.75">
      <c r="A23" s="43">
        <v>1997</v>
      </c>
      <c r="B23" s="1430">
        <v>353823</v>
      </c>
      <c r="C23" s="1430">
        <v>401729</v>
      </c>
      <c r="D23" s="1430">
        <v>47906</v>
      </c>
      <c r="E23" s="2359">
        <f t="shared" si="0"/>
        <v>0.8807504561532774</v>
      </c>
      <c r="F23" s="2360">
        <v>0.058</v>
      </c>
      <c r="G23" s="832"/>
      <c r="H23" s="832"/>
    </row>
    <row r="24" spans="1:8" s="42" customFormat="1" ht="12.75">
      <c r="A24" s="43">
        <v>1998</v>
      </c>
      <c r="B24" s="1430">
        <v>358514</v>
      </c>
      <c r="C24" s="1430">
        <v>407756</v>
      </c>
      <c r="D24" s="1430">
        <v>49242</v>
      </c>
      <c r="E24" s="2359">
        <f t="shared" si="0"/>
        <v>0.8792366022817567</v>
      </c>
      <c r="F24" s="2360">
        <v>0.054</v>
      </c>
      <c r="G24" s="832"/>
      <c r="H24" s="832"/>
    </row>
    <row r="25" spans="1:8" s="42" customFormat="1" ht="12.75">
      <c r="A25" s="43">
        <v>1999</v>
      </c>
      <c r="B25" s="1430">
        <v>413445.94</v>
      </c>
      <c r="C25" s="1430">
        <v>467683.29</v>
      </c>
      <c r="D25" s="1430">
        <v>54237.35</v>
      </c>
      <c r="E25" s="2359">
        <f t="shared" si="0"/>
        <v>0.8840297458564321</v>
      </c>
      <c r="F25" s="2360">
        <v>0.053</v>
      </c>
      <c r="G25" s="1431"/>
      <c r="H25" s="832"/>
    </row>
    <row r="26" spans="1:8" s="42" customFormat="1" ht="12.75">
      <c r="A26" s="43">
        <v>2000</v>
      </c>
      <c r="B26" s="1430">
        <v>63217.98</v>
      </c>
      <c r="C26" s="1430">
        <v>69783.68</v>
      </c>
      <c r="D26" s="1430">
        <v>6565.69999999999</v>
      </c>
      <c r="E26" s="2359">
        <f t="shared" si="0"/>
        <v>0.9059135316452215</v>
      </c>
      <c r="F26" s="2360">
        <v>0.07</v>
      </c>
      <c r="G26" s="1431"/>
      <c r="H26" s="832"/>
    </row>
    <row r="27" spans="1:8" s="42" customFormat="1" ht="12.75">
      <c r="A27" s="43">
        <v>2001</v>
      </c>
      <c r="B27" s="1430">
        <v>308513.68</v>
      </c>
      <c r="C27" s="1430">
        <v>347077.89</v>
      </c>
      <c r="D27" s="1430">
        <v>38564.21</v>
      </c>
      <c r="E27" s="2359">
        <f t="shared" si="0"/>
        <v>0.8888888888888888</v>
      </c>
      <c r="F27" s="2360">
        <v>0.064</v>
      </c>
      <c r="G27" s="1431"/>
      <c r="H27" s="832"/>
    </row>
    <row r="28" spans="1:8" s="42" customFormat="1" ht="12.75">
      <c r="A28" s="43">
        <v>2002</v>
      </c>
      <c r="B28" s="1430">
        <v>778351</v>
      </c>
      <c r="C28" s="1430">
        <v>920925.2</v>
      </c>
      <c r="D28" s="1430">
        <v>142573</v>
      </c>
      <c r="E28" s="2359">
        <f t="shared" si="0"/>
        <v>0.8451837347919245</v>
      </c>
      <c r="F28" s="2360">
        <v>0.057</v>
      </c>
      <c r="G28" s="1431"/>
      <c r="H28" s="832"/>
    </row>
    <row r="29" spans="1:8" s="42" customFormat="1" ht="12.75">
      <c r="A29" s="43">
        <v>2003</v>
      </c>
      <c r="B29" s="1430">
        <v>1069966</v>
      </c>
      <c r="C29" s="1430">
        <v>1368962</v>
      </c>
      <c r="D29" s="1430">
        <v>298996.13</v>
      </c>
      <c r="E29" s="2359">
        <f t="shared" si="0"/>
        <v>0.7815892625215309</v>
      </c>
      <c r="F29" s="2360">
        <v>0.05</v>
      </c>
      <c r="G29" s="1431"/>
      <c r="H29" s="832"/>
    </row>
    <row r="30" spans="1:8" s="42" customFormat="1" ht="12.75">
      <c r="A30" s="43">
        <v>2004</v>
      </c>
      <c r="B30" s="1430">
        <v>1229811.01</v>
      </c>
      <c r="C30" s="1430">
        <v>1551642.12</v>
      </c>
      <c r="D30" s="1430">
        <v>321831</v>
      </c>
      <c r="E30" s="2359">
        <f t="shared" si="0"/>
        <v>0.7925867660772188</v>
      </c>
      <c r="F30" s="2360">
        <v>0.04</v>
      </c>
      <c r="G30" s="1431"/>
      <c r="H30" s="832"/>
    </row>
    <row r="31" spans="1:6" ht="12.75">
      <c r="A31" s="43">
        <v>2005</v>
      </c>
      <c r="B31" s="1430">
        <v>1197558.4</v>
      </c>
      <c r="C31" s="1430">
        <v>1480511.5</v>
      </c>
      <c r="D31" s="1430">
        <v>282953.1</v>
      </c>
      <c r="E31" s="2359">
        <f t="shared" si="0"/>
        <v>0.8088815250675189</v>
      </c>
      <c r="F31" s="2360">
        <v>0.039</v>
      </c>
    </row>
    <row r="32" spans="1:6" ht="12.75">
      <c r="A32" s="43">
        <v>2006</v>
      </c>
      <c r="B32" s="1430">
        <v>971052.22</v>
      </c>
      <c r="C32" s="1430">
        <v>1156935.32</v>
      </c>
      <c r="D32" s="1430">
        <v>185883.1</v>
      </c>
      <c r="E32" s="2359">
        <f t="shared" si="0"/>
        <v>0.8393314675534324</v>
      </c>
      <c r="F32" s="2360">
        <v>0.045</v>
      </c>
    </row>
    <row r="33" spans="1:6" ht="14.25" customHeight="1">
      <c r="A33" s="43">
        <v>2007</v>
      </c>
      <c r="B33" s="1432">
        <v>792766.62</v>
      </c>
      <c r="C33" s="1430">
        <v>909028.92</v>
      </c>
      <c r="D33" s="1430">
        <v>116163.43</v>
      </c>
      <c r="E33" s="2359">
        <f t="shared" si="0"/>
        <v>0.8721027489422448</v>
      </c>
      <c r="F33" s="2360">
        <v>0.0499</v>
      </c>
    </row>
    <row r="34" spans="1:6" ht="14.25" customHeight="1">
      <c r="A34" s="43">
        <v>2008</v>
      </c>
      <c r="B34" s="1432">
        <v>698799.46</v>
      </c>
      <c r="C34" s="1430">
        <v>783731.08</v>
      </c>
      <c r="D34" s="1430">
        <v>84931.63</v>
      </c>
      <c r="E34" s="2359">
        <f t="shared" si="0"/>
        <v>0.8916316806014635</v>
      </c>
      <c r="F34" s="2360">
        <v>0.0537</v>
      </c>
    </row>
    <row r="35" spans="1:6" ht="14.25" customHeight="1" thickBot="1">
      <c r="A35" s="1433" t="s">
        <v>606</v>
      </c>
      <c r="B35" s="1434">
        <v>1302726.43</v>
      </c>
      <c r="C35" s="1435">
        <v>1690462.44</v>
      </c>
      <c r="D35" s="1435">
        <f>+C35-B35</f>
        <v>387736.01</v>
      </c>
      <c r="E35" s="2386">
        <f t="shared" si="0"/>
        <v>0.7706331706488551</v>
      </c>
      <c r="F35" s="2388">
        <v>0.0538</v>
      </c>
    </row>
    <row r="36" spans="1:12" ht="9.75" customHeight="1">
      <c r="A36" s="307"/>
      <c r="B36" s="63"/>
      <c r="C36" s="63"/>
      <c r="D36" s="63"/>
      <c r="E36" s="63"/>
      <c r="F36" s="63"/>
      <c r="I36" s="402"/>
      <c r="J36" s="402"/>
      <c r="K36" s="402"/>
      <c r="L36" s="402"/>
    </row>
    <row r="37" spans="1:7" ht="10.5" customHeight="1">
      <c r="A37" s="307" t="s">
        <v>934</v>
      </c>
      <c r="B37" s="1323"/>
      <c r="C37" s="1323"/>
      <c r="D37" s="1323"/>
      <c r="E37" s="1323"/>
      <c r="F37" s="1323"/>
      <c r="G37" s="1323"/>
    </row>
    <row r="38" spans="1:7" ht="10.5" customHeight="1">
      <c r="A38" s="307" t="s">
        <v>930</v>
      </c>
      <c r="B38" s="1323"/>
      <c r="C38" s="1323"/>
      <c r="D38" s="1323"/>
      <c r="E38" s="1323"/>
      <c r="F38" s="1323"/>
      <c r="G38" s="1323"/>
    </row>
    <row r="39" spans="1:7" s="15" customFormat="1" ht="9.75" customHeight="1">
      <c r="A39" s="1409" t="s">
        <v>161</v>
      </c>
      <c r="B39" s="62"/>
      <c r="C39" s="63"/>
      <c r="D39" s="63"/>
      <c r="E39" s="63"/>
      <c r="F39" s="63"/>
      <c r="G39" s="165"/>
    </row>
    <row r="40" spans="1:7" ht="10.5" customHeight="1">
      <c r="A40" s="1409" t="s">
        <v>608</v>
      </c>
      <c r="B40" s="1410"/>
      <c r="C40" s="1410"/>
      <c r="D40" s="1410"/>
      <c r="E40" s="1410"/>
      <c r="F40" s="1411"/>
      <c r="G40" s="1410"/>
    </row>
    <row r="41" spans="1:8" ht="9.75" customHeight="1">
      <c r="A41" s="1409" t="s">
        <v>612</v>
      </c>
      <c r="B41" s="63"/>
      <c r="C41" s="63"/>
      <c r="D41" s="160"/>
      <c r="E41" s="165"/>
      <c r="F41" s="160"/>
      <c r="G41" s="11"/>
      <c r="H41" s="11"/>
    </row>
    <row r="42" spans="1:5" ht="12.75">
      <c r="A42" s="1266"/>
      <c r="B42" s="402"/>
      <c r="C42" s="402"/>
      <c r="D42" s="402"/>
      <c r="E42" s="542"/>
    </row>
    <row r="43" spans="1:5" ht="12.75">
      <c r="A43" s="402"/>
      <c r="B43" s="402"/>
      <c r="C43" s="402"/>
      <c r="D43" s="402"/>
      <c r="E43" s="542"/>
    </row>
    <row r="44" spans="2:6" ht="12.75">
      <c r="B44" s="810"/>
      <c r="D44" s="1412"/>
      <c r="E44" s="11" t="s">
        <v>141</v>
      </c>
      <c r="F44" s="11"/>
    </row>
    <row r="45" spans="2:5" ht="12.75">
      <c r="B45"/>
      <c r="C45"/>
      <c r="D45" s="1436"/>
      <c r="E45"/>
    </row>
    <row r="46" spans="2:5" ht="12.75">
      <c r="B46"/>
      <c r="C46"/>
      <c r="D46"/>
      <c r="E46"/>
    </row>
    <row r="47" spans="2:5" ht="12.75">
      <c r="B47"/>
      <c r="C47"/>
      <c r="D47"/>
      <c r="E47"/>
    </row>
    <row r="48" spans="2:5" ht="12.75">
      <c r="B48"/>
      <c r="C48"/>
      <c r="D48"/>
      <c r="E48"/>
    </row>
    <row r="49" spans="2:5" ht="12.75">
      <c r="B49"/>
      <c r="C49"/>
      <c r="D49"/>
      <c r="E49"/>
    </row>
    <row r="50" ht="12.75">
      <c r="G50"/>
    </row>
    <row r="51" ht="12.75">
      <c r="G51" s="2361"/>
    </row>
    <row r="52" ht="12.75">
      <c r="G52" s="2361"/>
    </row>
    <row r="53" ht="12.75">
      <c r="G53" s="2361"/>
    </row>
    <row r="54" ht="12.75">
      <c r="G54"/>
    </row>
    <row r="56" spans="1:6" ht="12.75">
      <c r="A56" s="930"/>
      <c r="F56" s="930"/>
    </row>
  </sheetData>
  <sheetProtection/>
  <printOptions/>
  <pageMargins left="0.7" right="0.7" top="0.75" bottom="0.75" header="0.3" footer="0.3"/>
  <pageSetup fitToHeight="1" fitToWidth="1" horizontalDpi="600" verticalDpi="600" orientation="landscape" scale="89" r:id="rId1"/>
</worksheet>
</file>

<file path=xl/worksheets/sheet48.xml><?xml version="1.0" encoding="utf-8"?>
<worksheet xmlns="http://schemas.openxmlformats.org/spreadsheetml/2006/main" xmlns:r="http://schemas.openxmlformats.org/officeDocument/2006/relationships">
  <sheetPr>
    <pageSetUpPr fitToPage="1"/>
  </sheetPr>
  <dimension ref="A1:G42"/>
  <sheetViews>
    <sheetView zoomScalePageLayoutView="0" workbookViewId="0" topLeftCell="A1">
      <selection activeCell="G3" sqref="G3"/>
    </sheetView>
  </sheetViews>
  <sheetFormatPr defaultColWidth="9.140625" defaultRowHeight="12.75"/>
  <cols>
    <col min="1" max="6" width="23.57421875" style="0" customWidth="1"/>
    <col min="7" max="7" width="27.8515625" style="0" customWidth="1"/>
  </cols>
  <sheetData>
    <row r="1" spans="1:6" ht="12.75">
      <c r="A1" s="8"/>
      <c r="B1" s="596"/>
      <c r="C1" s="596"/>
      <c r="D1" s="596"/>
      <c r="E1" s="596"/>
      <c r="F1" s="597"/>
    </row>
    <row r="2" spans="1:6" ht="23.25">
      <c r="A2" s="724" t="s">
        <v>613</v>
      </c>
      <c r="B2" s="598"/>
      <c r="C2" s="598"/>
      <c r="D2" s="598"/>
      <c r="E2" s="598"/>
      <c r="F2" s="599"/>
    </row>
    <row r="3" spans="1:6" ht="20.25">
      <c r="A3" s="12" t="s">
        <v>84</v>
      </c>
      <c r="B3" s="598"/>
      <c r="C3" s="598"/>
      <c r="D3" s="598"/>
      <c r="E3" s="598"/>
      <c r="F3" s="599"/>
    </row>
    <row r="4" spans="1:6" ht="20.25">
      <c r="A4" s="12" t="s">
        <v>144</v>
      </c>
      <c r="B4" s="598"/>
      <c r="C4" s="598"/>
      <c r="D4" s="598"/>
      <c r="E4" s="598"/>
      <c r="F4" s="599"/>
    </row>
    <row r="5" spans="1:6" ht="12.75">
      <c r="A5" s="171"/>
      <c r="B5" s="1437"/>
      <c r="C5" s="1437"/>
      <c r="D5" s="1437"/>
      <c r="E5" s="1437"/>
      <c r="F5" s="1414"/>
    </row>
    <row r="6" spans="1:7" ht="12.75">
      <c r="A6" s="175"/>
      <c r="B6" s="1415"/>
      <c r="C6" s="1416"/>
      <c r="D6" s="1416"/>
      <c r="E6" s="1416"/>
      <c r="F6" s="942"/>
      <c r="G6" s="402"/>
    </row>
    <row r="7" spans="1:7" ht="12.75">
      <c r="A7" s="1284" t="s">
        <v>460</v>
      </c>
      <c r="B7" s="626"/>
      <c r="C7" s="627"/>
      <c r="D7" s="627"/>
      <c r="E7" s="1417" t="s">
        <v>611</v>
      </c>
      <c r="F7" s="1418" t="s">
        <v>603</v>
      </c>
      <c r="G7" s="402"/>
    </row>
    <row r="8" spans="1:7" ht="12.75">
      <c r="A8" s="1284" t="s">
        <v>462</v>
      </c>
      <c r="B8" s="556" t="s">
        <v>168</v>
      </c>
      <c r="C8" s="265" t="s">
        <v>599</v>
      </c>
      <c r="D8" s="265" t="s">
        <v>602</v>
      </c>
      <c r="E8" s="474" t="s">
        <v>604</v>
      </c>
      <c r="F8" s="1419" t="s">
        <v>605</v>
      </c>
      <c r="G8" s="402"/>
    </row>
    <row r="9" spans="1:7" ht="12.75">
      <c r="A9" s="1284"/>
      <c r="B9" s="1420" t="s">
        <v>158</v>
      </c>
      <c r="C9" s="1421" t="s">
        <v>158</v>
      </c>
      <c r="D9" s="1422" t="s">
        <v>158</v>
      </c>
      <c r="E9" s="327"/>
      <c r="F9" s="1419"/>
      <c r="G9" s="402"/>
    </row>
    <row r="10" spans="1:7" ht="12.75">
      <c r="A10" s="193"/>
      <c r="B10" s="833"/>
      <c r="C10" s="130"/>
      <c r="D10" s="130"/>
      <c r="E10" s="130"/>
      <c r="F10" s="1423"/>
      <c r="G10" s="402"/>
    </row>
    <row r="11" spans="1:6" ht="12.75">
      <c r="A11" s="634"/>
      <c r="B11" s="1438"/>
      <c r="C11" s="135"/>
      <c r="D11" s="205"/>
      <c r="E11" s="205"/>
      <c r="F11" s="1426"/>
    </row>
    <row r="12" spans="1:6" ht="12.75">
      <c r="A12" s="43">
        <v>1980</v>
      </c>
      <c r="B12" s="1439">
        <v>205970</v>
      </c>
      <c r="C12" s="1439">
        <v>138076</v>
      </c>
      <c r="D12" s="1439">
        <v>67894</v>
      </c>
      <c r="E12" s="2359">
        <v>1.491714707842058</v>
      </c>
      <c r="F12" s="2360">
        <v>0.085</v>
      </c>
    </row>
    <row r="13" spans="1:6" ht="12.75">
      <c r="A13" s="43"/>
      <c r="B13" s="1440"/>
      <c r="C13" s="1440"/>
      <c r="D13" s="1440"/>
      <c r="E13" s="1429"/>
      <c r="F13" s="2360"/>
    </row>
    <row r="14" spans="1:6" ht="12.75">
      <c r="A14" s="43">
        <v>1985</v>
      </c>
      <c r="B14" s="1440">
        <v>471951</v>
      </c>
      <c r="C14" s="1440">
        <v>268713</v>
      </c>
      <c r="D14" s="1440">
        <v>203238</v>
      </c>
      <c r="E14" s="2359">
        <f>+B14/C14</f>
        <v>1.756338547074388</v>
      </c>
      <c r="F14" s="2360">
        <v>0.0975</v>
      </c>
    </row>
    <row r="15" spans="1:6" ht="12.75">
      <c r="A15" s="43"/>
      <c r="B15" s="1440"/>
      <c r="C15" s="1440"/>
      <c r="D15" s="1440"/>
      <c r="E15" s="2359" t="s">
        <v>141</v>
      </c>
      <c r="F15" s="2360"/>
    </row>
    <row r="16" spans="1:6" ht="12.75">
      <c r="A16" s="43">
        <v>1990</v>
      </c>
      <c r="B16" s="1440">
        <v>742063</v>
      </c>
      <c r="C16" s="1440">
        <v>473289</v>
      </c>
      <c r="D16" s="1440">
        <v>268773</v>
      </c>
      <c r="E16" s="2359">
        <f aca="true" t="shared" si="0" ref="E16:E35">+B16/C16</f>
        <v>1.5678855836497363</v>
      </c>
      <c r="F16" s="2360">
        <v>0.0725</v>
      </c>
    </row>
    <row r="17" spans="1:6" ht="12.75">
      <c r="A17" s="43">
        <v>1991</v>
      </c>
      <c r="B17" s="1440">
        <v>700950</v>
      </c>
      <c r="C17" s="1440">
        <v>506110</v>
      </c>
      <c r="D17" s="1440">
        <v>194840</v>
      </c>
      <c r="E17" s="2359">
        <f t="shared" si="0"/>
        <v>1.3849755981901168</v>
      </c>
      <c r="F17" s="2360">
        <v>0.0725</v>
      </c>
    </row>
    <row r="18" spans="1:6" ht="12.75">
      <c r="A18" s="43">
        <v>1992</v>
      </c>
      <c r="B18" s="1440">
        <v>743350</v>
      </c>
      <c r="C18" s="1440">
        <v>551520</v>
      </c>
      <c r="D18" s="1440">
        <v>191829</v>
      </c>
      <c r="E18" s="2359">
        <f t="shared" si="0"/>
        <v>1.347820568610386</v>
      </c>
      <c r="F18" s="2360">
        <v>0.0625</v>
      </c>
    </row>
    <row r="19" spans="1:6" ht="12.75">
      <c r="A19" s="43">
        <v>1993</v>
      </c>
      <c r="B19" s="1440">
        <v>736277</v>
      </c>
      <c r="C19" s="1440">
        <v>569486</v>
      </c>
      <c r="D19" s="1440">
        <v>166791</v>
      </c>
      <c r="E19" s="2359">
        <f t="shared" si="0"/>
        <v>1.292879895203745</v>
      </c>
      <c r="F19" s="2360">
        <v>0.064</v>
      </c>
    </row>
    <row r="20" spans="1:6" ht="12.75">
      <c r="A20" s="43">
        <v>1994</v>
      </c>
      <c r="B20" s="1440">
        <v>692612.87</v>
      </c>
      <c r="C20" s="1440">
        <v>552613.27</v>
      </c>
      <c r="D20" s="1440">
        <v>139999.6</v>
      </c>
      <c r="E20" s="2359">
        <f t="shared" si="0"/>
        <v>1.2533410028318719</v>
      </c>
      <c r="F20" s="2360">
        <v>0.0565</v>
      </c>
    </row>
    <row r="21" spans="1:6" ht="12.75">
      <c r="A21" s="43">
        <v>1995</v>
      </c>
      <c r="B21" s="1440">
        <v>814009.39</v>
      </c>
      <c r="C21" s="1440">
        <v>631959.04</v>
      </c>
      <c r="D21" s="1440">
        <v>182050.35</v>
      </c>
      <c r="E21" s="2359">
        <f t="shared" si="0"/>
        <v>1.288073021314799</v>
      </c>
      <c r="F21" s="2360">
        <v>0.0715</v>
      </c>
    </row>
    <row r="22" spans="1:6" ht="12.75">
      <c r="A22" s="43">
        <v>1996</v>
      </c>
      <c r="B22" s="1440">
        <v>704623.6</v>
      </c>
      <c r="C22" s="1440">
        <v>557525.96</v>
      </c>
      <c r="D22" s="1440">
        <v>147097.64</v>
      </c>
      <c r="E22" s="2359">
        <f t="shared" si="0"/>
        <v>1.2638399833435559</v>
      </c>
      <c r="F22" s="2360">
        <v>0.053</v>
      </c>
    </row>
    <row r="23" spans="1:6" ht="12.75">
      <c r="A23" s="43">
        <v>1997</v>
      </c>
      <c r="B23" s="1440">
        <v>1014365</v>
      </c>
      <c r="C23" s="1440">
        <v>790494</v>
      </c>
      <c r="D23" s="1440">
        <v>223871</v>
      </c>
      <c r="E23" s="2359">
        <f t="shared" si="0"/>
        <v>1.2832039205863675</v>
      </c>
      <c r="F23" s="2360">
        <v>0.058</v>
      </c>
    </row>
    <row r="24" spans="1:6" ht="12.75">
      <c r="A24" s="43">
        <v>1998</v>
      </c>
      <c r="B24" s="1440">
        <v>1132974</v>
      </c>
      <c r="C24" s="1440">
        <v>876969</v>
      </c>
      <c r="D24" s="1440">
        <v>256005</v>
      </c>
      <c r="E24" s="2359">
        <f t="shared" si="0"/>
        <v>1.2919202389138043</v>
      </c>
      <c r="F24" s="2360">
        <v>0.054</v>
      </c>
    </row>
    <row r="25" spans="1:6" ht="12.75">
      <c r="A25" s="43">
        <v>1999</v>
      </c>
      <c r="B25" s="1440">
        <v>1279309.21</v>
      </c>
      <c r="C25" s="1440">
        <v>987785.33</v>
      </c>
      <c r="D25" s="1440">
        <v>291523.88</v>
      </c>
      <c r="E25" s="2359">
        <f t="shared" si="0"/>
        <v>1.2951287806633047</v>
      </c>
      <c r="F25" s="2360">
        <v>0.053</v>
      </c>
    </row>
    <row r="26" spans="1:6" ht="12.75">
      <c r="A26" s="43">
        <v>2000</v>
      </c>
      <c r="B26" s="1440">
        <v>1772966.17</v>
      </c>
      <c r="C26" s="1440">
        <v>1201563.36</v>
      </c>
      <c r="D26" s="1440">
        <v>571402.81</v>
      </c>
      <c r="E26" s="2359">
        <f t="shared" si="0"/>
        <v>1.4755494624935965</v>
      </c>
      <c r="F26" s="2360">
        <v>0.07</v>
      </c>
    </row>
    <row r="27" spans="1:7" ht="12.75">
      <c r="A27" s="43">
        <v>2001</v>
      </c>
      <c r="B27" s="1440">
        <v>1406019.89</v>
      </c>
      <c r="C27" s="1440">
        <v>1027337.97</v>
      </c>
      <c r="D27" s="1440">
        <v>378681.91</v>
      </c>
      <c r="E27" s="2359">
        <f t="shared" si="0"/>
        <v>1.3686050073667577</v>
      </c>
      <c r="F27" s="2360">
        <v>0.064</v>
      </c>
      <c r="G27" s="1436"/>
    </row>
    <row r="28" spans="1:7" ht="12.75">
      <c r="A28" s="43">
        <v>2002</v>
      </c>
      <c r="B28" s="1440">
        <v>666425.57</v>
      </c>
      <c r="C28" s="1440">
        <v>514632.58</v>
      </c>
      <c r="D28" s="1440">
        <v>151792.99</v>
      </c>
      <c r="E28" s="2359">
        <f t="shared" si="0"/>
        <v>1.2949541010403964</v>
      </c>
      <c r="F28" s="2360">
        <v>0.057</v>
      </c>
      <c r="G28" s="1436"/>
    </row>
    <row r="29" spans="1:7" ht="12.75">
      <c r="A29" s="43">
        <v>2003</v>
      </c>
      <c r="B29" s="1440">
        <v>302524</v>
      </c>
      <c r="C29" s="1440">
        <v>251645</v>
      </c>
      <c r="D29" s="1440">
        <v>50879</v>
      </c>
      <c r="E29" s="2359">
        <f t="shared" si="0"/>
        <v>1.2021856186294184</v>
      </c>
      <c r="F29" s="2360">
        <v>0.05</v>
      </c>
      <c r="G29" s="1436"/>
    </row>
    <row r="30" spans="1:7" ht="12.75">
      <c r="A30" s="43">
        <v>2004</v>
      </c>
      <c r="B30" s="1440">
        <v>360246</v>
      </c>
      <c r="C30" s="1440">
        <v>308872</v>
      </c>
      <c r="D30" s="1440">
        <v>51373</v>
      </c>
      <c r="E30" s="2359">
        <f t="shared" si="0"/>
        <v>1.166327799217799</v>
      </c>
      <c r="F30" s="2360">
        <v>0.04</v>
      </c>
      <c r="G30" s="1436"/>
    </row>
    <row r="31" spans="1:7" ht="12.75">
      <c r="A31" s="43">
        <v>2005</v>
      </c>
      <c r="B31" s="1440">
        <v>531297</v>
      </c>
      <c r="C31" s="1440">
        <v>466082</v>
      </c>
      <c r="D31" s="1440">
        <v>65215</v>
      </c>
      <c r="E31" s="2359">
        <f t="shared" si="0"/>
        <v>1.1399217305109401</v>
      </c>
      <c r="F31" s="2360">
        <v>0.039</v>
      </c>
      <c r="G31" s="1436"/>
    </row>
    <row r="32" spans="1:7" ht="12.75">
      <c r="A32" s="43">
        <v>2006</v>
      </c>
      <c r="B32" s="1440">
        <v>869129.24</v>
      </c>
      <c r="C32" s="1440">
        <v>753627.44</v>
      </c>
      <c r="D32" s="1440">
        <v>115501.8</v>
      </c>
      <c r="E32" s="2359">
        <f t="shared" si="0"/>
        <v>1.1532611392175425</v>
      </c>
      <c r="F32" s="2360">
        <v>0.045</v>
      </c>
      <c r="G32" s="1436"/>
    </row>
    <row r="33" spans="1:6" ht="12.75">
      <c r="A33" s="54">
        <v>2007</v>
      </c>
      <c r="B33" s="1441">
        <v>1278393.39</v>
      </c>
      <c r="C33" s="1440">
        <v>955928.78</v>
      </c>
      <c r="D33" s="1440">
        <v>251844.28</v>
      </c>
      <c r="E33" s="2359">
        <f t="shared" si="0"/>
        <v>1.3373312078751305</v>
      </c>
      <c r="F33" s="2360">
        <v>0.0499</v>
      </c>
    </row>
    <row r="34" spans="1:6" ht="12.75">
      <c r="A34" s="54">
        <v>2008</v>
      </c>
      <c r="B34" s="1441">
        <v>1336475.98</v>
      </c>
      <c r="C34" s="1440">
        <v>1105325.62</v>
      </c>
      <c r="D34" s="1440">
        <v>231150.35</v>
      </c>
      <c r="E34" s="2359">
        <f t="shared" si="0"/>
        <v>1.2091242216931513</v>
      </c>
      <c r="F34" s="2360">
        <v>0.0537</v>
      </c>
    </row>
    <row r="35" spans="1:6" ht="13.5" thickBot="1">
      <c r="A35" s="1406" t="s">
        <v>606</v>
      </c>
      <c r="B35" s="1442">
        <v>227492.89</v>
      </c>
      <c r="C35" s="1443">
        <v>192456.54</v>
      </c>
      <c r="D35" s="1443">
        <f>+B35-C35</f>
        <v>35036.350000000006</v>
      </c>
      <c r="E35" s="2386">
        <f t="shared" si="0"/>
        <v>1.1820481133039178</v>
      </c>
      <c r="F35" s="2388">
        <v>0.0538</v>
      </c>
    </row>
    <row r="36" spans="1:6" ht="12.75">
      <c r="A36" s="157"/>
      <c r="B36" s="1266"/>
      <c r="C36" s="1266"/>
      <c r="D36" s="1266"/>
      <c r="E36" s="1263"/>
      <c r="F36" s="160"/>
    </row>
    <row r="37" spans="1:7" ht="12.75">
      <c r="A37" s="307" t="s">
        <v>933</v>
      </c>
      <c r="B37" s="1323"/>
      <c r="C37" s="1323"/>
      <c r="D37" s="1323"/>
      <c r="E37" s="1323"/>
      <c r="F37" s="1323"/>
      <c r="G37" s="1323"/>
    </row>
    <row r="38" spans="1:7" ht="12.75">
      <c r="A38" s="307" t="s">
        <v>930</v>
      </c>
      <c r="B38" s="1323"/>
      <c r="C38" s="1323"/>
      <c r="D38" s="1323"/>
      <c r="E38" s="1323"/>
      <c r="F38" s="1323"/>
      <c r="G38" s="1323"/>
    </row>
    <row r="39" spans="1:7" s="15" customFormat="1" ht="12.75">
      <c r="A39" s="1409" t="s">
        <v>161</v>
      </c>
      <c r="B39" s="62"/>
      <c r="C39" s="63"/>
      <c r="D39" s="63"/>
      <c r="E39" s="63"/>
      <c r="F39" s="63"/>
      <c r="G39" s="165"/>
    </row>
    <row r="40" spans="1:7" ht="12.75">
      <c r="A40" s="1409" t="s">
        <v>608</v>
      </c>
      <c r="B40" s="1410"/>
      <c r="C40" s="1410"/>
      <c r="D40" s="1410"/>
      <c r="E40" s="1410"/>
      <c r="F40" s="1411"/>
      <c r="G40" s="1410"/>
    </row>
    <row r="41" spans="1:6" s="11" customFormat="1" ht="12.75">
      <c r="A41" s="1409" t="s">
        <v>612</v>
      </c>
      <c r="B41" s="63"/>
      <c r="C41" s="63"/>
      <c r="D41" s="160"/>
      <c r="E41" s="165"/>
      <c r="F41" s="160"/>
    </row>
    <row r="42" spans="2:6" ht="12.75">
      <c r="B42" s="2362"/>
      <c r="C42" s="2362"/>
      <c r="E42" s="1"/>
      <c r="F42" s="402"/>
    </row>
  </sheetData>
  <sheetProtection/>
  <printOptions/>
  <pageMargins left="0.7" right="0.7" top="0.75" bottom="0.75" header="0.3" footer="0.3"/>
  <pageSetup fitToHeight="1" fitToWidth="1" horizontalDpi="600" verticalDpi="600" orientation="landscape" scale="88" r:id="rId1"/>
</worksheet>
</file>

<file path=xl/worksheets/sheet49.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B1">
      <selection activeCell="I4" sqref="I4"/>
    </sheetView>
  </sheetViews>
  <sheetFormatPr defaultColWidth="9.140625" defaultRowHeight="12.75"/>
  <cols>
    <col min="1" max="8" width="17.57421875" style="0" customWidth="1"/>
    <col min="10" max="10" width="12.57421875" style="0" bestFit="1" customWidth="1"/>
  </cols>
  <sheetData>
    <row r="1" spans="1:9" ht="12.75">
      <c r="A1" s="8"/>
      <c r="B1" s="9"/>
      <c r="C1" s="9"/>
      <c r="D1" s="9"/>
      <c r="E1" s="9"/>
      <c r="F1" s="9"/>
      <c r="G1" s="9"/>
      <c r="H1" s="10"/>
      <c r="I1" s="11"/>
    </row>
    <row r="2" spans="1:9" ht="20.25">
      <c r="A2" s="12" t="s">
        <v>614</v>
      </c>
      <c r="B2" s="725"/>
      <c r="C2" s="725"/>
      <c r="D2" s="725"/>
      <c r="E2" s="725"/>
      <c r="F2" s="725"/>
      <c r="G2" s="725"/>
      <c r="H2" s="547"/>
      <c r="I2" s="15"/>
    </row>
    <row r="3" spans="1:9" ht="18">
      <c r="A3" s="1444" t="s">
        <v>86</v>
      </c>
      <c r="B3" s="725"/>
      <c r="C3" s="725"/>
      <c r="D3" s="725"/>
      <c r="E3" s="725"/>
      <c r="F3" s="725"/>
      <c r="G3" s="725"/>
      <c r="H3" s="547"/>
      <c r="I3" s="11"/>
    </row>
    <row r="4" spans="1:9" ht="18">
      <c r="A4" s="1444" t="s">
        <v>144</v>
      </c>
      <c r="B4" s="725"/>
      <c r="C4" s="725"/>
      <c r="D4" s="725"/>
      <c r="E4" s="725"/>
      <c r="F4" s="725"/>
      <c r="G4" s="725"/>
      <c r="H4" s="547"/>
      <c r="I4" s="11"/>
    </row>
    <row r="5" spans="1:9" ht="12.75">
      <c r="A5" s="171"/>
      <c r="B5" s="173"/>
      <c r="C5" s="173"/>
      <c r="D5" s="173"/>
      <c r="E5" s="173"/>
      <c r="F5" s="173"/>
      <c r="G5" s="173"/>
      <c r="H5" s="174"/>
      <c r="I5" s="11"/>
    </row>
    <row r="6" spans="1:9" ht="12.75">
      <c r="A6" s="175"/>
      <c r="B6" s="177"/>
      <c r="C6" s="180"/>
      <c r="D6" s="181"/>
      <c r="E6" s="178"/>
      <c r="F6" s="780"/>
      <c r="G6" s="178"/>
      <c r="H6" s="1445"/>
      <c r="I6" s="42"/>
    </row>
    <row r="7" spans="1:9" ht="12.75">
      <c r="A7" s="1331" t="s">
        <v>460</v>
      </c>
      <c r="B7" s="1337" t="s">
        <v>145</v>
      </c>
      <c r="C7" s="607" t="s">
        <v>615</v>
      </c>
      <c r="D7" s="265"/>
      <c r="E7" s="607" t="s">
        <v>616</v>
      </c>
      <c r="F7" s="265"/>
      <c r="G7" s="607" t="s">
        <v>617</v>
      </c>
      <c r="H7" s="558"/>
      <c r="I7" s="42"/>
    </row>
    <row r="8" spans="1:9" ht="12.75">
      <c r="A8" s="1331" t="s">
        <v>462</v>
      </c>
      <c r="B8" s="1337" t="s">
        <v>601</v>
      </c>
      <c r="C8" s="607" t="s">
        <v>601</v>
      </c>
      <c r="D8" s="265"/>
      <c r="E8" s="607" t="s">
        <v>601</v>
      </c>
      <c r="F8" s="265"/>
      <c r="G8" s="607" t="s">
        <v>601</v>
      </c>
      <c r="H8" s="558"/>
      <c r="I8" s="42"/>
    </row>
    <row r="9" spans="1:9" ht="12.75">
      <c r="A9" s="741"/>
      <c r="B9" s="1446" t="s">
        <v>158</v>
      </c>
      <c r="C9" s="1447" t="s">
        <v>158</v>
      </c>
      <c r="D9" s="1448"/>
      <c r="E9" s="1447" t="s">
        <v>158</v>
      </c>
      <c r="F9" s="1448"/>
      <c r="G9" s="1447" t="s">
        <v>158</v>
      </c>
      <c r="H9" s="1449"/>
      <c r="I9" s="87"/>
    </row>
    <row r="10" spans="1:9" ht="12.75">
      <c r="A10" s="193"/>
      <c r="B10" s="194"/>
      <c r="C10" s="197"/>
      <c r="D10" s="198"/>
      <c r="E10" s="197"/>
      <c r="F10" s="1140"/>
      <c r="G10" s="1140"/>
      <c r="H10" s="199"/>
      <c r="I10" s="37"/>
    </row>
    <row r="11" spans="1:9" ht="12.75">
      <c r="A11" s="1341"/>
      <c r="B11" s="202"/>
      <c r="C11" s="135"/>
      <c r="D11" s="136"/>
      <c r="E11" s="205"/>
      <c r="F11" s="205"/>
      <c r="G11" s="205"/>
      <c r="H11" s="206"/>
      <c r="I11" s="11"/>
    </row>
    <row r="12" spans="1:9" ht="12.75">
      <c r="A12" s="1344">
        <v>1990</v>
      </c>
      <c r="B12" s="645">
        <v>35689</v>
      </c>
      <c r="C12" s="1450">
        <v>14119.020224067786</v>
      </c>
      <c r="D12" s="1347">
        <v>0.39561266003720436</v>
      </c>
      <c r="E12" s="1450">
        <v>6487.372734546434</v>
      </c>
      <c r="F12" s="1345">
        <v>0.18177513336172024</v>
      </c>
      <c r="G12" s="1450">
        <v>15082.60704138578</v>
      </c>
      <c r="H12" s="1451">
        <v>0.4226122066010754</v>
      </c>
      <c r="I12" s="42"/>
    </row>
    <row r="13" spans="1:9" ht="12.75">
      <c r="A13" s="1344">
        <v>1991</v>
      </c>
      <c r="B13" s="646">
        <v>34485</v>
      </c>
      <c r="C13" s="1452">
        <v>14066.578842030258</v>
      </c>
      <c r="D13" s="1347">
        <f>+C13/$B13</f>
        <v>0.4079042726411558</v>
      </c>
      <c r="E13" s="1452">
        <v>6884.397085227489</v>
      </c>
      <c r="F13" s="1345">
        <f>+E13/$B13</f>
        <v>0.19963453922654745</v>
      </c>
      <c r="G13" s="1452">
        <v>13534.024072742255</v>
      </c>
      <c r="H13" s="1451">
        <f>+G13/$B13</f>
        <v>0.3924611881322968</v>
      </c>
      <c r="I13" s="42"/>
    </row>
    <row r="14" spans="1:9" ht="12.75">
      <c r="A14" s="1344">
        <v>1992</v>
      </c>
      <c r="B14" s="646">
        <v>47528</v>
      </c>
      <c r="C14" s="1452">
        <v>21610.032532094596</v>
      </c>
      <c r="D14" s="1347">
        <f aca="true" t="shared" si="0" ref="D14:D31">+C14/$B14</f>
        <v>0.45468003139401186</v>
      </c>
      <c r="E14" s="1452">
        <v>7817.902612743695</v>
      </c>
      <c r="F14" s="1345">
        <f aca="true" t="shared" si="1" ref="F14:F31">+E14/$B14</f>
        <v>0.16449046062833897</v>
      </c>
      <c r="G14" s="1452">
        <v>18100.064855161712</v>
      </c>
      <c r="H14" s="1451">
        <f aca="true" t="shared" si="2" ref="H14:H31">+G14/$B14</f>
        <v>0.38082950797764925</v>
      </c>
      <c r="I14" s="42"/>
    </row>
    <row r="15" spans="1:9" ht="12.75">
      <c r="A15" s="1344">
        <v>1993</v>
      </c>
      <c r="B15" s="646">
        <v>59622</v>
      </c>
      <c r="C15" s="1452">
        <v>25893.810363500983</v>
      </c>
      <c r="D15" s="1347">
        <f t="shared" si="0"/>
        <v>0.43429959349738323</v>
      </c>
      <c r="E15" s="1452">
        <v>9336.6280037907</v>
      </c>
      <c r="F15" s="1345">
        <f t="shared" si="1"/>
        <v>0.15659702800628458</v>
      </c>
      <c r="G15" s="1452">
        <v>24391.56163270832</v>
      </c>
      <c r="H15" s="1451">
        <f t="shared" si="2"/>
        <v>0.4091033784963322</v>
      </c>
      <c r="I15" s="42"/>
    </row>
    <row r="16" spans="1:9" ht="12.75">
      <c r="A16" s="1344">
        <v>1994</v>
      </c>
      <c r="B16" s="646">
        <v>75569.45</v>
      </c>
      <c r="C16" s="1452">
        <v>28658.15</v>
      </c>
      <c r="D16" s="1347">
        <f t="shared" si="0"/>
        <v>0.37922930496384455</v>
      </c>
      <c r="E16" s="1452">
        <v>10310.09</v>
      </c>
      <c r="F16" s="1345">
        <f t="shared" si="1"/>
        <v>0.13643198408880838</v>
      </c>
      <c r="G16" s="1452">
        <v>36601.21</v>
      </c>
      <c r="H16" s="1451">
        <f t="shared" si="2"/>
        <v>0.4843387109473471</v>
      </c>
      <c r="I16" s="42"/>
    </row>
    <row r="17" spans="1:9" ht="12.75">
      <c r="A17" s="1344">
        <v>1995</v>
      </c>
      <c r="B17" s="646">
        <v>37277.91</v>
      </c>
      <c r="C17" s="1452">
        <v>6534.93</v>
      </c>
      <c r="D17" s="1347">
        <f t="shared" si="0"/>
        <v>0.17530301457351014</v>
      </c>
      <c r="E17" s="1452">
        <v>7920.52</v>
      </c>
      <c r="F17" s="1345">
        <f t="shared" si="1"/>
        <v>0.21247221209558154</v>
      </c>
      <c r="G17" s="1452">
        <v>22822.46</v>
      </c>
      <c r="H17" s="1451">
        <f t="shared" si="2"/>
        <v>0.6122247733309082</v>
      </c>
      <c r="I17" s="42"/>
    </row>
    <row r="18" spans="1:9" ht="12.75">
      <c r="A18" s="1344">
        <v>1996</v>
      </c>
      <c r="B18" s="646">
        <v>83070.77</v>
      </c>
      <c r="C18" s="1452">
        <v>13850.26</v>
      </c>
      <c r="D18" s="1347">
        <f t="shared" si="0"/>
        <v>0.1667284413037221</v>
      </c>
      <c r="E18" s="1452">
        <v>16410.36</v>
      </c>
      <c r="F18" s="1345">
        <f t="shared" si="1"/>
        <v>0.1975467423740023</v>
      </c>
      <c r="G18" s="1452">
        <v>52810.15</v>
      </c>
      <c r="H18" s="1451">
        <f t="shared" si="2"/>
        <v>0.6357248163222755</v>
      </c>
      <c r="I18" s="42"/>
    </row>
    <row r="19" spans="1:9" ht="12.75">
      <c r="A19" s="1344">
        <v>1997</v>
      </c>
      <c r="B19" s="646">
        <v>47906</v>
      </c>
      <c r="C19" s="1452">
        <v>7751</v>
      </c>
      <c r="D19" s="1347">
        <f t="shared" si="0"/>
        <v>0.1617960172003507</v>
      </c>
      <c r="E19" s="1452">
        <v>8473</v>
      </c>
      <c r="F19" s="1345">
        <f t="shared" si="1"/>
        <v>0.17686719826326555</v>
      </c>
      <c r="G19" s="1452">
        <v>31682</v>
      </c>
      <c r="H19" s="1451">
        <f t="shared" si="2"/>
        <v>0.6613367845363838</v>
      </c>
      <c r="I19" s="42"/>
    </row>
    <row r="20" spans="1:9" ht="12.75">
      <c r="A20" s="1344">
        <v>1998</v>
      </c>
      <c r="B20" s="646">
        <v>49242</v>
      </c>
      <c r="C20" s="1452">
        <v>14432</v>
      </c>
      <c r="D20" s="1347">
        <f t="shared" si="0"/>
        <v>0.2930831404085943</v>
      </c>
      <c r="E20" s="1452">
        <v>6942</v>
      </c>
      <c r="F20" s="1345">
        <f t="shared" si="1"/>
        <v>0.14097721457292556</v>
      </c>
      <c r="G20" s="1452">
        <v>27868</v>
      </c>
      <c r="H20" s="1451">
        <f t="shared" si="2"/>
        <v>0.5659396450184802</v>
      </c>
      <c r="I20" s="42"/>
    </row>
    <row r="21" spans="1:9" ht="12.75">
      <c r="A21" s="1344">
        <v>1999</v>
      </c>
      <c r="B21" s="646">
        <v>54237.35</v>
      </c>
      <c r="C21" s="1452">
        <v>11500.42</v>
      </c>
      <c r="D21" s="1347">
        <f t="shared" si="0"/>
        <v>0.21203875189329863</v>
      </c>
      <c r="E21" s="1452">
        <v>9018.02</v>
      </c>
      <c r="F21" s="1345">
        <f t="shared" si="1"/>
        <v>0.16626955409878988</v>
      </c>
      <c r="G21" s="1452">
        <v>33718.91</v>
      </c>
      <c r="H21" s="1451">
        <f t="shared" si="2"/>
        <v>0.6216916940079116</v>
      </c>
      <c r="I21" s="42"/>
    </row>
    <row r="22" spans="1:9" ht="12.75">
      <c r="A22" s="1344">
        <v>2000</v>
      </c>
      <c r="B22" s="646">
        <v>6565.7</v>
      </c>
      <c r="C22" s="1452">
        <v>1631.24</v>
      </c>
      <c r="D22" s="1347">
        <f t="shared" si="0"/>
        <v>0.2484487564159191</v>
      </c>
      <c r="E22" s="1452">
        <v>1076.77</v>
      </c>
      <c r="F22" s="1345">
        <f t="shared" si="1"/>
        <v>0.16399926892791325</v>
      </c>
      <c r="G22" s="1452">
        <v>3857.69</v>
      </c>
      <c r="H22" s="1451">
        <f t="shared" si="2"/>
        <v>0.5875519746561677</v>
      </c>
      <c r="I22" s="42"/>
    </row>
    <row r="23" spans="1:9" ht="12.75">
      <c r="A23" s="1344">
        <v>2001</v>
      </c>
      <c r="B23" s="646">
        <v>38564.22</v>
      </c>
      <c r="C23" s="1452">
        <v>12776.29</v>
      </c>
      <c r="D23" s="1347">
        <f t="shared" si="0"/>
        <v>0.33129906426215805</v>
      </c>
      <c r="E23" s="1452">
        <v>7253.75</v>
      </c>
      <c r="F23" s="1345">
        <f t="shared" si="1"/>
        <v>0.18809533811393048</v>
      </c>
      <c r="G23" s="1452">
        <v>18534.18</v>
      </c>
      <c r="H23" s="1451">
        <f t="shared" si="2"/>
        <v>0.4806055976239115</v>
      </c>
      <c r="I23" s="42"/>
    </row>
    <row r="24" spans="1:9" ht="12.75">
      <c r="A24" s="1344">
        <v>2002</v>
      </c>
      <c r="B24" s="646">
        <v>142573.39</v>
      </c>
      <c r="C24" s="1452">
        <v>33691.48</v>
      </c>
      <c r="D24" s="1347">
        <f t="shared" si="0"/>
        <v>0.23630973493721374</v>
      </c>
      <c r="E24" s="1452">
        <v>25932.85</v>
      </c>
      <c r="F24" s="1345">
        <f t="shared" si="1"/>
        <v>0.1818912351035491</v>
      </c>
      <c r="G24" s="1452">
        <v>82949.06</v>
      </c>
      <c r="H24" s="1451">
        <f t="shared" si="2"/>
        <v>0.581799029959237</v>
      </c>
      <c r="I24" s="42"/>
    </row>
    <row r="25" spans="1:9" ht="12.75">
      <c r="A25" s="1344">
        <v>2003</v>
      </c>
      <c r="B25" s="646">
        <v>298996</v>
      </c>
      <c r="C25" s="1452">
        <v>34922</v>
      </c>
      <c r="D25" s="1347">
        <f t="shared" si="0"/>
        <v>0.11679754913109205</v>
      </c>
      <c r="E25" s="1452">
        <v>59169</v>
      </c>
      <c r="F25" s="1345">
        <f t="shared" si="1"/>
        <v>0.19789227949537785</v>
      </c>
      <c r="G25" s="1452">
        <v>204905</v>
      </c>
      <c r="H25" s="1451">
        <f t="shared" si="2"/>
        <v>0.6853101713735301</v>
      </c>
      <c r="I25" s="42"/>
    </row>
    <row r="26" spans="1:10" ht="12.75">
      <c r="A26" s="1344">
        <v>2004</v>
      </c>
      <c r="B26" s="646">
        <v>321831</v>
      </c>
      <c r="C26" s="1452">
        <v>34899</v>
      </c>
      <c r="D26" s="1347">
        <f t="shared" si="0"/>
        <v>0.10843890116241132</v>
      </c>
      <c r="E26" s="1452">
        <v>62414</v>
      </c>
      <c r="F26" s="1345">
        <f t="shared" si="1"/>
        <v>0.1939340834164515</v>
      </c>
      <c r="G26" s="1452">
        <v>224517</v>
      </c>
      <c r="H26" s="1451">
        <f t="shared" si="2"/>
        <v>0.6976239082002667</v>
      </c>
      <c r="I26" s="42"/>
      <c r="J26" s="1453"/>
    </row>
    <row r="27" spans="1:10" ht="12.75">
      <c r="A27" s="1344">
        <v>2005</v>
      </c>
      <c r="B27" s="646">
        <v>282953</v>
      </c>
      <c r="C27" s="1452">
        <v>29255</v>
      </c>
      <c r="D27" s="1347">
        <f t="shared" si="0"/>
        <v>0.10339172936848169</v>
      </c>
      <c r="E27" s="1452">
        <v>50825</v>
      </c>
      <c r="F27" s="1345">
        <f t="shared" si="1"/>
        <v>0.17962347103582574</v>
      </c>
      <c r="G27" s="1452">
        <v>202874</v>
      </c>
      <c r="H27" s="1451">
        <f t="shared" si="2"/>
        <v>0.7169883337515418</v>
      </c>
      <c r="I27" s="42"/>
      <c r="J27" s="1453"/>
    </row>
    <row r="28" spans="1:10" ht="12.75" customHeight="1">
      <c r="A28" s="1344">
        <v>2006</v>
      </c>
      <c r="B28" s="646">
        <v>185883.1</v>
      </c>
      <c r="C28" s="1452">
        <v>23881</v>
      </c>
      <c r="D28" s="1347">
        <f t="shared" si="0"/>
        <v>0.12847321784497892</v>
      </c>
      <c r="E28" s="1452">
        <v>31662.56</v>
      </c>
      <c r="F28" s="1345">
        <f t="shared" si="1"/>
        <v>0.17033587238431036</v>
      </c>
      <c r="G28" s="1452">
        <v>130339.39</v>
      </c>
      <c r="H28" s="1451">
        <f t="shared" si="2"/>
        <v>0.7011901028119285</v>
      </c>
      <c r="I28" s="42"/>
      <c r="J28" s="414"/>
    </row>
    <row r="29" spans="1:9" ht="12.75" customHeight="1">
      <c r="A29" s="1454">
        <v>2007</v>
      </c>
      <c r="B29" s="1455">
        <v>116163</v>
      </c>
      <c r="C29" s="1456">
        <v>16996.89</v>
      </c>
      <c r="D29" s="1347">
        <f t="shared" si="0"/>
        <v>0.14631930993517728</v>
      </c>
      <c r="E29" s="1457">
        <v>19998.68</v>
      </c>
      <c r="F29" s="1345">
        <f t="shared" si="1"/>
        <v>0.17216049860971222</v>
      </c>
      <c r="G29" s="1452">
        <v>79168.12</v>
      </c>
      <c r="H29" s="1451">
        <f t="shared" si="2"/>
        <v>0.6815261313843478</v>
      </c>
      <c r="I29" s="11"/>
    </row>
    <row r="30" spans="1:9" ht="12.75" customHeight="1">
      <c r="A30" s="1454">
        <v>2008</v>
      </c>
      <c r="B30" s="1455">
        <f>+C30+E30+G30</f>
        <v>84931.62</v>
      </c>
      <c r="C30" s="1456">
        <v>19242.24</v>
      </c>
      <c r="D30" s="1347">
        <f t="shared" si="0"/>
        <v>0.22656155622605578</v>
      </c>
      <c r="E30" s="1457">
        <v>15396.86</v>
      </c>
      <c r="F30" s="1345">
        <f t="shared" si="1"/>
        <v>0.18128536815852567</v>
      </c>
      <c r="G30" s="1452">
        <v>50292.52</v>
      </c>
      <c r="H30" s="1451">
        <f t="shared" si="2"/>
        <v>0.5921530756154186</v>
      </c>
      <c r="I30" s="11"/>
    </row>
    <row r="31" spans="1:9" ht="12.75" customHeight="1" thickBot="1">
      <c r="A31" s="1458" t="s">
        <v>606</v>
      </c>
      <c r="B31" s="1459">
        <f>+C31+E31+G31</f>
        <v>387736.01</v>
      </c>
      <c r="C31" s="1460">
        <v>44756.13</v>
      </c>
      <c r="D31" s="2389">
        <f t="shared" si="0"/>
        <v>0.11542938712347094</v>
      </c>
      <c r="E31" s="1461">
        <v>72256</v>
      </c>
      <c r="F31" s="2379">
        <f t="shared" si="1"/>
        <v>0.18635359661332462</v>
      </c>
      <c r="G31" s="1462">
        <v>270723.88</v>
      </c>
      <c r="H31" s="2390">
        <f t="shared" si="2"/>
        <v>0.6982170162632044</v>
      </c>
      <c r="I31" s="11"/>
    </row>
    <row r="32" spans="1:9" ht="12.75">
      <c r="A32" s="160"/>
      <c r="B32" s="160"/>
      <c r="C32" s="160"/>
      <c r="D32" s="160"/>
      <c r="E32" s="160"/>
      <c r="F32" s="160"/>
      <c r="G32" s="160"/>
      <c r="H32" s="160"/>
      <c r="I32" s="11"/>
    </row>
    <row r="33" spans="1:7" ht="12.75">
      <c r="A33" s="307" t="s">
        <v>933</v>
      </c>
      <c r="B33" s="1323"/>
      <c r="C33" s="1323"/>
      <c r="D33" s="1323"/>
      <c r="E33" s="1323"/>
      <c r="F33" s="1323"/>
      <c r="G33" s="1323"/>
    </row>
    <row r="34" spans="1:7" ht="12.75">
      <c r="A34" s="307" t="s">
        <v>930</v>
      </c>
      <c r="B34" s="1323"/>
      <c r="C34" s="1323"/>
      <c r="D34" s="1323"/>
      <c r="E34" s="1323"/>
      <c r="F34" s="1323"/>
      <c r="G34" s="1323"/>
    </row>
    <row r="35" spans="1:7" s="15" customFormat="1" ht="12.75">
      <c r="A35" s="1409" t="s">
        <v>161</v>
      </c>
      <c r="B35" s="62"/>
      <c r="C35" s="63"/>
      <c r="D35" s="63"/>
      <c r="E35" s="63"/>
      <c r="F35" s="63"/>
      <c r="G35" s="165"/>
    </row>
    <row r="36" spans="1:6" s="11" customFormat="1" ht="12.75">
      <c r="A36" s="1409" t="s">
        <v>608</v>
      </c>
      <c r="B36" s="63"/>
      <c r="C36" s="63"/>
      <c r="D36" s="160"/>
      <c r="E36" s="165"/>
      <c r="F36" s="160"/>
    </row>
    <row r="37" spans="1:3" ht="12.75">
      <c r="A37" s="1409" t="s">
        <v>612</v>
      </c>
      <c r="B37" s="1453"/>
      <c r="C37" s="414"/>
    </row>
  </sheetData>
  <sheetProtection/>
  <printOptions/>
  <pageMargins left="0.7" right="0.7" top="0.75" bottom="0.75" header="0.3" footer="0.3"/>
  <pageSetup fitToHeight="1" fitToWidth="1" horizontalDpi="600" verticalDpi="600" orientation="landscape" scale="88" r:id="rId1"/>
</worksheet>
</file>

<file path=xl/worksheets/sheet5.xml><?xml version="1.0" encoding="utf-8"?>
<worksheet xmlns="http://schemas.openxmlformats.org/spreadsheetml/2006/main" xmlns:r="http://schemas.openxmlformats.org/officeDocument/2006/relationships">
  <sheetPr>
    <pageSetUpPr fitToPage="1"/>
  </sheetPr>
  <dimension ref="A1:N47"/>
  <sheetViews>
    <sheetView zoomScalePageLayoutView="0" workbookViewId="0" topLeftCell="A1">
      <selection activeCell="D34" sqref="D34"/>
    </sheetView>
  </sheetViews>
  <sheetFormatPr defaultColWidth="9.140625" defaultRowHeight="12.75"/>
  <cols>
    <col min="1" max="1" width="5.7109375" style="0" customWidth="1"/>
    <col min="2" max="2" width="15.140625" style="0" customWidth="1"/>
    <col min="3" max="3" width="18.7109375" style="0" customWidth="1"/>
    <col min="4" max="4" width="13.28125" style="0" customWidth="1"/>
    <col min="5" max="5" width="16.421875" style="0" bestFit="1" customWidth="1"/>
    <col min="6" max="6" width="4.7109375" style="0" customWidth="1"/>
    <col min="7" max="7" width="16.421875" style="0" bestFit="1" customWidth="1"/>
    <col min="8" max="8" width="4.7109375" style="0" customWidth="1"/>
    <col min="9" max="9" width="16.421875" style="0" bestFit="1" customWidth="1"/>
    <col min="10" max="10" width="4.7109375" style="0" customWidth="1"/>
    <col min="11" max="11" width="13.7109375" style="0" customWidth="1"/>
    <col min="12" max="12" width="4.8515625" style="0" customWidth="1"/>
    <col min="13" max="13" width="13.7109375" style="0" customWidth="1"/>
    <col min="14" max="14" width="4.7109375" style="0" customWidth="1"/>
  </cols>
  <sheetData>
    <row r="1" spans="1:14" ht="23.25">
      <c r="A1" s="2490" t="s">
        <v>162</v>
      </c>
      <c r="B1" s="2491"/>
      <c r="C1" s="2491"/>
      <c r="D1" s="2491"/>
      <c r="E1" s="2491"/>
      <c r="F1" s="2491"/>
      <c r="G1" s="2491"/>
      <c r="H1" s="2491"/>
      <c r="I1" s="2491"/>
      <c r="J1" s="2491"/>
      <c r="K1" s="2491"/>
      <c r="L1" s="2491"/>
      <c r="M1" s="2491"/>
      <c r="N1" s="113"/>
    </row>
    <row r="2" spans="1:14" ht="23.25">
      <c r="A2" s="2492"/>
      <c r="B2" s="2493"/>
      <c r="C2" s="2493"/>
      <c r="D2" s="2493"/>
      <c r="E2" s="2493"/>
      <c r="F2" s="2493"/>
      <c r="G2" s="2493"/>
      <c r="H2" s="2493"/>
      <c r="I2" s="2493"/>
      <c r="J2" s="2493"/>
      <c r="K2" s="2493"/>
      <c r="L2" s="2493"/>
      <c r="M2" s="2493"/>
      <c r="N2" s="2418"/>
    </row>
    <row r="3" spans="1:14" ht="20.25">
      <c r="A3" s="2494" t="s">
        <v>7</v>
      </c>
      <c r="B3" s="2495"/>
      <c r="C3" s="2495"/>
      <c r="D3" s="2495"/>
      <c r="E3" s="2495"/>
      <c r="F3" s="2495"/>
      <c r="G3" s="2495"/>
      <c r="H3" s="2495"/>
      <c r="I3" s="2495"/>
      <c r="J3" s="2495"/>
      <c r="K3" s="2495"/>
      <c r="L3" s="2495"/>
      <c r="M3" s="2495"/>
      <c r="N3" s="114"/>
    </row>
    <row r="4" spans="1:14" ht="20.25">
      <c r="A4" s="2496" t="s">
        <v>144</v>
      </c>
      <c r="B4" s="2497"/>
      <c r="C4" s="2497"/>
      <c r="D4" s="2497"/>
      <c r="E4" s="2497"/>
      <c r="F4" s="2497"/>
      <c r="G4" s="2497"/>
      <c r="H4" s="2497"/>
      <c r="I4" s="2497"/>
      <c r="J4" s="2497"/>
      <c r="K4" s="2497"/>
      <c r="L4" s="2497"/>
      <c r="M4" s="2497"/>
      <c r="N4" s="114"/>
    </row>
    <row r="5" spans="1:14" ht="8.25" customHeight="1">
      <c r="A5" s="2496"/>
      <c r="B5" s="2497"/>
      <c r="C5" s="2497"/>
      <c r="D5" s="2497"/>
      <c r="E5" s="2497"/>
      <c r="F5" s="2497"/>
      <c r="G5" s="2497"/>
      <c r="H5" s="2497"/>
      <c r="I5" s="2497"/>
      <c r="J5" s="2497"/>
      <c r="K5" s="2497"/>
      <c r="L5" s="2497"/>
      <c r="M5" s="2497"/>
      <c r="N5" s="2419"/>
    </row>
    <row r="6" spans="1:14" ht="12.75">
      <c r="A6" s="115"/>
      <c r="B6" s="116"/>
      <c r="C6" s="117"/>
      <c r="D6" s="116"/>
      <c r="E6" s="116"/>
      <c r="F6" s="116"/>
      <c r="G6" s="116"/>
      <c r="H6" s="116"/>
      <c r="I6" s="116"/>
      <c r="J6" s="116"/>
      <c r="K6" s="116"/>
      <c r="L6" s="116"/>
      <c r="M6" s="116"/>
      <c r="N6" s="118"/>
    </row>
    <row r="7" spans="1:14" ht="12.75">
      <c r="A7" s="119"/>
      <c r="B7" s="120"/>
      <c r="C7" s="121"/>
      <c r="D7" s="120"/>
      <c r="E7" s="120"/>
      <c r="F7" s="120"/>
      <c r="G7" s="120"/>
      <c r="H7" s="120"/>
      <c r="I7" s="120"/>
      <c r="J7" s="120"/>
      <c r="K7" s="120"/>
      <c r="L7" s="120"/>
      <c r="M7" s="120"/>
      <c r="N7" s="122"/>
    </row>
    <row r="8" spans="1:14" ht="12.75">
      <c r="A8" s="2498" t="s">
        <v>148</v>
      </c>
      <c r="B8" s="2487"/>
      <c r="C8" s="121" t="s">
        <v>163</v>
      </c>
      <c r="D8" s="120" t="s">
        <v>164</v>
      </c>
      <c r="E8" s="120"/>
      <c r="F8" s="120"/>
      <c r="G8" s="120"/>
      <c r="H8" s="120"/>
      <c r="I8" s="2486" t="s">
        <v>165</v>
      </c>
      <c r="J8" s="2486"/>
      <c r="K8" s="2486"/>
      <c r="L8" s="2486"/>
      <c r="M8" s="2486" t="s">
        <v>166</v>
      </c>
      <c r="N8" s="2487"/>
    </row>
    <row r="9" spans="1:14" ht="12.75">
      <c r="A9" s="2488" t="s">
        <v>153</v>
      </c>
      <c r="B9" s="2489"/>
      <c r="C9" s="121" t="s">
        <v>167</v>
      </c>
      <c r="D9" s="120" t="s">
        <v>167</v>
      </c>
      <c r="E9" s="2486" t="s">
        <v>168</v>
      </c>
      <c r="F9" s="2486"/>
      <c r="G9" s="2486" t="s">
        <v>169</v>
      </c>
      <c r="H9" s="2486"/>
      <c r="I9" s="2486" t="s">
        <v>5</v>
      </c>
      <c r="J9" s="2486"/>
      <c r="K9" s="2486" t="s">
        <v>170</v>
      </c>
      <c r="L9" s="2486"/>
      <c r="M9" s="2486" t="s">
        <v>5</v>
      </c>
      <c r="N9" s="2487"/>
    </row>
    <row r="10" spans="1:14" ht="12.75">
      <c r="A10" s="123"/>
      <c r="B10" s="124"/>
      <c r="C10" s="125"/>
      <c r="D10" s="126"/>
      <c r="E10" s="2484" t="s">
        <v>158</v>
      </c>
      <c r="F10" s="2484"/>
      <c r="G10" s="2484" t="s">
        <v>158</v>
      </c>
      <c r="H10" s="2484"/>
      <c r="I10" s="2484" t="s">
        <v>158</v>
      </c>
      <c r="J10" s="2484"/>
      <c r="K10" s="2484" t="s">
        <v>158</v>
      </c>
      <c r="L10" s="2484"/>
      <c r="M10" s="2484" t="s">
        <v>158</v>
      </c>
      <c r="N10" s="2485"/>
    </row>
    <row r="11" spans="1:14" ht="12.75">
      <c r="A11" s="127"/>
      <c r="B11" s="128"/>
      <c r="C11" s="129"/>
      <c r="D11" s="130"/>
      <c r="E11" s="130"/>
      <c r="F11" s="130"/>
      <c r="G11" s="130"/>
      <c r="H11" s="130"/>
      <c r="I11" s="130"/>
      <c r="J11" s="130"/>
      <c r="K11" s="130"/>
      <c r="L11" s="130"/>
      <c r="M11" s="130"/>
      <c r="N11" s="131"/>
    </row>
    <row r="12" spans="1:14" ht="12.75">
      <c r="A12" s="132"/>
      <c r="B12" s="133"/>
      <c r="C12" s="134"/>
      <c r="D12" s="135"/>
      <c r="E12" s="136"/>
      <c r="F12" s="136"/>
      <c r="G12" s="136"/>
      <c r="H12" s="136"/>
      <c r="I12" s="136"/>
      <c r="J12" s="136"/>
      <c r="K12" s="136"/>
      <c r="L12" s="136"/>
      <c r="M12" s="137"/>
      <c r="N12" s="138"/>
    </row>
    <row r="13" spans="1:14" ht="12.75">
      <c r="A13" s="139"/>
      <c r="B13" s="140" t="s">
        <v>171</v>
      </c>
      <c r="C13" s="141">
        <v>28572</v>
      </c>
      <c r="D13" s="142">
        <v>586</v>
      </c>
      <c r="E13" s="143">
        <v>145.2</v>
      </c>
      <c r="F13" s="143"/>
      <c r="G13" s="143">
        <v>397.4</v>
      </c>
      <c r="H13" s="143"/>
      <c r="I13" s="143">
        <v>252.2</v>
      </c>
      <c r="J13" s="143"/>
      <c r="K13" s="143">
        <v>56.4</v>
      </c>
      <c r="L13" s="144"/>
      <c r="M13" s="143">
        <v>195.8</v>
      </c>
      <c r="N13" s="145"/>
    </row>
    <row r="14" spans="1:14" ht="12.75">
      <c r="A14" s="139"/>
      <c r="B14" s="140"/>
      <c r="C14" s="141" t="s">
        <v>141</v>
      </c>
      <c r="D14" s="142" t="s">
        <v>141</v>
      </c>
      <c r="E14" s="146"/>
      <c r="F14" s="146"/>
      <c r="G14" s="146"/>
      <c r="H14" s="146"/>
      <c r="I14" s="146"/>
      <c r="J14" s="146"/>
      <c r="K14" s="146"/>
      <c r="L14" s="146"/>
      <c r="M14" s="146"/>
      <c r="N14" s="147"/>
    </row>
    <row r="15" spans="1:14" ht="12.75">
      <c r="A15" s="139"/>
      <c r="B15" s="140" t="s">
        <v>172</v>
      </c>
      <c r="C15" s="141">
        <v>29236</v>
      </c>
      <c r="D15" s="142">
        <v>622</v>
      </c>
      <c r="E15" s="148">
        <v>513.7</v>
      </c>
      <c r="F15" s="149"/>
      <c r="G15" s="148">
        <v>1257.3</v>
      </c>
      <c r="H15" s="149"/>
      <c r="I15" s="148">
        <v>743.7</v>
      </c>
      <c r="J15" s="149"/>
      <c r="K15" s="148">
        <v>157.8</v>
      </c>
      <c r="L15" s="149"/>
      <c r="M15" s="148">
        <v>585.8</v>
      </c>
      <c r="N15" s="150"/>
    </row>
    <row r="16" spans="1:14" ht="12.75">
      <c r="A16" s="139"/>
      <c r="B16" s="140"/>
      <c r="C16" s="141"/>
      <c r="D16" s="142"/>
      <c r="E16" s="146"/>
      <c r="F16" s="146"/>
      <c r="G16" s="146"/>
      <c r="H16" s="146"/>
      <c r="I16" s="146"/>
      <c r="J16" s="146"/>
      <c r="K16" s="146"/>
      <c r="L16" s="146"/>
      <c r="M16" s="146"/>
      <c r="N16" s="147"/>
    </row>
    <row r="17" spans="1:14" ht="12.75">
      <c r="A17" s="139"/>
      <c r="B17" s="140" t="s">
        <v>173</v>
      </c>
      <c r="C17" s="141">
        <v>48519</v>
      </c>
      <c r="D17" s="142">
        <v>537</v>
      </c>
      <c r="E17" s="148">
        <v>649.7</v>
      </c>
      <c r="F17" s="149"/>
      <c r="G17" s="148">
        <v>2351.4</v>
      </c>
      <c r="H17" s="149"/>
      <c r="I17" s="148">
        <v>1701.7</v>
      </c>
      <c r="J17" s="149"/>
      <c r="K17" s="148">
        <v>160.7</v>
      </c>
      <c r="L17" s="149"/>
      <c r="M17" s="148">
        <v>1541</v>
      </c>
      <c r="N17" s="150"/>
    </row>
    <row r="18" spans="1:14" ht="12.75">
      <c r="A18" s="139"/>
      <c r="B18" s="140"/>
      <c r="C18" s="141"/>
      <c r="D18" s="142"/>
      <c r="E18" s="146"/>
      <c r="F18" s="146"/>
      <c r="G18" s="146"/>
      <c r="H18" s="146"/>
      <c r="I18" s="146"/>
      <c r="J18" s="146"/>
      <c r="K18" s="146"/>
      <c r="L18" s="146"/>
      <c r="M18" s="146"/>
      <c r="N18" s="147"/>
    </row>
    <row r="19" spans="1:14" ht="12.75">
      <c r="A19" s="139"/>
      <c r="B19" s="140" t="s">
        <v>174</v>
      </c>
      <c r="C19" s="141">
        <v>36340</v>
      </c>
      <c r="D19" s="142">
        <v>694</v>
      </c>
      <c r="E19" s="148">
        <v>2274.8</v>
      </c>
      <c r="F19" s="149"/>
      <c r="G19" s="148">
        <v>5116.8</v>
      </c>
      <c r="H19" s="149"/>
      <c r="I19" s="148">
        <v>2842</v>
      </c>
      <c r="J19" s="149"/>
      <c r="K19" s="148">
        <v>446.8</v>
      </c>
      <c r="L19" s="149"/>
      <c r="M19" s="148">
        <v>2395.1</v>
      </c>
      <c r="N19" s="150"/>
    </row>
    <row r="20" spans="1:14" ht="12.75" customHeight="1">
      <c r="A20" s="139"/>
      <c r="B20" s="140"/>
      <c r="C20" s="141"/>
      <c r="D20" s="142"/>
      <c r="E20" s="148"/>
      <c r="F20" s="149"/>
      <c r="G20" s="148"/>
      <c r="H20" s="149"/>
      <c r="I20" s="148"/>
      <c r="J20" s="149"/>
      <c r="K20" s="148"/>
      <c r="L20" s="149"/>
      <c r="M20" s="148"/>
      <c r="N20" s="150"/>
    </row>
    <row r="21" spans="1:14" ht="12.75">
      <c r="A21" s="139"/>
      <c r="B21" s="140" t="s">
        <v>175</v>
      </c>
      <c r="C21" s="141">
        <v>15620</v>
      </c>
      <c r="D21" s="142">
        <v>443</v>
      </c>
      <c r="E21" s="148">
        <v>1413.3</v>
      </c>
      <c r="F21" s="148"/>
      <c r="G21" s="148">
        <v>2196</v>
      </c>
      <c r="H21" s="148"/>
      <c r="I21" s="148">
        <v>782.6</v>
      </c>
      <c r="J21" s="148"/>
      <c r="K21" s="148">
        <v>74.3</v>
      </c>
      <c r="L21" s="148"/>
      <c r="M21" s="148">
        <v>708.3</v>
      </c>
      <c r="N21" s="150"/>
    </row>
    <row r="22" spans="1:14" ht="12.75" customHeight="1">
      <c r="A22" s="139"/>
      <c r="B22" s="140"/>
      <c r="C22" s="141"/>
      <c r="D22" s="142"/>
      <c r="E22" s="148"/>
      <c r="F22" s="148"/>
      <c r="G22" s="148"/>
      <c r="H22" s="148"/>
      <c r="I22" s="148"/>
      <c r="J22" s="148"/>
      <c r="K22" s="148"/>
      <c r="L22" s="148"/>
      <c r="M22" s="148"/>
      <c r="N22" s="150"/>
    </row>
    <row r="23" spans="1:14" ht="12.75">
      <c r="A23" s="139"/>
      <c r="B23" s="140">
        <v>2000</v>
      </c>
      <c r="C23" s="141">
        <v>1882</v>
      </c>
      <c r="D23" s="142">
        <v>73</v>
      </c>
      <c r="E23" s="148">
        <v>266.3</v>
      </c>
      <c r="F23" s="148"/>
      <c r="G23" s="148">
        <v>367.2</v>
      </c>
      <c r="H23" s="148"/>
      <c r="I23" s="148">
        <v>100.9</v>
      </c>
      <c r="J23" s="148"/>
      <c r="K23" s="148">
        <v>15.3</v>
      </c>
      <c r="L23" s="148"/>
      <c r="M23" s="148">
        <v>85.6</v>
      </c>
      <c r="N23" s="150"/>
    </row>
    <row r="24" spans="1:14" ht="12.75">
      <c r="A24" s="139"/>
      <c r="B24" s="140">
        <v>2001</v>
      </c>
      <c r="C24" s="141">
        <v>1565</v>
      </c>
      <c r="D24" s="142">
        <v>117</v>
      </c>
      <c r="E24" s="148">
        <v>2535.5</v>
      </c>
      <c r="F24" s="148"/>
      <c r="G24" s="148">
        <v>3686.1</v>
      </c>
      <c r="H24" s="148"/>
      <c r="I24" s="148">
        <v>1150.7</v>
      </c>
      <c r="J24" s="148"/>
      <c r="K24" s="148">
        <v>184.9</v>
      </c>
      <c r="L24" s="148"/>
      <c r="M24" s="148">
        <v>965.7</v>
      </c>
      <c r="N24" s="150"/>
    </row>
    <row r="25" spans="1:14" ht="12.75">
      <c r="A25" s="139"/>
      <c r="B25" s="140">
        <v>2002</v>
      </c>
      <c r="C25" s="141">
        <v>1214</v>
      </c>
      <c r="D25" s="142">
        <v>185</v>
      </c>
      <c r="E25" s="148">
        <v>4515</v>
      </c>
      <c r="F25" s="148"/>
      <c r="G25" s="148">
        <v>8303.9</v>
      </c>
      <c r="H25" s="148"/>
      <c r="I25" s="148">
        <v>3788.8</v>
      </c>
      <c r="J25" s="148"/>
      <c r="K25" s="148">
        <v>283.1</v>
      </c>
      <c r="L25" s="148"/>
      <c r="M25" s="148">
        <v>3505.7</v>
      </c>
      <c r="N25" s="150"/>
    </row>
    <row r="26" spans="1:14" ht="12.75">
      <c r="A26" s="139"/>
      <c r="B26" s="140">
        <v>2003</v>
      </c>
      <c r="C26" s="141">
        <v>1119</v>
      </c>
      <c r="D26" s="142">
        <v>167</v>
      </c>
      <c r="E26" s="148">
        <v>6945.3</v>
      </c>
      <c r="F26" s="148"/>
      <c r="G26" s="148">
        <v>13397.3</v>
      </c>
      <c r="H26" s="148"/>
      <c r="I26" s="148">
        <v>6452</v>
      </c>
      <c r="J26" s="148"/>
      <c r="K26" s="148">
        <v>190.6</v>
      </c>
      <c r="L26" s="148"/>
      <c r="M26" s="148">
        <v>6261.4</v>
      </c>
      <c r="N26" s="150"/>
    </row>
    <row r="27" spans="1:14" ht="12.75">
      <c r="A27" s="139"/>
      <c r="B27" s="140">
        <v>2004</v>
      </c>
      <c r="C27" s="141">
        <v>1189</v>
      </c>
      <c r="D27" s="142">
        <v>164</v>
      </c>
      <c r="E27" s="148">
        <v>2848</v>
      </c>
      <c r="F27" s="148"/>
      <c r="G27" s="148">
        <v>6115.1</v>
      </c>
      <c r="H27" s="148"/>
      <c r="I27" s="148">
        <v>3267.1</v>
      </c>
      <c r="J27" s="148"/>
      <c r="K27" s="148">
        <v>526.8</v>
      </c>
      <c r="L27" s="148"/>
      <c r="M27" s="148">
        <v>2740.3</v>
      </c>
      <c r="N27" s="150"/>
    </row>
    <row r="28" spans="1:14" ht="12.75">
      <c r="A28" s="139"/>
      <c r="B28" s="140">
        <v>2005</v>
      </c>
      <c r="C28" s="141">
        <v>1266</v>
      </c>
      <c r="D28" s="142">
        <v>126</v>
      </c>
      <c r="E28" s="148">
        <v>10239.9</v>
      </c>
      <c r="F28" s="149"/>
      <c r="G28" s="148">
        <v>21541.7</v>
      </c>
      <c r="H28" s="149"/>
      <c r="I28" s="148">
        <v>11301.8</v>
      </c>
      <c r="J28" s="149"/>
      <c r="K28" s="148">
        <v>1794.7</v>
      </c>
      <c r="L28" s="149"/>
      <c r="M28" s="148">
        <v>9507.1</v>
      </c>
      <c r="N28" s="147"/>
    </row>
    <row r="29" spans="1:14" ht="12.75">
      <c r="A29" s="139"/>
      <c r="B29" s="140">
        <v>2006</v>
      </c>
      <c r="C29" s="141">
        <v>1248</v>
      </c>
      <c r="D29" s="142">
        <v>84</v>
      </c>
      <c r="E29" s="148">
        <v>2346.3</v>
      </c>
      <c r="F29" s="149"/>
      <c r="G29" s="148">
        <v>4580.9</v>
      </c>
      <c r="H29" s="149"/>
      <c r="I29" s="148">
        <v>2234.6</v>
      </c>
      <c r="J29" s="149"/>
      <c r="K29" s="148">
        <v>1315.7</v>
      </c>
      <c r="L29" s="149"/>
      <c r="M29" s="148">
        <v>918.9</v>
      </c>
      <c r="N29" s="147"/>
    </row>
    <row r="30" spans="1:14" ht="12.75">
      <c r="A30" s="139"/>
      <c r="B30" s="140">
        <v>2007</v>
      </c>
      <c r="C30" s="141">
        <v>1582</v>
      </c>
      <c r="D30" s="142">
        <v>74</v>
      </c>
      <c r="E30" s="148">
        <v>629.3</v>
      </c>
      <c r="F30" s="149"/>
      <c r="G30" s="148">
        <v>972.7</v>
      </c>
      <c r="H30" s="149"/>
      <c r="I30" s="148">
        <v>343.4</v>
      </c>
      <c r="J30" s="149"/>
      <c r="K30" s="148">
        <v>26.4</v>
      </c>
      <c r="L30" s="149"/>
      <c r="M30" s="148">
        <v>317</v>
      </c>
      <c r="N30" s="147"/>
    </row>
    <row r="31" spans="1:14" ht="12.75">
      <c r="A31" s="139"/>
      <c r="B31" s="140">
        <v>2008</v>
      </c>
      <c r="C31" s="141">
        <v>1590</v>
      </c>
      <c r="D31" s="142">
        <v>74</v>
      </c>
      <c r="E31" s="148">
        <v>520.6</v>
      </c>
      <c r="F31" s="149"/>
      <c r="G31" s="148">
        <v>813.2</v>
      </c>
      <c r="H31" s="149"/>
      <c r="I31" s="148">
        <v>292.6</v>
      </c>
      <c r="J31" s="149"/>
      <c r="K31" s="148">
        <v>26.6</v>
      </c>
      <c r="L31" s="149"/>
      <c r="M31" s="148">
        <v>266</v>
      </c>
      <c r="N31" s="147"/>
    </row>
    <row r="32" spans="1:14" ht="12.75">
      <c r="A32" s="139"/>
      <c r="B32" s="140">
        <v>2009</v>
      </c>
      <c r="C32" s="141">
        <v>1230</v>
      </c>
      <c r="D32" s="142">
        <v>149</v>
      </c>
      <c r="E32" s="148">
        <v>9888.3</v>
      </c>
      <c r="F32" s="149"/>
      <c r="G32" s="148">
        <v>18453</v>
      </c>
      <c r="H32" s="149"/>
      <c r="I32" s="148">
        <v>8564.7</v>
      </c>
      <c r="J32" s="149"/>
      <c r="K32" s="148">
        <v>720.7</v>
      </c>
      <c r="L32" s="149"/>
      <c r="M32" s="148">
        <v>7844</v>
      </c>
      <c r="N32" s="147"/>
    </row>
    <row r="33" spans="1:14" ht="12.75">
      <c r="A33" s="139"/>
      <c r="B33" s="140">
        <v>2010</v>
      </c>
      <c r="C33" s="141">
        <v>1441</v>
      </c>
      <c r="D33" s="142">
        <v>45</v>
      </c>
      <c r="E33" s="148">
        <v>937.3</v>
      </c>
      <c r="F33" s="149"/>
      <c r="G33" s="148">
        <v>1758.6</v>
      </c>
      <c r="H33" s="149"/>
      <c r="I33" s="148">
        <v>821.3</v>
      </c>
      <c r="J33" s="149"/>
      <c r="K33" s="148">
        <v>4.7</v>
      </c>
      <c r="L33" s="149"/>
      <c r="M33" s="148">
        <v>816.6</v>
      </c>
      <c r="N33" s="147"/>
    </row>
    <row r="34" spans="1:14" ht="12.75">
      <c r="A34" s="139"/>
      <c r="B34" s="140" t="s">
        <v>176</v>
      </c>
      <c r="C34" s="141">
        <f>SUM(C13:C33)</f>
        <v>173613</v>
      </c>
      <c r="D34" s="142">
        <f>SUM(D13:D33)</f>
        <v>4140</v>
      </c>
      <c r="E34" s="143">
        <f>SUM(E13:E33)</f>
        <v>46668.5</v>
      </c>
      <c r="F34" s="144"/>
      <c r="G34" s="143">
        <f>SUM(G13:G33)</f>
        <v>91308.59999999999</v>
      </c>
      <c r="H34" s="143"/>
      <c r="I34" s="143">
        <f>SUM(I13:I33)</f>
        <v>44640.100000000006</v>
      </c>
      <c r="J34" s="143"/>
      <c r="K34" s="143">
        <f>SUM(K13:K33)</f>
        <v>5985.499999999999</v>
      </c>
      <c r="L34" s="143"/>
      <c r="M34" s="143">
        <f>SUM(M13:M33)</f>
        <v>38654.3</v>
      </c>
      <c r="N34" s="147"/>
    </row>
    <row r="35" spans="1:14" ht="12.75">
      <c r="A35" s="151"/>
      <c r="B35" s="152"/>
      <c r="C35" s="153"/>
      <c r="D35" s="154"/>
      <c r="E35" s="155"/>
      <c r="F35" s="155"/>
      <c r="G35" s="155"/>
      <c r="H35" s="155"/>
      <c r="I35" s="155"/>
      <c r="J35" s="155"/>
      <c r="K35" s="155"/>
      <c r="L35" s="155"/>
      <c r="M35" s="155"/>
      <c r="N35" s="156"/>
    </row>
    <row r="36" spans="1:14" ht="12.75">
      <c r="A36" s="157"/>
      <c r="B36" s="157"/>
      <c r="C36" s="158"/>
      <c r="D36" s="158"/>
      <c r="E36" s="159"/>
      <c r="F36" s="159"/>
      <c r="G36" s="159"/>
      <c r="H36" s="159"/>
      <c r="I36" s="159"/>
      <c r="J36" s="159"/>
      <c r="K36" s="159"/>
      <c r="L36" s="159"/>
      <c r="M36" s="159"/>
      <c r="N36" s="160"/>
    </row>
    <row r="37" spans="1:14" ht="12.75">
      <c r="A37" s="62" t="s">
        <v>177</v>
      </c>
      <c r="B37" s="15"/>
      <c r="C37" s="63"/>
      <c r="D37" s="158"/>
      <c r="E37" s="63"/>
      <c r="F37" s="63"/>
      <c r="G37" s="63"/>
      <c r="H37" s="63"/>
      <c r="I37" s="161"/>
      <c r="J37" s="63"/>
      <c r="K37" s="161"/>
      <c r="L37" s="63"/>
      <c r="M37" s="63"/>
      <c r="N37" s="63"/>
    </row>
    <row r="38" spans="1:14" ht="12.75">
      <c r="A38" s="62" t="s">
        <v>161</v>
      </c>
      <c r="B38" s="15"/>
      <c r="C38" s="63"/>
      <c r="D38" s="63"/>
      <c r="E38" s="63"/>
      <c r="F38" s="63"/>
      <c r="G38" s="63"/>
      <c r="H38" s="63"/>
      <c r="I38" s="63"/>
      <c r="J38" s="63"/>
      <c r="K38" s="162"/>
      <c r="L38" s="63"/>
      <c r="M38" s="63"/>
      <c r="N38" s="63"/>
    </row>
    <row r="39" spans="1:14" ht="12.75">
      <c r="A39" s="62" t="s">
        <v>178</v>
      </c>
      <c r="B39" s="15"/>
      <c r="C39" s="63"/>
      <c r="D39" s="63"/>
      <c r="E39" s="63"/>
      <c r="F39" s="63"/>
      <c r="G39" s="63"/>
      <c r="H39" s="63"/>
      <c r="I39" s="63"/>
      <c r="J39" s="63"/>
      <c r="K39" s="162"/>
      <c r="L39" s="63"/>
      <c r="M39" s="63"/>
      <c r="N39" s="63"/>
    </row>
    <row r="40" spans="1:14" ht="12.75">
      <c r="A40" s="62" t="s">
        <v>179</v>
      </c>
      <c r="B40" s="15"/>
      <c r="C40" s="63"/>
      <c r="D40" s="63"/>
      <c r="E40" s="63"/>
      <c r="F40" s="63"/>
      <c r="G40" s="63"/>
      <c r="H40" s="63"/>
      <c r="I40" s="63"/>
      <c r="J40" s="63"/>
      <c r="K40" s="162"/>
      <c r="L40" s="63"/>
      <c r="M40" s="63"/>
      <c r="N40" s="63"/>
    </row>
    <row r="41" spans="1:14" ht="12.75">
      <c r="A41" s="62" t="s">
        <v>180</v>
      </c>
      <c r="B41" s="15"/>
      <c r="C41" s="63"/>
      <c r="D41" s="63"/>
      <c r="E41" s="63"/>
      <c r="F41" s="63"/>
      <c r="G41" s="63"/>
      <c r="H41" s="63"/>
      <c r="I41" s="63"/>
      <c r="J41" s="63"/>
      <c r="K41" s="162"/>
      <c r="L41" s="63"/>
      <c r="M41" s="63"/>
      <c r="N41" s="63"/>
    </row>
    <row r="42" spans="1:14" ht="12.75">
      <c r="A42" s="62" t="s">
        <v>181</v>
      </c>
      <c r="B42" s="15"/>
      <c r="C42" s="63"/>
      <c r="D42" s="63"/>
      <c r="E42" s="63"/>
      <c r="F42" s="63"/>
      <c r="G42" s="63"/>
      <c r="H42" s="63"/>
      <c r="I42" s="63"/>
      <c r="J42" s="63"/>
      <c r="K42" s="162"/>
      <c r="L42" s="63"/>
      <c r="M42" s="63"/>
      <c r="N42" s="63"/>
    </row>
    <row r="43" spans="1:14" ht="12.75">
      <c r="A43" s="62" t="s">
        <v>1000</v>
      </c>
      <c r="B43" s="15"/>
      <c r="C43" s="63"/>
      <c r="D43" s="63"/>
      <c r="E43" s="63"/>
      <c r="F43" s="63"/>
      <c r="G43" s="63"/>
      <c r="H43" s="63"/>
      <c r="I43" s="63"/>
      <c r="J43" s="63"/>
      <c r="K43" s="163"/>
      <c r="L43" s="63"/>
      <c r="M43" s="63"/>
      <c r="N43" s="63"/>
    </row>
    <row r="44" spans="1:14" ht="12.75">
      <c r="A44" s="164" t="s">
        <v>926</v>
      </c>
      <c r="B44" s="15"/>
      <c r="C44" s="165"/>
      <c r="D44" s="165"/>
      <c r="E44" s="165"/>
      <c r="F44" s="165"/>
      <c r="G44" s="165"/>
      <c r="H44" s="165"/>
      <c r="I44" s="165"/>
      <c r="J44" s="165"/>
      <c r="K44" s="166"/>
      <c r="L44" s="165"/>
      <c r="M44" s="165"/>
      <c r="N44" s="165"/>
    </row>
    <row r="45" spans="1:14" ht="12.75">
      <c r="A45" s="15"/>
      <c r="B45" s="15"/>
      <c r="C45" s="167"/>
      <c r="D45" s="167"/>
      <c r="E45" s="167"/>
      <c r="F45" s="167"/>
      <c r="G45" s="167"/>
      <c r="H45" s="167"/>
      <c r="I45" s="167"/>
      <c r="J45" s="167"/>
      <c r="K45" s="168"/>
      <c r="L45" s="167"/>
      <c r="M45" s="167"/>
      <c r="N45" s="167"/>
    </row>
    <row r="46" spans="3:13" ht="12.75">
      <c r="C46" s="169"/>
      <c r="D46" s="169"/>
      <c r="E46" s="170"/>
      <c r="F46" s="170"/>
      <c r="G46" s="170"/>
      <c r="H46" s="170"/>
      <c r="I46" s="170"/>
      <c r="J46" s="170"/>
      <c r="K46" s="170"/>
      <c r="L46" s="170"/>
      <c r="M46" s="170"/>
    </row>
    <row r="47" spans="3:13" ht="12.75">
      <c r="C47" s="169"/>
      <c r="D47" s="169"/>
      <c r="E47" s="170"/>
      <c r="F47" s="170"/>
      <c r="G47" s="170"/>
      <c r="H47" s="170"/>
      <c r="I47" s="170"/>
      <c r="J47" s="170"/>
      <c r="K47" s="170"/>
      <c r="L47" s="170"/>
      <c r="M47" s="170"/>
    </row>
  </sheetData>
  <sheetProtection/>
  <mergeCells count="19">
    <mergeCell ref="A9:B9"/>
    <mergeCell ref="A1:M2"/>
    <mergeCell ref="A3:M3"/>
    <mergeCell ref="A4:M4"/>
    <mergeCell ref="A5:M5"/>
    <mergeCell ref="A8:B8"/>
    <mergeCell ref="I8:J8"/>
    <mergeCell ref="K8:L8"/>
    <mergeCell ref="M8:N8"/>
    <mergeCell ref="M10:N10"/>
    <mergeCell ref="E9:F9"/>
    <mergeCell ref="G9:H9"/>
    <mergeCell ref="I9:J9"/>
    <mergeCell ref="K9:L9"/>
    <mergeCell ref="E10:F10"/>
    <mergeCell ref="G10:H10"/>
    <mergeCell ref="I10:J10"/>
    <mergeCell ref="K10:L10"/>
    <mergeCell ref="M9:N9"/>
  </mergeCells>
  <printOptions/>
  <pageMargins left="0.7" right="0.7" top="0.75" bottom="0.75" header="0.3" footer="0.3"/>
  <pageSetup fitToHeight="1" fitToWidth="1" horizontalDpi="600" verticalDpi="600" orientation="landscape" scale="81" r:id="rId1"/>
</worksheet>
</file>

<file path=xl/worksheets/sheet50.xml><?xml version="1.0" encoding="utf-8"?>
<worksheet xmlns="http://schemas.openxmlformats.org/spreadsheetml/2006/main" xmlns:r="http://schemas.openxmlformats.org/officeDocument/2006/relationships">
  <sheetPr>
    <pageSetUpPr fitToPage="1"/>
  </sheetPr>
  <dimension ref="A1:Z34"/>
  <sheetViews>
    <sheetView zoomScalePageLayoutView="0" workbookViewId="0" topLeftCell="A1">
      <selection activeCell="F37" sqref="F37"/>
    </sheetView>
  </sheetViews>
  <sheetFormatPr defaultColWidth="9.140625" defaultRowHeight="12.75"/>
  <cols>
    <col min="1" max="1" width="6.7109375" style="0" customWidth="1"/>
    <col min="2" max="2" width="25.7109375" style="0" customWidth="1"/>
    <col min="3" max="3" width="11.140625" style="414" customWidth="1"/>
    <col min="4" max="4" width="3.57421875" style="0" customWidth="1"/>
    <col min="5" max="5" width="15.140625" style="0" customWidth="1"/>
    <col min="6" max="6" width="10.8515625" style="414" customWidth="1"/>
    <col min="7" max="7" width="4.140625" style="0" customWidth="1"/>
    <col min="8" max="8" width="7.7109375" style="0" customWidth="1"/>
    <col min="9" max="9" width="4.140625" style="0" customWidth="1"/>
    <col min="10" max="10" width="12.140625" style="0" customWidth="1"/>
    <col min="11" max="11" width="4.140625" style="0" customWidth="1"/>
    <col min="12" max="12" width="7.7109375" style="0" customWidth="1"/>
    <col min="13" max="13" width="4.00390625" style="0" customWidth="1"/>
    <col min="14" max="14" width="10.28125" style="0" customWidth="1"/>
    <col min="15" max="15" width="3.8515625" style="0" customWidth="1"/>
    <col min="16" max="16" width="15.28125" style="0" customWidth="1"/>
    <col min="17" max="17" width="10.28125" style="0" customWidth="1"/>
    <col min="18" max="18" width="3.7109375" style="0" customWidth="1"/>
    <col min="19" max="19" width="14.7109375" style="0" customWidth="1"/>
    <col min="21" max="21" width="23.57421875" style="0" bestFit="1" customWidth="1"/>
  </cols>
  <sheetData>
    <row r="1" spans="1:20" ht="12.75">
      <c r="A1" s="8"/>
      <c r="B1" s="9"/>
      <c r="C1" s="1463"/>
      <c r="D1" s="9"/>
      <c r="E1" s="9"/>
      <c r="F1" s="1463"/>
      <c r="G1" s="9"/>
      <c r="H1" s="9"/>
      <c r="I1" s="9"/>
      <c r="J1" s="9"/>
      <c r="K1" s="9"/>
      <c r="L1" s="9"/>
      <c r="M1" s="9"/>
      <c r="N1" s="9"/>
      <c r="O1" s="9"/>
      <c r="P1" s="9"/>
      <c r="Q1" s="9"/>
      <c r="R1" s="9"/>
      <c r="S1" s="10"/>
      <c r="T1" s="11"/>
    </row>
    <row r="2" spans="1:20" ht="23.25">
      <c r="A2" s="724" t="s">
        <v>618</v>
      </c>
      <c r="B2" s="598"/>
      <c r="C2" s="1464"/>
      <c r="D2" s="1465"/>
      <c r="E2" s="598"/>
      <c r="F2" s="1464"/>
      <c r="G2" s="1465"/>
      <c r="H2" s="598"/>
      <c r="I2" s="598"/>
      <c r="J2" s="1465"/>
      <c r="K2" s="1465"/>
      <c r="L2" s="598"/>
      <c r="M2" s="598"/>
      <c r="N2" s="1465"/>
      <c r="O2" s="1465"/>
      <c r="P2" s="598"/>
      <c r="Q2" s="1465"/>
      <c r="R2" s="1465"/>
      <c r="S2" s="599"/>
      <c r="T2" s="15"/>
    </row>
    <row r="3" spans="1:20" ht="20.25">
      <c r="A3" s="12" t="s">
        <v>619</v>
      </c>
      <c r="B3" s="598"/>
      <c r="C3" s="1464"/>
      <c r="D3" s="598"/>
      <c r="E3" s="598"/>
      <c r="F3" s="1464"/>
      <c r="G3" s="598"/>
      <c r="H3" s="598"/>
      <c r="I3" s="598"/>
      <c r="J3" s="598"/>
      <c r="K3" s="598"/>
      <c r="L3" s="598"/>
      <c r="M3" s="598"/>
      <c r="N3" s="598"/>
      <c r="O3" s="598"/>
      <c r="P3" s="598"/>
      <c r="Q3" s="598"/>
      <c r="R3" s="598"/>
      <c r="S3" s="599"/>
      <c r="T3" s="11"/>
    </row>
    <row r="4" spans="1:20" ht="20.25">
      <c r="A4" s="12" t="s">
        <v>144</v>
      </c>
      <c r="B4" s="1465"/>
      <c r="C4" s="1464"/>
      <c r="D4" s="598"/>
      <c r="E4" s="598"/>
      <c r="F4" s="1464"/>
      <c r="G4" s="598"/>
      <c r="H4" s="598"/>
      <c r="I4" s="598"/>
      <c r="J4" s="598"/>
      <c r="K4" s="598"/>
      <c r="L4" s="598"/>
      <c r="M4" s="598"/>
      <c r="N4" s="598"/>
      <c r="O4" s="598"/>
      <c r="P4" s="598"/>
      <c r="Q4" s="598"/>
      <c r="R4" s="598"/>
      <c r="S4" s="599"/>
      <c r="T4" s="11"/>
    </row>
    <row r="5" spans="1:20" ht="12.75">
      <c r="A5" s="1466"/>
      <c r="B5" s="172"/>
      <c r="C5" s="1467"/>
      <c r="D5" s="172"/>
      <c r="E5" s="172"/>
      <c r="F5" s="1467"/>
      <c r="G5" s="172"/>
      <c r="H5" s="172"/>
      <c r="I5" s="172"/>
      <c r="J5" s="172"/>
      <c r="K5" s="172"/>
      <c r="L5" s="172"/>
      <c r="M5" s="172"/>
      <c r="N5" s="172"/>
      <c r="O5" s="172"/>
      <c r="P5" s="172"/>
      <c r="Q5" s="172"/>
      <c r="R5" s="172"/>
      <c r="S5" s="1468"/>
      <c r="T5" s="11"/>
    </row>
    <row r="6" spans="1:20" ht="12.75">
      <c r="A6" s="728"/>
      <c r="B6" s="176"/>
      <c r="C6" s="1469"/>
      <c r="D6" s="176"/>
      <c r="E6" s="176"/>
      <c r="F6" s="1470"/>
      <c r="G6" s="176"/>
      <c r="H6" s="176"/>
      <c r="I6" s="176"/>
      <c r="J6" s="1471"/>
      <c r="K6" s="176"/>
      <c r="L6" s="176"/>
      <c r="M6" s="176"/>
      <c r="N6" s="1471"/>
      <c r="O6" s="176"/>
      <c r="P6" s="1472"/>
      <c r="Q6" s="1471"/>
      <c r="R6" s="176"/>
      <c r="S6" s="1473"/>
      <c r="T6" s="42"/>
    </row>
    <row r="7" spans="1:20" ht="12.75">
      <c r="A7" s="2677" t="s">
        <v>620</v>
      </c>
      <c r="B7" s="2678"/>
      <c r="C7" s="1474" t="s">
        <v>206</v>
      </c>
      <c r="D7" s="1475"/>
      <c r="E7" s="1475"/>
      <c r="F7" s="2679" t="s">
        <v>283</v>
      </c>
      <c r="G7" s="2680"/>
      <c r="H7" s="2680"/>
      <c r="I7" s="2681"/>
      <c r="J7" s="2679" t="s">
        <v>621</v>
      </c>
      <c r="K7" s="2680"/>
      <c r="L7" s="2680"/>
      <c r="M7" s="2681"/>
      <c r="N7" s="1476" t="s">
        <v>601</v>
      </c>
      <c r="O7" s="1475"/>
      <c r="P7" s="1477"/>
      <c r="Q7" s="1476" t="s">
        <v>602</v>
      </c>
      <c r="R7" s="1475"/>
      <c r="S7" s="1478"/>
      <c r="T7" s="87"/>
    </row>
    <row r="8" spans="1:20" ht="12.75">
      <c r="A8" s="2682"/>
      <c r="B8" s="2541"/>
      <c r="C8" s="1479"/>
      <c r="D8" s="2356"/>
      <c r="E8" s="1480"/>
      <c r="F8" s="2683" t="s">
        <v>341</v>
      </c>
      <c r="G8" s="2684"/>
      <c r="H8" s="2684"/>
      <c r="I8" s="2685"/>
      <c r="J8" s="2683" t="s">
        <v>158</v>
      </c>
      <c r="K8" s="2684"/>
      <c r="L8" s="2684"/>
      <c r="M8" s="2685"/>
      <c r="N8" s="1481" t="s">
        <v>158</v>
      </c>
      <c r="O8" s="1482"/>
      <c r="P8" s="1483"/>
      <c r="Q8" s="1481" t="s">
        <v>158</v>
      </c>
      <c r="R8" s="1482"/>
      <c r="S8" s="1484"/>
      <c r="T8" s="87"/>
    </row>
    <row r="9" spans="1:20" ht="12.75">
      <c r="A9" s="744"/>
      <c r="B9" s="1485"/>
      <c r="C9" s="1486"/>
      <c r="D9" s="1487"/>
      <c r="E9" s="1487"/>
      <c r="F9" s="1488"/>
      <c r="G9" s="1487"/>
      <c r="H9" s="1487"/>
      <c r="I9" s="1487"/>
      <c r="J9" s="1489"/>
      <c r="K9" s="1487"/>
      <c r="L9" s="1487"/>
      <c r="M9" s="1487"/>
      <c r="N9" s="1489"/>
      <c r="O9" s="1487"/>
      <c r="P9" s="1490"/>
      <c r="Q9" s="1489"/>
      <c r="R9" s="1487"/>
      <c r="S9" s="1491"/>
      <c r="T9" s="37"/>
    </row>
    <row r="10" spans="1:26" ht="12.75">
      <c r="A10" s="750"/>
      <c r="B10" s="1492"/>
      <c r="C10" s="1493"/>
      <c r="D10" s="1494"/>
      <c r="E10" s="757"/>
      <c r="F10" s="1495"/>
      <c r="G10" s="1494"/>
      <c r="H10" s="757" t="s">
        <v>141</v>
      </c>
      <c r="I10" s="757"/>
      <c r="J10" s="1496"/>
      <c r="K10" s="1494"/>
      <c r="L10" s="757"/>
      <c r="M10" s="757"/>
      <c r="N10" s="1497"/>
      <c r="O10" s="1494"/>
      <c r="P10" s="757"/>
      <c r="Q10" s="1496"/>
      <c r="R10" s="1494"/>
      <c r="S10" s="1498"/>
      <c r="T10" s="11"/>
      <c r="Z10" s="414"/>
    </row>
    <row r="11" spans="1:26" ht="12.75">
      <c r="A11" s="2355"/>
      <c r="B11" s="1499" t="s">
        <v>942</v>
      </c>
      <c r="C11" s="496">
        <v>272</v>
      </c>
      <c r="D11" s="1500"/>
      <c r="E11" s="1302">
        <f>+C11/C$24</f>
        <v>0.009785228621793719</v>
      </c>
      <c r="F11" s="496">
        <v>214</v>
      </c>
      <c r="G11" s="1500"/>
      <c r="H11" s="1501">
        <f aca="true" t="shared" si="0" ref="H11:H23">+F11/F$24</f>
        <v>0.006325185469807584</v>
      </c>
      <c r="I11" s="1502"/>
      <c r="J11" s="1503">
        <v>12675.78</v>
      </c>
      <c r="K11" s="1500"/>
      <c r="L11" s="1504">
        <f>J11/$J$24</f>
        <v>0.006731983798538075</v>
      </c>
      <c r="M11" s="1502"/>
      <c r="N11" s="695">
        <v>8503.06</v>
      </c>
      <c r="O11" s="1500"/>
      <c r="P11" s="1302">
        <f>N11/$N$24</f>
        <v>0.021930023421605244</v>
      </c>
      <c r="Q11" s="1505" t="s">
        <v>189</v>
      </c>
      <c r="R11" s="497"/>
      <c r="S11" s="1506" t="s">
        <v>622</v>
      </c>
      <c r="T11" s="42"/>
      <c r="Z11" s="414"/>
    </row>
    <row r="12" spans="1:26" ht="12.75">
      <c r="A12" s="2355"/>
      <c r="B12" s="1499" t="s">
        <v>623</v>
      </c>
      <c r="C12" s="496">
        <v>758</v>
      </c>
      <c r="D12" s="1500"/>
      <c r="E12" s="1302">
        <f aca="true" t="shared" si="1" ref="E12:E23">+C12/C$24</f>
        <v>0.027269129762204556</v>
      </c>
      <c r="F12" s="496">
        <v>330</v>
      </c>
      <c r="G12" s="1500"/>
      <c r="H12" s="1501">
        <f t="shared" si="0"/>
        <v>0.009753790677740667</v>
      </c>
      <c r="I12" s="1502"/>
      <c r="J12" s="496">
        <v>18362.97</v>
      </c>
      <c r="K12" s="1500"/>
      <c r="L12" s="1504">
        <f aca="true" t="shared" si="2" ref="L12:L23">J12/$J$24</f>
        <v>0.009752395239822773</v>
      </c>
      <c r="M12" s="1507"/>
      <c r="N12" s="701">
        <v>9726.16</v>
      </c>
      <c r="O12" s="1500"/>
      <c r="P12" s="1302">
        <f aca="true" t="shared" si="3" ref="P12:P17">N12/$N$24</f>
        <v>0.025084489184161944</v>
      </c>
      <c r="Q12" s="1505" t="s">
        <v>189</v>
      </c>
      <c r="R12" s="497"/>
      <c r="S12" s="1506" t="s">
        <v>622</v>
      </c>
      <c r="T12" s="42"/>
      <c r="Z12" s="414"/>
    </row>
    <row r="13" spans="1:26" ht="12.75">
      <c r="A13" s="2355"/>
      <c r="B13" s="1499" t="s">
        <v>625</v>
      </c>
      <c r="C13" s="496">
        <v>3193</v>
      </c>
      <c r="D13" s="1500"/>
      <c r="E13" s="1302">
        <f t="shared" si="1"/>
        <v>0.11486851099039465</v>
      </c>
      <c r="F13" s="496">
        <v>2933</v>
      </c>
      <c r="G13" s="1500"/>
      <c r="H13" s="1501">
        <f t="shared" si="0"/>
        <v>0.08669050926610114</v>
      </c>
      <c r="I13" s="1502"/>
      <c r="J13" s="496">
        <v>118603.56</v>
      </c>
      <c r="K13" s="1500"/>
      <c r="L13" s="1504">
        <f t="shared" si="2"/>
        <v>0.0629892002203366</v>
      </c>
      <c r="M13" s="1502"/>
      <c r="N13" s="701">
        <v>51904.54</v>
      </c>
      <c r="O13" s="1500"/>
      <c r="P13" s="1302">
        <f t="shared" si="3"/>
        <v>0.13386566458282623</v>
      </c>
      <c r="Q13" s="1505" t="s">
        <v>189</v>
      </c>
      <c r="R13" s="497"/>
      <c r="S13" s="1506" t="s">
        <v>622</v>
      </c>
      <c r="T13" s="42"/>
      <c r="Z13" s="414"/>
    </row>
    <row r="14" spans="1:26" ht="12.75">
      <c r="A14" s="2355"/>
      <c r="B14" s="1499" t="s">
        <v>626</v>
      </c>
      <c r="C14" s="496">
        <v>5832</v>
      </c>
      <c r="D14" s="1500"/>
      <c r="E14" s="1302">
        <f t="shared" si="1"/>
        <v>0.20980681368493004</v>
      </c>
      <c r="F14" s="496">
        <v>7980</v>
      </c>
      <c r="G14" s="1500"/>
      <c r="H14" s="1501">
        <f t="shared" si="0"/>
        <v>0.23586439275263796</v>
      </c>
      <c r="I14" s="1502"/>
      <c r="J14" s="496">
        <v>378322.25</v>
      </c>
      <c r="K14" s="1500"/>
      <c r="L14" s="1504">
        <f t="shared" si="2"/>
        <v>0.2009232771179739</v>
      </c>
      <c r="M14" s="1502"/>
      <c r="N14" s="701">
        <v>129753.5</v>
      </c>
      <c r="O14" s="1500"/>
      <c r="P14" s="1302">
        <f t="shared" si="3"/>
        <v>0.33464391572389895</v>
      </c>
      <c r="Q14" s="1505" t="s">
        <v>189</v>
      </c>
      <c r="R14" s="497"/>
      <c r="S14" s="1506" t="s">
        <v>622</v>
      </c>
      <c r="T14" s="42"/>
      <c r="Z14" s="414"/>
    </row>
    <row r="15" spans="1:26" ht="12.75">
      <c r="A15" s="2355"/>
      <c r="B15" s="1499" t="s">
        <v>627</v>
      </c>
      <c r="C15" s="496">
        <v>4881</v>
      </c>
      <c r="D15" s="1500"/>
      <c r="E15" s="1302">
        <f t="shared" si="1"/>
        <v>0.1755944886138792</v>
      </c>
      <c r="F15" s="496">
        <v>7909</v>
      </c>
      <c r="G15" s="1500"/>
      <c r="H15" s="1501">
        <f t="shared" si="0"/>
        <v>0.23376584990985133</v>
      </c>
      <c r="I15" s="1502"/>
      <c r="J15" s="496">
        <v>436378.71</v>
      </c>
      <c r="K15" s="1500"/>
      <c r="L15" s="1504">
        <f t="shared" si="2"/>
        <v>0.23175649985617808</v>
      </c>
      <c r="M15" s="1502"/>
      <c r="N15" s="701">
        <v>109567.22</v>
      </c>
      <c r="O15" s="1500"/>
      <c r="P15" s="1302">
        <f t="shared" si="3"/>
        <v>0.2825819999906122</v>
      </c>
      <c r="Q15" s="1505" t="s">
        <v>189</v>
      </c>
      <c r="R15" s="497"/>
      <c r="S15" s="1506" t="s">
        <v>622</v>
      </c>
      <c r="T15" s="42"/>
      <c r="Z15" s="414"/>
    </row>
    <row r="16" spans="1:26" ht="12.75">
      <c r="A16" s="2355"/>
      <c r="B16" s="1499" t="s">
        <v>628</v>
      </c>
      <c r="C16" s="496">
        <v>4055</v>
      </c>
      <c r="D16" s="1500"/>
      <c r="E16" s="1302">
        <f t="shared" si="1"/>
        <v>0.14587905169622623</v>
      </c>
      <c r="F16" s="496">
        <v>5975</v>
      </c>
      <c r="G16" s="1500"/>
      <c r="H16" s="1501">
        <f t="shared" si="0"/>
        <v>0.17660272515000147</v>
      </c>
      <c r="I16" s="1502"/>
      <c r="J16" s="496">
        <v>384471.84</v>
      </c>
      <c r="K16" s="1500"/>
      <c r="L16" s="1504">
        <f t="shared" si="2"/>
        <v>0.20418926471381824</v>
      </c>
      <c r="M16" s="1502"/>
      <c r="N16" s="701">
        <v>59910.4</v>
      </c>
      <c r="O16" s="1500"/>
      <c r="P16" s="1302">
        <f t="shared" si="3"/>
        <v>0.1545133722680704</v>
      </c>
      <c r="Q16" s="1505" t="s">
        <v>189</v>
      </c>
      <c r="R16" s="497"/>
      <c r="S16" s="1506" t="s">
        <v>622</v>
      </c>
      <c r="T16" s="42"/>
      <c r="Z16" s="414"/>
    </row>
    <row r="17" spans="1:26" ht="12.75">
      <c r="A17" s="2355"/>
      <c r="B17" s="1499" t="s">
        <v>629</v>
      </c>
      <c r="C17" s="496">
        <v>3068</v>
      </c>
      <c r="D17" s="1500"/>
      <c r="E17" s="1302">
        <f t="shared" si="1"/>
        <v>0.1103716228369968</v>
      </c>
      <c r="F17" s="496">
        <v>4771</v>
      </c>
      <c r="G17" s="1500"/>
      <c r="H17" s="1501">
        <f t="shared" si="0"/>
        <v>0.1410161676469719</v>
      </c>
      <c r="I17" s="1502"/>
      <c r="J17" s="496">
        <v>341647.32</v>
      </c>
      <c r="K17" s="1500"/>
      <c r="L17" s="1504">
        <f t="shared" si="2"/>
        <v>0.18144557755451365</v>
      </c>
      <c r="M17" s="1502"/>
      <c r="N17" s="701">
        <v>18371.14</v>
      </c>
      <c r="O17" s="1500"/>
      <c r="P17" s="1302">
        <f t="shared" si="3"/>
        <v>0.04738053482882503</v>
      </c>
      <c r="Q17" s="1505" t="s">
        <v>189</v>
      </c>
      <c r="R17" s="497"/>
      <c r="S17" s="1506" t="s">
        <v>622</v>
      </c>
      <c r="T17" s="42"/>
      <c r="Z17" s="414"/>
    </row>
    <row r="18" spans="1:26" ht="12.75">
      <c r="A18" s="2355"/>
      <c r="B18" s="1499" t="s">
        <v>630</v>
      </c>
      <c r="C18" s="496">
        <v>1867</v>
      </c>
      <c r="D18" s="1500"/>
      <c r="E18" s="1302">
        <f t="shared" si="1"/>
        <v>0.06716552145915027</v>
      </c>
      <c r="F18" s="496">
        <v>1604</v>
      </c>
      <c r="G18" s="1500"/>
      <c r="H18" s="1501">
        <f t="shared" si="0"/>
        <v>0.047409334082109185</v>
      </c>
      <c r="I18" s="1502"/>
      <c r="J18" s="496">
        <v>85929.18</v>
      </c>
      <c r="K18" s="1500"/>
      <c r="L18" s="1504">
        <f t="shared" si="2"/>
        <v>0.045636153955153996</v>
      </c>
      <c r="M18" s="1502"/>
      <c r="N18" s="1508" t="s">
        <v>189</v>
      </c>
      <c r="O18" s="839"/>
      <c r="P18" s="1507" t="s">
        <v>631</v>
      </c>
      <c r="Q18" s="695">
        <v>3597.57</v>
      </c>
      <c r="R18" s="1500"/>
      <c r="S18" s="2363">
        <f aca="true" t="shared" si="4" ref="S18:S23">Q18/$Q$24</f>
        <v>0.10268107265739726</v>
      </c>
      <c r="T18" s="42"/>
      <c r="Z18" s="414"/>
    </row>
    <row r="19" spans="1:20" ht="12.75">
      <c r="A19" s="2355"/>
      <c r="B19" s="1499" t="s">
        <v>632</v>
      </c>
      <c r="C19" s="496">
        <v>1078</v>
      </c>
      <c r="D19" s="1500"/>
      <c r="E19" s="1302">
        <f t="shared" si="1"/>
        <v>0.038781163434903045</v>
      </c>
      <c r="F19" s="496">
        <v>1196</v>
      </c>
      <c r="G19" s="1500"/>
      <c r="H19" s="1501">
        <f t="shared" si="0"/>
        <v>0.03535010197144799</v>
      </c>
      <c r="I19" s="1502"/>
      <c r="J19" s="496">
        <v>60030.06</v>
      </c>
      <c r="K19" s="1500"/>
      <c r="L19" s="1504">
        <f t="shared" si="2"/>
        <v>0.03188138255359974</v>
      </c>
      <c r="M19" s="1502"/>
      <c r="N19" s="1508" t="s">
        <v>189</v>
      </c>
      <c r="O19" s="839"/>
      <c r="P19" s="1507" t="s">
        <v>631</v>
      </c>
      <c r="Q19" s="701">
        <v>7866.48</v>
      </c>
      <c r="R19" s="1500"/>
      <c r="S19" s="2363">
        <f t="shared" si="4"/>
        <v>0.22452338785290135</v>
      </c>
      <c r="T19" s="42"/>
    </row>
    <row r="20" spans="1:20" ht="12.75">
      <c r="A20" s="2355"/>
      <c r="B20" s="1499" t="s">
        <v>633</v>
      </c>
      <c r="C20" s="496">
        <v>672</v>
      </c>
      <c r="D20" s="1500"/>
      <c r="E20" s="1302">
        <f t="shared" si="1"/>
        <v>0.024175270712666834</v>
      </c>
      <c r="F20" s="496">
        <v>210</v>
      </c>
      <c r="G20" s="1500"/>
      <c r="H20" s="1501">
        <f t="shared" si="0"/>
        <v>0.006206957704016788</v>
      </c>
      <c r="I20" s="1502"/>
      <c r="J20" s="496">
        <v>10555.5</v>
      </c>
      <c r="K20" s="1500"/>
      <c r="L20" s="1504">
        <f t="shared" si="2"/>
        <v>0.005605923657989381</v>
      </c>
      <c r="M20" s="1502"/>
      <c r="N20" s="1508" t="s">
        <v>189</v>
      </c>
      <c r="O20" s="839"/>
      <c r="P20" s="1507" t="s">
        <v>631</v>
      </c>
      <c r="Q20" s="701">
        <v>2655.32</v>
      </c>
      <c r="R20" s="1500"/>
      <c r="S20" s="2363">
        <f t="shared" si="4"/>
        <v>0.07578757490434934</v>
      </c>
      <c r="T20" s="42"/>
    </row>
    <row r="21" spans="1:20" ht="12.75">
      <c r="A21" s="2355"/>
      <c r="B21" s="1499" t="s">
        <v>634</v>
      </c>
      <c r="C21" s="496">
        <v>386</v>
      </c>
      <c r="D21" s="1500"/>
      <c r="E21" s="1302">
        <f t="shared" si="1"/>
        <v>0.013886390617692557</v>
      </c>
      <c r="F21" s="496">
        <v>245</v>
      </c>
      <c r="G21" s="1500"/>
      <c r="H21" s="1501">
        <f t="shared" si="0"/>
        <v>0.007241450654686253</v>
      </c>
      <c r="I21" s="1502"/>
      <c r="J21" s="496">
        <v>18138.23</v>
      </c>
      <c r="K21" s="1500"/>
      <c r="L21" s="1504">
        <f t="shared" si="2"/>
        <v>0.009633038005878712</v>
      </c>
      <c r="M21" s="1502"/>
      <c r="N21" s="1508" t="s">
        <v>189</v>
      </c>
      <c r="O21" s="839"/>
      <c r="P21" s="1507" t="s">
        <v>631</v>
      </c>
      <c r="Q21" s="701">
        <v>6684.24</v>
      </c>
      <c r="R21" s="1500"/>
      <c r="S21" s="2363">
        <f t="shared" si="4"/>
        <v>0.19078014690457196</v>
      </c>
      <c r="T21" s="42"/>
    </row>
    <row r="22" spans="1:21" ht="12.75">
      <c r="A22" s="2355"/>
      <c r="B22" s="1499" t="s">
        <v>635</v>
      </c>
      <c r="C22" s="496">
        <v>241</v>
      </c>
      <c r="D22" s="1500"/>
      <c r="E22" s="1302">
        <f t="shared" si="1"/>
        <v>0.008670000359751052</v>
      </c>
      <c r="F22" s="496">
        <v>84</v>
      </c>
      <c r="G22" s="1500"/>
      <c r="H22" s="1501">
        <f t="shared" si="0"/>
        <v>0.0024827830816067154</v>
      </c>
      <c r="I22" s="1502"/>
      <c r="J22" s="496">
        <v>7881.47</v>
      </c>
      <c r="K22" s="1500"/>
      <c r="L22" s="1504">
        <f t="shared" si="2"/>
        <v>0.004185772264007728</v>
      </c>
      <c r="M22" s="1502"/>
      <c r="N22" s="1508" t="s">
        <v>189</v>
      </c>
      <c r="O22" s="839"/>
      <c r="P22" s="1507" t="s">
        <v>631</v>
      </c>
      <c r="Q22" s="701">
        <v>3634.18</v>
      </c>
      <c r="R22" s="1500"/>
      <c r="S22" s="2363">
        <f t="shared" si="4"/>
        <v>0.10372598743876003</v>
      </c>
      <c r="T22" s="42"/>
      <c r="U22" s="898"/>
    </row>
    <row r="23" spans="1:26" ht="12.75">
      <c r="A23" s="2355"/>
      <c r="B23" s="1499" t="s">
        <v>636</v>
      </c>
      <c r="C23" s="496">
        <v>1494</v>
      </c>
      <c r="D23" s="1500"/>
      <c r="E23" s="1302">
        <f t="shared" si="1"/>
        <v>0.053746807209411086</v>
      </c>
      <c r="F23" s="496">
        <v>381</v>
      </c>
      <c r="G23" s="1500"/>
      <c r="H23" s="1501">
        <f t="shared" si="0"/>
        <v>0.011261194691573316</v>
      </c>
      <c r="I23" s="1502"/>
      <c r="J23" s="496">
        <v>9922.1</v>
      </c>
      <c r="K23" s="1500"/>
      <c r="L23" s="1504">
        <f t="shared" si="2"/>
        <v>0.005269531062189043</v>
      </c>
      <c r="M23" s="1502"/>
      <c r="N23" s="1508" t="s">
        <v>189</v>
      </c>
      <c r="O23" s="839"/>
      <c r="P23" s="1507" t="s">
        <v>631</v>
      </c>
      <c r="Q23" s="701">
        <v>10598.56</v>
      </c>
      <c r="R23" s="1500"/>
      <c r="S23" s="2363">
        <f t="shared" si="4"/>
        <v>0.3025018302420201</v>
      </c>
      <c r="T23" s="42"/>
      <c r="W23" s="402"/>
      <c r="X23" s="402"/>
      <c r="Y23" s="402"/>
      <c r="Z23" s="402"/>
    </row>
    <row r="24" spans="1:20" ht="12.75">
      <c r="A24" s="2355"/>
      <c r="B24" s="1499" t="s">
        <v>176</v>
      </c>
      <c r="C24" s="497">
        <v>27797</v>
      </c>
      <c r="D24" s="1500"/>
      <c r="E24" s="1302">
        <v>1</v>
      </c>
      <c r="F24" s="496">
        <v>33833</v>
      </c>
      <c r="G24" s="1500"/>
      <c r="H24" s="1504">
        <v>1</v>
      </c>
      <c r="I24" s="1502"/>
      <c r="J24" s="1503">
        <f>SUM(J11:J23)</f>
        <v>1882918.9700000002</v>
      </c>
      <c r="K24" s="1500"/>
      <c r="L24" s="1504">
        <f>J24/$J$24</f>
        <v>1</v>
      </c>
      <c r="M24" s="1502"/>
      <c r="N24" s="1503">
        <f>SUM(N11:N17)</f>
        <v>387736.02</v>
      </c>
      <c r="O24" s="839"/>
      <c r="P24" s="1302">
        <v>1</v>
      </c>
      <c r="Q24" s="1503">
        <v>35036.35</v>
      </c>
      <c r="R24" s="1500"/>
      <c r="S24" s="2363">
        <v>1</v>
      </c>
      <c r="T24" s="42"/>
    </row>
    <row r="25" spans="1:20" ht="12.75">
      <c r="A25" s="2355"/>
      <c r="B25" s="1499" t="s">
        <v>637</v>
      </c>
      <c r="C25" s="496">
        <f>SUM(C11:C17)</f>
        <v>22059</v>
      </c>
      <c r="D25" s="1500"/>
      <c r="E25" s="1302">
        <f>+C25/C24</f>
        <v>0.7935748462064252</v>
      </c>
      <c r="F25" s="496">
        <f>SUM(F11:F17)</f>
        <v>30112</v>
      </c>
      <c r="G25" s="1500"/>
      <c r="H25" s="1504">
        <f>+F25/F24</f>
        <v>0.890018620873112</v>
      </c>
      <c r="I25" s="1502"/>
      <c r="J25" s="1503">
        <f>SUM(J11:J17)</f>
        <v>1690462.4300000002</v>
      </c>
      <c r="K25" s="1500"/>
      <c r="L25" s="1504">
        <f>J25/J24</f>
        <v>0.8977881985011814</v>
      </c>
      <c r="M25" s="1502"/>
      <c r="N25" s="1503">
        <f>SUM(N24)</f>
        <v>387736.02</v>
      </c>
      <c r="O25" s="839"/>
      <c r="P25" s="1302">
        <v>1</v>
      </c>
      <c r="Q25" s="1505" t="s">
        <v>189</v>
      </c>
      <c r="R25" s="497"/>
      <c r="S25" s="1506" t="s">
        <v>622</v>
      </c>
      <c r="T25" s="42"/>
    </row>
    <row r="26" spans="1:26" ht="12.75">
      <c r="A26" s="2355"/>
      <c r="B26" s="1499" t="s">
        <v>638</v>
      </c>
      <c r="C26" s="496">
        <f>SUM(C18:C23)</f>
        <v>5738</v>
      </c>
      <c r="D26" s="1500"/>
      <c r="E26" s="1302">
        <f>+C26/C24</f>
        <v>0.20642515379357484</v>
      </c>
      <c r="F26" s="496">
        <f>SUM(F18:F23)</f>
        <v>3720</v>
      </c>
      <c r="G26" s="1500"/>
      <c r="H26" s="1504">
        <f>+F26/F24</f>
        <v>0.10995182218544025</v>
      </c>
      <c r="I26" s="1502"/>
      <c r="J26" s="1503">
        <f>SUM(J18:J23)</f>
        <v>192456.54</v>
      </c>
      <c r="K26" s="1500"/>
      <c r="L26" s="1504">
        <f>J26/J24</f>
        <v>0.1022118014988186</v>
      </c>
      <c r="M26" s="1502"/>
      <c r="N26" s="1508" t="s">
        <v>189</v>
      </c>
      <c r="O26" s="839"/>
      <c r="P26" s="1507" t="s">
        <v>631</v>
      </c>
      <c r="Q26" s="1503">
        <f>SUM(Q24)</f>
        <v>35036.35</v>
      </c>
      <c r="R26" s="497"/>
      <c r="S26" s="2363">
        <v>1</v>
      </c>
      <c r="T26" s="42"/>
      <c r="Z26" s="414"/>
    </row>
    <row r="27" spans="1:26" ht="13.5" thickBot="1">
      <c r="A27" s="1382"/>
      <c r="B27" s="226"/>
      <c r="C27" s="1509"/>
      <c r="D27" s="1510"/>
      <c r="E27" s="1511"/>
      <c r="F27" s="1509"/>
      <c r="G27" s="1510"/>
      <c r="H27" s="1383"/>
      <c r="I27" s="1383"/>
      <c r="J27" s="1512"/>
      <c r="K27" s="1510"/>
      <c r="L27" s="1383"/>
      <c r="M27" s="1383"/>
      <c r="N27" s="1512"/>
      <c r="O27" s="1510"/>
      <c r="P27" s="1383"/>
      <c r="Q27" s="1512"/>
      <c r="R27" s="1510"/>
      <c r="S27" s="588"/>
      <c r="T27" s="11"/>
      <c r="Z27" s="414"/>
    </row>
    <row r="28" spans="1:20" ht="12.75">
      <c r="A28" s="160"/>
      <c r="B28" s="160"/>
      <c r="C28" s="1116"/>
      <c r="D28" s="160"/>
      <c r="E28" s="160"/>
      <c r="F28" s="1116"/>
      <c r="G28" s="160"/>
      <c r="H28" s="160"/>
      <c r="I28" s="160"/>
      <c r="J28" s="160"/>
      <c r="K28" s="160"/>
      <c r="L28" s="160"/>
      <c r="M28" s="160"/>
      <c r="N28" s="160"/>
      <c r="O28" s="160"/>
      <c r="P28" s="160"/>
      <c r="Q28" s="160"/>
      <c r="R28" s="160"/>
      <c r="S28" s="160"/>
      <c r="T28" s="11"/>
    </row>
    <row r="29" spans="1:7" ht="10.5" customHeight="1">
      <c r="A29" s="307" t="s">
        <v>931</v>
      </c>
      <c r="B29" s="1323"/>
      <c r="C29" s="1323"/>
      <c r="D29" s="1323"/>
      <c r="E29" s="1323"/>
      <c r="F29" s="1323"/>
      <c r="G29" s="1323"/>
    </row>
    <row r="30" spans="1:26" ht="12.75" customHeight="1">
      <c r="A30" s="110" t="s">
        <v>237</v>
      </c>
      <c r="B30" s="1024"/>
      <c r="C30" s="1513"/>
      <c r="D30" s="1024"/>
      <c r="E30" s="1024"/>
      <c r="F30" s="1513"/>
      <c r="G30" s="1024"/>
      <c r="H30" s="1024"/>
      <c r="I30" s="1024"/>
      <c r="J30" s="1024"/>
      <c r="K30" s="1024"/>
      <c r="L30" s="1024"/>
      <c r="M30" s="1024"/>
      <c r="N30" s="1024"/>
      <c r="O30" s="1024"/>
      <c r="P30" s="1024"/>
      <c r="Q30" s="1024"/>
      <c r="R30" s="1024"/>
      <c r="S30" s="1024"/>
      <c r="T30" s="11"/>
      <c r="W30" s="402"/>
      <c r="X30" s="402"/>
      <c r="Y30" s="402"/>
      <c r="Z30" s="402"/>
    </row>
    <row r="31" spans="1:6" s="11" customFormat="1" ht="9.75" customHeight="1">
      <c r="A31" s="1409" t="s">
        <v>608</v>
      </c>
      <c r="B31" s="63"/>
      <c r="C31" s="63"/>
      <c r="D31" s="160"/>
      <c r="E31" s="165"/>
      <c r="F31" s="160"/>
    </row>
    <row r="32" spans="1:6" ht="10.5" customHeight="1">
      <c r="A32" s="1409" t="s">
        <v>612</v>
      </c>
      <c r="B32" s="1453"/>
      <c r="F32"/>
    </row>
    <row r="33" ht="12.75">
      <c r="C33" s="311"/>
    </row>
    <row r="34" ht="12.75">
      <c r="C34" s="311"/>
    </row>
  </sheetData>
  <sheetProtection/>
  <mergeCells count="6">
    <mergeCell ref="A7:B7"/>
    <mergeCell ref="F7:I7"/>
    <mergeCell ref="J7:M7"/>
    <mergeCell ref="A8:B8"/>
    <mergeCell ref="F8:I8"/>
    <mergeCell ref="J8:M8"/>
  </mergeCells>
  <printOptions/>
  <pageMargins left="0.7" right="0.7" top="0.75" bottom="0.75" header="0.3" footer="0.3"/>
  <pageSetup fitToHeight="1" fitToWidth="1" horizontalDpi="600" verticalDpi="600" orientation="landscape" scale="71" r:id="rId1"/>
  <ignoredErrors>
    <ignoredError sqref="C25:C26 F25:F26 J25:J26" formulaRange="1"/>
  </ignoredErrors>
</worksheet>
</file>

<file path=xl/worksheets/sheet51.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1">
      <selection activeCell="M35" sqref="M35"/>
    </sheetView>
  </sheetViews>
  <sheetFormatPr defaultColWidth="9.140625" defaultRowHeight="12.75"/>
  <cols>
    <col min="1" max="1" width="11.28125" style="0" customWidth="1"/>
    <col min="2" max="2" width="17.7109375" style="0" customWidth="1"/>
    <col min="3" max="3" width="12.7109375" style="0" customWidth="1"/>
    <col min="4" max="4" width="5.7109375" style="0" customWidth="1"/>
    <col min="5" max="5" width="12.7109375" style="0" customWidth="1"/>
    <col min="6" max="6" width="5.7109375" style="0" customWidth="1"/>
    <col min="7" max="7" width="12.7109375" style="0" customWidth="1"/>
    <col min="8" max="8" width="5.7109375" style="0" customWidth="1"/>
    <col min="9" max="9" width="12.7109375" style="0" customWidth="1"/>
    <col min="10" max="10" width="5.7109375" style="0" customWidth="1"/>
    <col min="11" max="11" width="13.7109375" style="0" customWidth="1"/>
    <col min="12" max="12" width="6.7109375" style="0" customWidth="1"/>
  </cols>
  <sheetData>
    <row r="1" spans="1:12" ht="12.75">
      <c r="A1" s="1516"/>
      <c r="B1" s="671"/>
      <c r="C1" s="671"/>
      <c r="D1" s="671"/>
      <c r="E1" s="671"/>
      <c r="F1" s="671"/>
      <c r="G1" s="1517"/>
      <c r="H1" s="1517"/>
      <c r="I1" s="671"/>
      <c r="J1" s="671"/>
      <c r="K1" s="671"/>
      <c r="L1" s="1518"/>
    </row>
    <row r="2" spans="1:12" ht="23.25">
      <c r="A2" s="2587" t="s">
        <v>640</v>
      </c>
      <c r="B2" s="2689"/>
      <c r="C2" s="2689"/>
      <c r="D2" s="2689"/>
      <c r="E2" s="2689"/>
      <c r="F2" s="2689"/>
      <c r="G2" s="2689"/>
      <c r="H2" s="2689"/>
      <c r="I2" s="2689"/>
      <c r="J2" s="2689"/>
      <c r="K2" s="2689"/>
      <c r="L2" s="2690"/>
    </row>
    <row r="3" spans="1:12" ht="20.25">
      <c r="A3" s="2589" t="s">
        <v>89</v>
      </c>
      <c r="B3" s="2500"/>
      <c r="C3" s="2500"/>
      <c r="D3" s="2500"/>
      <c r="E3" s="2500"/>
      <c r="F3" s="2500"/>
      <c r="G3" s="2500"/>
      <c r="H3" s="2500"/>
      <c r="I3" s="2500"/>
      <c r="J3" s="2500"/>
      <c r="K3" s="2500"/>
      <c r="L3" s="2690"/>
    </row>
    <row r="4" spans="1:12" ht="20.25">
      <c r="A4" s="2589" t="s">
        <v>144</v>
      </c>
      <c r="B4" s="2500"/>
      <c r="C4" s="2500"/>
      <c r="D4" s="2500"/>
      <c r="E4" s="2500"/>
      <c r="F4" s="2500"/>
      <c r="G4" s="2500"/>
      <c r="H4" s="2500"/>
      <c r="I4" s="2500"/>
      <c r="J4" s="2500"/>
      <c r="K4" s="2500"/>
      <c r="L4" s="2690"/>
    </row>
    <row r="5" spans="1:12" ht="12.75">
      <c r="A5" s="1519"/>
      <c r="B5" s="1520"/>
      <c r="C5" s="1521"/>
      <c r="D5" s="1521"/>
      <c r="E5" s="1520"/>
      <c r="F5" s="1520"/>
      <c r="G5" s="1521"/>
      <c r="H5" s="1521"/>
      <c r="I5" s="1521"/>
      <c r="J5" s="1521"/>
      <c r="K5" s="1521"/>
      <c r="L5" s="1522"/>
    </row>
    <row r="6" spans="1:12" ht="12.75">
      <c r="A6" s="177"/>
      <c r="B6" s="176"/>
      <c r="C6" s="177"/>
      <c r="D6" s="178"/>
      <c r="E6" s="176"/>
      <c r="F6" s="176"/>
      <c r="G6" s="178"/>
      <c r="H6" s="178"/>
      <c r="I6" s="180"/>
      <c r="J6" s="180"/>
      <c r="K6" s="180"/>
      <c r="L6" s="1523"/>
    </row>
    <row r="7" spans="1:12" ht="12.75">
      <c r="A7" s="881"/>
      <c r="B7" s="1524"/>
      <c r="C7" s="2567" t="s">
        <v>641</v>
      </c>
      <c r="D7" s="2509"/>
      <c r="E7" s="2509" t="s">
        <v>642</v>
      </c>
      <c r="F7" s="2509"/>
      <c r="G7" s="2509" t="s">
        <v>643</v>
      </c>
      <c r="H7" s="2509"/>
      <c r="I7" s="2509" t="s">
        <v>644</v>
      </c>
      <c r="J7" s="2509"/>
      <c r="K7" s="2509" t="s">
        <v>645</v>
      </c>
      <c r="L7" s="2568"/>
    </row>
    <row r="8" spans="1:12" ht="12.75">
      <c r="A8" s="881"/>
      <c r="B8" s="2354" t="s">
        <v>460</v>
      </c>
      <c r="C8" s="2648" t="s">
        <v>646</v>
      </c>
      <c r="D8" s="2579"/>
      <c r="E8" s="2579" t="s">
        <v>647</v>
      </c>
      <c r="F8" s="2579"/>
      <c r="G8" s="2579" t="s">
        <v>648</v>
      </c>
      <c r="H8" s="2579"/>
      <c r="I8" s="2354"/>
      <c r="J8" s="2354"/>
      <c r="K8" s="2579" t="s">
        <v>649</v>
      </c>
      <c r="L8" s="2649"/>
    </row>
    <row r="9" spans="1:12" ht="12.75">
      <c r="A9" s="881"/>
      <c r="B9" s="1233" t="s">
        <v>201</v>
      </c>
      <c r="C9" s="2648">
        <v>5500</v>
      </c>
      <c r="D9" s="2579"/>
      <c r="E9" s="2579" t="s">
        <v>605</v>
      </c>
      <c r="F9" s="2579"/>
      <c r="G9" s="2579">
        <v>4010</v>
      </c>
      <c r="H9" s="2579"/>
      <c r="I9" s="2579" t="s">
        <v>650</v>
      </c>
      <c r="J9" s="2579"/>
      <c r="K9" s="2579" t="s">
        <v>651</v>
      </c>
      <c r="L9" s="2649"/>
    </row>
    <row r="10" spans="1:12" ht="12.75">
      <c r="A10" s="556"/>
      <c r="B10" s="1525" t="s">
        <v>153</v>
      </c>
      <c r="C10" s="2648" t="s">
        <v>652</v>
      </c>
      <c r="D10" s="2579"/>
      <c r="E10" s="2579" t="s">
        <v>149</v>
      </c>
      <c r="F10" s="2579"/>
      <c r="G10" s="2579" t="s">
        <v>652</v>
      </c>
      <c r="H10" s="2579"/>
      <c r="I10" s="2579" t="s">
        <v>653</v>
      </c>
      <c r="J10" s="2579"/>
      <c r="K10" s="2649" t="s">
        <v>206</v>
      </c>
      <c r="L10" s="2649"/>
    </row>
    <row r="11" spans="1:12" ht="12.75">
      <c r="A11" s="1526"/>
      <c r="B11" s="1527"/>
      <c r="C11" s="2686" t="s">
        <v>654</v>
      </c>
      <c r="D11" s="2687"/>
      <c r="E11" s="2687" t="s">
        <v>654</v>
      </c>
      <c r="F11" s="2687"/>
      <c r="G11" s="2687" t="s">
        <v>654</v>
      </c>
      <c r="H11" s="2687"/>
      <c r="I11" s="2687" t="s">
        <v>654</v>
      </c>
      <c r="J11" s="2687"/>
      <c r="K11" s="2688" t="s">
        <v>654</v>
      </c>
      <c r="L11" s="2688"/>
    </row>
    <row r="12" spans="1:12" ht="9" customHeight="1">
      <c r="A12" s="785"/>
      <c r="B12" s="128"/>
      <c r="C12" s="194"/>
      <c r="D12" s="195"/>
      <c r="E12" s="128"/>
      <c r="F12" s="128"/>
      <c r="G12" s="195"/>
      <c r="H12" s="195"/>
      <c r="I12" s="195"/>
      <c r="J12" s="195"/>
      <c r="K12" s="195"/>
      <c r="L12" s="1528"/>
    </row>
    <row r="13" spans="1:12" ht="9" customHeight="1">
      <c r="A13" s="1529"/>
      <c r="B13" s="1530"/>
      <c r="C13" s="1531"/>
      <c r="D13" s="1531"/>
      <c r="E13" s="1532"/>
      <c r="F13" s="1532"/>
      <c r="G13" s="1532"/>
      <c r="H13" s="1532"/>
      <c r="I13" s="1533"/>
      <c r="J13" s="1534"/>
      <c r="K13" s="1531"/>
      <c r="L13" s="1535"/>
    </row>
    <row r="14" spans="1:12" ht="12.75">
      <c r="A14" s="1536"/>
      <c r="B14" s="1537">
        <v>1992</v>
      </c>
      <c r="C14" s="1538">
        <v>47.53</v>
      </c>
      <c r="D14" s="1539"/>
      <c r="E14" s="1538">
        <v>31.67</v>
      </c>
      <c r="F14" s="1539"/>
      <c r="G14" s="1540" t="s">
        <v>517</v>
      </c>
      <c r="H14" s="1541"/>
      <c r="I14" s="1538">
        <v>12.36</v>
      </c>
      <c r="J14" s="1542"/>
      <c r="K14" s="1543">
        <v>74</v>
      </c>
      <c r="L14" s="755"/>
    </row>
    <row r="15" spans="1:12" ht="12.75">
      <c r="A15" s="1536"/>
      <c r="B15" s="1537">
        <v>1993</v>
      </c>
      <c r="C15" s="1544">
        <v>59.62</v>
      </c>
      <c r="D15" s="1539"/>
      <c r="E15" s="1544">
        <v>31.67</v>
      </c>
      <c r="F15" s="1539"/>
      <c r="G15" s="1540" t="s">
        <v>517</v>
      </c>
      <c r="H15" s="1541"/>
      <c r="I15" s="1544">
        <v>13.06</v>
      </c>
      <c r="J15" s="1542"/>
      <c r="K15" s="1545">
        <v>84.2</v>
      </c>
      <c r="L15" s="755"/>
    </row>
    <row r="16" spans="1:12" ht="12.75">
      <c r="A16" s="1536"/>
      <c r="B16" s="1537">
        <v>1994</v>
      </c>
      <c r="C16" s="1544">
        <v>75.569</v>
      </c>
      <c r="D16" s="1539"/>
      <c r="E16" s="1544">
        <v>34.11</v>
      </c>
      <c r="F16" s="1539"/>
      <c r="G16" s="1540" t="s">
        <v>517</v>
      </c>
      <c r="H16" s="1541"/>
      <c r="I16" s="1544">
        <v>18.23</v>
      </c>
      <c r="J16" s="1542"/>
      <c r="K16" s="1545">
        <v>109.3</v>
      </c>
      <c r="L16" s="755"/>
    </row>
    <row r="17" spans="1:12" ht="12.75">
      <c r="A17" s="1536"/>
      <c r="B17" s="1537">
        <v>1995</v>
      </c>
      <c r="C17" s="1546">
        <v>37.27791</v>
      </c>
      <c r="D17" s="1547"/>
      <c r="E17" s="1544">
        <v>27.89</v>
      </c>
      <c r="F17" s="1539"/>
      <c r="G17" s="1540" t="s">
        <v>517</v>
      </c>
      <c r="H17" s="1541"/>
      <c r="I17" s="1546">
        <v>14.56</v>
      </c>
      <c r="J17" s="1548"/>
      <c r="K17" s="1545">
        <v>61.7</v>
      </c>
      <c r="L17" s="755"/>
    </row>
    <row r="18" spans="1:12" ht="12.75">
      <c r="A18" s="1536"/>
      <c r="B18" s="1537">
        <v>1996</v>
      </c>
      <c r="C18" s="1546">
        <v>83.0707700000001</v>
      </c>
      <c r="D18" s="1547"/>
      <c r="E18" s="1544">
        <v>60.67</v>
      </c>
      <c r="F18" s="1539"/>
      <c r="G18" s="1549">
        <v>38.1</v>
      </c>
      <c r="H18" s="1550"/>
      <c r="I18" s="1546">
        <v>22.47</v>
      </c>
      <c r="J18" s="1548"/>
      <c r="K18" s="1545">
        <v>94.5</v>
      </c>
      <c r="L18" s="755"/>
    </row>
    <row r="19" spans="1:12" ht="12.75">
      <c r="A19" s="1536"/>
      <c r="B19" s="1537">
        <v>1997</v>
      </c>
      <c r="C19" s="1546">
        <v>47.91</v>
      </c>
      <c r="D19" s="1547"/>
      <c r="E19" s="1546">
        <v>46.78</v>
      </c>
      <c r="F19" s="1547"/>
      <c r="G19" s="1551">
        <v>28.7</v>
      </c>
      <c r="H19" s="1539"/>
      <c r="I19" s="1546">
        <v>20.73</v>
      </c>
      <c r="J19" s="1548"/>
      <c r="K19" s="1545">
        <v>99.6</v>
      </c>
      <c r="L19" s="755"/>
    </row>
    <row r="20" spans="1:12" ht="12.75">
      <c r="A20" s="1536"/>
      <c r="B20" s="1537">
        <v>1998</v>
      </c>
      <c r="C20" s="1546">
        <v>49.24</v>
      </c>
      <c r="D20" s="1547"/>
      <c r="E20" s="1546">
        <v>36</v>
      </c>
      <c r="F20" s="1547"/>
      <c r="G20" s="1546">
        <v>25.2</v>
      </c>
      <c r="H20" s="1547"/>
      <c r="I20" s="1546">
        <v>15.38</v>
      </c>
      <c r="J20" s="1548"/>
      <c r="K20" s="1545">
        <v>87.8</v>
      </c>
      <c r="L20" s="755"/>
    </row>
    <row r="21" spans="1:12" ht="12.75">
      <c r="A21" s="1536"/>
      <c r="B21" s="1537">
        <v>1999</v>
      </c>
      <c r="C21" s="1546">
        <v>54.23735</v>
      </c>
      <c r="D21" s="1547"/>
      <c r="E21" s="1546">
        <v>32.33</v>
      </c>
      <c r="F21" s="1547"/>
      <c r="G21" s="1546">
        <v>34.9</v>
      </c>
      <c r="H21" s="1547"/>
      <c r="I21" s="1546">
        <v>17.5</v>
      </c>
      <c r="J21" s="1548"/>
      <c r="K21" s="1545">
        <v>104.7</v>
      </c>
      <c r="L21" s="755"/>
    </row>
    <row r="22" spans="1:12" ht="12.75">
      <c r="A22" s="1536"/>
      <c r="B22" s="1537">
        <v>2000</v>
      </c>
      <c r="C22" s="1546">
        <v>6.5657</v>
      </c>
      <c r="D22" s="1546"/>
      <c r="E22" s="1546">
        <v>16.22</v>
      </c>
      <c r="F22" s="1547"/>
      <c r="G22" s="1546">
        <v>7.37</v>
      </c>
      <c r="H22" s="1547"/>
      <c r="I22" s="1546">
        <v>3.79</v>
      </c>
      <c r="J22" s="1548"/>
      <c r="K22" s="1545">
        <v>22.8</v>
      </c>
      <c r="L22" s="755"/>
    </row>
    <row r="23" spans="1:12" ht="12.75">
      <c r="A23" s="1536"/>
      <c r="B23" s="1537">
        <v>2001</v>
      </c>
      <c r="C23" s="1546">
        <v>38.564</v>
      </c>
      <c r="D23" s="1547"/>
      <c r="E23" s="1546">
        <v>16.33</v>
      </c>
      <c r="F23" s="1547"/>
      <c r="G23" s="1546">
        <v>19.46</v>
      </c>
      <c r="H23" s="1547"/>
      <c r="I23" s="1546">
        <v>9.54</v>
      </c>
      <c r="J23" s="1548"/>
      <c r="K23" s="1545">
        <v>39.4</v>
      </c>
      <c r="L23" s="755"/>
    </row>
    <row r="24" spans="1:12" ht="12.75">
      <c r="A24" s="1536"/>
      <c r="B24" s="1537">
        <v>2002</v>
      </c>
      <c r="C24" s="1540">
        <v>142.57</v>
      </c>
      <c r="D24" s="1547"/>
      <c r="E24" s="1546">
        <v>14.78</v>
      </c>
      <c r="F24" s="1547"/>
      <c r="G24" s="1546">
        <v>95.57</v>
      </c>
      <c r="H24" s="1547"/>
      <c r="I24" s="1546">
        <v>34.1</v>
      </c>
      <c r="J24" s="1548"/>
      <c r="K24" s="1545">
        <v>163.9</v>
      </c>
      <c r="L24" s="755"/>
    </row>
    <row r="25" spans="1:12" ht="12.75">
      <c r="A25" s="1536"/>
      <c r="B25" s="1537">
        <v>2003</v>
      </c>
      <c r="C25" s="1540">
        <v>299</v>
      </c>
      <c r="D25" s="1547"/>
      <c r="E25" s="1546">
        <v>33.44</v>
      </c>
      <c r="F25" s="1547"/>
      <c r="G25" s="1546">
        <v>273.37</v>
      </c>
      <c r="H25" s="1547"/>
      <c r="I25" s="1546">
        <v>83.92</v>
      </c>
      <c r="J25" s="1548"/>
      <c r="K25" s="1545">
        <v>419.7</v>
      </c>
      <c r="L25" s="755"/>
    </row>
    <row r="26" spans="1:12" ht="12.75">
      <c r="A26" s="1536"/>
      <c r="B26" s="1537">
        <v>2004</v>
      </c>
      <c r="C26" s="1540">
        <v>321.83</v>
      </c>
      <c r="D26" s="1547"/>
      <c r="E26" s="1546">
        <v>89.33</v>
      </c>
      <c r="F26" s="1547"/>
      <c r="G26" s="1546">
        <v>283.34</v>
      </c>
      <c r="H26" s="1547"/>
      <c r="I26" s="1546">
        <v>95.67</v>
      </c>
      <c r="J26" s="1548"/>
      <c r="K26" s="1552">
        <v>452.1</v>
      </c>
      <c r="L26" s="755"/>
    </row>
    <row r="27" spans="1:12" ht="12.75">
      <c r="A27" s="1536"/>
      <c r="B27" s="1537">
        <v>2005</v>
      </c>
      <c r="C27" s="1546">
        <v>282.95</v>
      </c>
      <c r="D27" s="1547"/>
      <c r="E27" s="1546">
        <v>87.44</v>
      </c>
      <c r="F27" s="1547"/>
      <c r="G27" s="1546">
        <v>289.64</v>
      </c>
      <c r="H27" s="1547"/>
      <c r="I27" s="1546">
        <v>108.04</v>
      </c>
      <c r="J27" s="1548"/>
      <c r="K27" s="1552">
        <v>431.8</v>
      </c>
      <c r="L27" s="755"/>
    </row>
    <row r="28" spans="1:12" ht="12.75">
      <c r="A28" s="1536"/>
      <c r="B28" s="1537">
        <v>2006</v>
      </c>
      <c r="C28" s="1540">
        <v>185.88</v>
      </c>
      <c r="D28" s="1547"/>
      <c r="E28" s="1546">
        <v>61.11</v>
      </c>
      <c r="F28" s="1547"/>
      <c r="G28" s="1546">
        <v>212.5</v>
      </c>
      <c r="H28" s="1547"/>
      <c r="I28" s="1546">
        <v>73.3</v>
      </c>
      <c r="J28" s="1548"/>
      <c r="K28" s="1552">
        <v>313.8</v>
      </c>
      <c r="L28" s="755"/>
    </row>
    <row r="29" spans="1:12" ht="12.75">
      <c r="A29" s="1536"/>
      <c r="B29" s="1537">
        <v>2007</v>
      </c>
      <c r="C29" s="1540">
        <v>114.65</v>
      </c>
      <c r="D29" s="1547"/>
      <c r="E29" s="1546">
        <v>39.78</v>
      </c>
      <c r="F29" s="1547"/>
      <c r="G29" s="1546">
        <v>104.18</v>
      </c>
      <c r="H29" s="1547"/>
      <c r="I29" s="1546">
        <v>65.67</v>
      </c>
      <c r="J29" s="1548"/>
      <c r="K29" s="1552">
        <v>225.1</v>
      </c>
      <c r="L29" s="755"/>
    </row>
    <row r="30" spans="1:12" ht="12.75">
      <c r="A30" s="1536"/>
      <c r="B30" s="1537">
        <v>2008</v>
      </c>
      <c r="C30" s="1540">
        <v>84.93</v>
      </c>
      <c r="D30" s="1547"/>
      <c r="E30" s="1546">
        <v>26.78</v>
      </c>
      <c r="F30" s="1547"/>
      <c r="G30" s="1540">
        <v>58.03</v>
      </c>
      <c r="H30" s="1547"/>
      <c r="I30" s="1546">
        <v>46.73</v>
      </c>
      <c r="J30" s="1548"/>
      <c r="K30" s="1552">
        <v>150</v>
      </c>
      <c r="L30" s="755"/>
    </row>
    <row r="31" spans="1:12" ht="12.75">
      <c r="A31" s="1536"/>
      <c r="B31" s="1537">
        <v>2009</v>
      </c>
      <c r="C31" s="1540">
        <v>387.74</v>
      </c>
      <c r="D31" s="1547"/>
      <c r="E31" s="1546">
        <v>77.33</v>
      </c>
      <c r="F31" s="1547"/>
      <c r="G31" s="1540">
        <v>84.85</v>
      </c>
      <c r="H31" s="1547"/>
      <c r="I31" s="1546">
        <v>167.86</v>
      </c>
      <c r="J31" s="1548"/>
      <c r="K31" s="1552">
        <v>503.6</v>
      </c>
      <c r="L31" s="755"/>
    </row>
    <row r="32" spans="1:12" ht="12.75">
      <c r="A32" s="1536"/>
      <c r="B32" s="1537">
        <v>2010</v>
      </c>
      <c r="C32" s="1540" t="s">
        <v>517</v>
      </c>
      <c r="D32" s="1547"/>
      <c r="E32" s="1546">
        <v>115.9</v>
      </c>
      <c r="F32" s="1547"/>
      <c r="G32" s="1540">
        <v>74.72</v>
      </c>
      <c r="H32" s="1547"/>
      <c r="I32" s="1546">
        <v>169.74</v>
      </c>
      <c r="J32" s="1548"/>
      <c r="K32" s="1552">
        <v>415</v>
      </c>
      <c r="L32" s="755"/>
    </row>
    <row r="33" spans="1:12" ht="9" customHeight="1">
      <c r="A33" s="1553"/>
      <c r="B33" s="1554"/>
      <c r="C33" s="1555"/>
      <c r="D33" s="1556"/>
      <c r="E33" s="1557"/>
      <c r="F33" s="1557"/>
      <c r="G33" s="1557"/>
      <c r="H33" s="1557"/>
      <c r="I33" s="1556"/>
      <c r="J33" s="1556"/>
      <c r="K33" s="1556"/>
      <c r="L33" s="1558"/>
    </row>
    <row r="34" spans="1:12" ht="12.75">
      <c r="A34" s="1559"/>
      <c r="B34" s="1560"/>
      <c r="C34" s="1561"/>
      <c r="D34" s="1561"/>
      <c r="E34" s="1562"/>
      <c r="F34" s="1562"/>
      <c r="G34" s="1563"/>
      <c r="H34" s="1563"/>
      <c r="I34" s="1561"/>
      <c r="J34" s="1561"/>
      <c r="K34" s="1561"/>
      <c r="L34" s="1564"/>
    </row>
    <row r="35" spans="1:12" ht="12.75">
      <c r="A35" s="1024" t="s">
        <v>655</v>
      </c>
      <c r="B35" s="1266"/>
      <c r="C35" s="1565"/>
      <c r="D35" s="1565"/>
      <c r="E35" s="1566"/>
      <c r="F35" s="1566"/>
      <c r="G35" s="1266"/>
      <c r="H35" s="1266"/>
      <c r="I35" s="1567"/>
      <c r="J35" s="1567"/>
      <c r="K35" s="1567"/>
      <c r="L35" s="402"/>
    </row>
    <row r="36" spans="1:12" ht="12.75">
      <c r="A36" s="1409" t="s">
        <v>656</v>
      </c>
      <c r="B36" s="1266"/>
      <c r="C36" s="1565"/>
      <c r="D36" s="1565"/>
      <c r="E36" s="1566"/>
      <c r="F36" s="1566"/>
      <c r="G36" s="1266"/>
      <c r="H36" s="1266"/>
      <c r="I36" s="1567"/>
      <c r="J36" s="1567"/>
      <c r="K36" s="1567"/>
      <c r="L36" s="402"/>
    </row>
    <row r="37" spans="1:12" ht="12.75">
      <c r="A37" s="1409" t="s">
        <v>657</v>
      </c>
      <c r="B37" s="1266"/>
      <c r="C37" s="1266"/>
      <c r="D37" s="1266"/>
      <c r="E37" s="1566"/>
      <c r="F37" s="1566"/>
      <c r="G37" s="1266"/>
      <c r="H37" s="1266"/>
      <c r="I37" s="1263"/>
      <c r="J37" s="1263"/>
      <c r="K37" s="1263"/>
      <c r="L37" s="402"/>
    </row>
    <row r="38" spans="1:12" ht="12.75">
      <c r="A38" s="1409" t="s">
        <v>658</v>
      </c>
      <c r="B38" s="1266"/>
      <c r="C38" s="1266"/>
      <c r="D38" s="1266"/>
      <c r="E38" s="1566"/>
      <c r="F38" s="1566"/>
      <c r="G38" s="1266"/>
      <c r="H38" s="1266"/>
      <c r="I38" s="1263"/>
      <c r="J38" s="1263"/>
      <c r="K38" s="1263"/>
      <c r="L38" s="402"/>
    </row>
    <row r="39" spans="1:12" ht="12.75">
      <c r="A39" s="1409" t="s">
        <v>1002</v>
      </c>
      <c r="B39" s="1266"/>
      <c r="C39" s="1266"/>
      <c r="D39" s="1266"/>
      <c r="E39" s="1566"/>
      <c r="F39" s="1566"/>
      <c r="G39" s="1266"/>
      <c r="H39" s="1266"/>
      <c r="I39" s="1263"/>
      <c r="J39" s="1263"/>
      <c r="K39" s="1263"/>
      <c r="L39" s="402"/>
    </row>
    <row r="40" spans="1:12" ht="12.75">
      <c r="A40" s="1024" t="s">
        <v>955</v>
      </c>
      <c r="B40" s="11"/>
      <c r="C40" s="11"/>
      <c r="D40" s="11"/>
      <c r="E40" s="11"/>
      <c r="F40" s="11"/>
      <c r="G40" s="402"/>
      <c r="H40" s="402"/>
      <c r="I40" s="542"/>
      <c r="J40" s="542"/>
      <c r="K40" s="542"/>
      <c r="L40" s="402"/>
    </row>
    <row r="41" spans="1:11" ht="12.75">
      <c r="A41" s="1024" t="s">
        <v>659</v>
      </c>
      <c r="B41" s="1266"/>
      <c r="K41" s="1"/>
    </row>
    <row r="42" spans="1:11" ht="12.75">
      <c r="A42" s="1024" t="s">
        <v>660</v>
      </c>
      <c r="B42" s="1266"/>
      <c r="K42" s="1"/>
    </row>
    <row r="43" spans="1:11" ht="12.75">
      <c r="A43" s="1024" t="s">
        <v>661</v>
      </c>
      <c r="B43" s="402"/>
      <c r="K43" s="1"/>
    </row>
    <row r="44" spans="1:11" ht="12.75">
      <c r="A44" s="1024" t="s">
        <v>662</v>
      </c>
      <c r="B44" s="402"/>
      <c r="K44" s="1"/>
    </row>
    <row r="45" spans="1:11" ht="12.75">
      <c r="A45" s="1024" t="s">
        <v>663</v>
      </c>
      <c r="K45" s="1"/>
    </row>
    <row r="46" spans="1:11" ht="12.75">
      <c r="A46" s="1024" t="s">
        <v>664</v>
      </c>
      <c r="K46" s="1"/>
    </row>
    <row r="47" spans="1:11" ht="12.75">
      <c r="A47" s="1024" t="s">
        <v>665</v>
      </c>
      <c r="B47" s="11"/>
      <c r="K47" s="1"/>
    </row>
    <row r="48" spans="1:12" ht="12.75">
      <c r="A48" s="1024" t="s">
        <v>666</v>
      </c>
      <c r="B48" s="1568"/>
      <c r="C48" s="11"/>
      <c r="D48" s="11"/>
      <c r="E48" s="11"/>
      <c r="F48" s="11"/>
      <c r="G48" s="402"/>
      <c r="H48" s="402"/>
      <c r="I48" s="15"/>
      <c r="J48" s="15"/>
      <c r="K48" s="15"/>
      <c r="L48" s="402"/>
    </row>
    <row r="49" spans="1:12" ht="12.75">
      <c r="A49" s="666"/>
      <c r="B49" s="11"/>
      <c r="C49" s="11"/>
      <c r="D49" s="11"/>
      <c r="E49" s="2362"/>
      <c r="F49" s="2362"/>
      <c r="G49" s="402"/>
      <c r="H49" s="402"/>
      <c r="I49" s="15"/>
      <c r="J49" s="15"/>
      <c r="K49" s="15"/>
      <c r="L49" s="402"/>
    </row>
    <row r="50" spans="1:12" ht="12.75">
      <c r="A50" s="402"/>
      <c r="B50" s="11"/>
      <c r="C50" s="1569"/>
      <c r="D50" s="11"/>
      <c r="E50" s="11"/>
      <c r="F50" s="11"/>
      <c r="G50" s="402"/>
      <c r="H50" s="402"/>
      <c r="I50" s="15"/>
      <c r="J50" s="15"/>
      <c r="K50" s="15"/>
      <c r="L50" s="402"/>
    </row>
  </sheetData>
  <sheetProtection/>
  <mergeCells count="27">
    <mergeCell ref="A2:L2"/>
    <mergeCell ref="A3:L3"/>
    <mergeCell ref="A4:L4"/>
    <mergeCell ref="C7:D7"/>
    <mergeCell ref="E7:F7"/>
    <mergeCell ref="G7:H7"/>
    <mergeCell ref="I7:J7"/>
    <mergeCell ref="K7:L7"/>
    <mergeCell ref="C8:D8"/>
    <mergeCell ref="E8:F8"/>
    <mergeCell ref="G8:H8"/>
    <mergeCell ref="K8:L8"/>
    <mergeCell ref="C9:D9"/>
    <mergeCell ref="E9:F9"/>
    <mergeCell ref="G9:H9"/>
    <mergeCell ref="I9:J9"/>
    <mergeCell ref="K9:L9"/>
    <mergeCell ref="C11:D11"/>
    <mergeCell ref="E11:F11"/>
    <mergeCell ref="G11:H11"/>
    <mergeCell ref="I11:J11"/>
    <mergeCell ref="K11:L11"/>
    <mergeCell ref="C10:D10"/>
    <mergeCell ref="E10:F10"/>
    <mergeCell ref="G10:H10"/>
    <mergeCell ref="I10:J10"/>
    <mergeCell ref="K10:L10"/>
  </mergeCells>
  <printOptions/>
  <pageMargins left="0.7" right="0.7" top="0.75" bottom="0.75" header="0.3" footer="0.3"/>
  <pageSetup fitToHeight="1" fitToWidth="1" horizontalDpi="600" verticalDpi="600" orientation="landscape" scale="83" r:id="rId1"/>
</worksheet>
</file>

<file path=xl/worksheets/sheet52.xml><?xml version="1.0" encoding="utf-8"?>
<worksheet xmlns="http://schemas.openxmlformats.org/spreadsheetml/2006/main" xmlns:r="http://schemas.openxmlformats.org/officeDocument/2006/relationships">
  <sheetPr>
    <pageSetUpPr fitToPage="1"/>
  </sheetPr>
  <dimension ref="A1:AE50"/>
  <sheetViews>
    <sheetView zoomScalePageLayoutView="0" workbookViewId="0" topLeftCell="A1">
      <selection activeCell="N4" sqref="N4"/>
    </sheetView>
  </sheetViews>
  <sheetFormatPr defaultColWidth="9.140625" defaultRowHeight="12.75"/>
  <cols>
    <col min="1" max="1" width="4.421875" style="0" customWidth="1"/>
    <col min="2" max="2" width="8.140625" style="0" customWidth="1"/>
    <col min="3" max="3" width="21.8515625" style="0" customWidth="1"/>
    <col min="4" max="4" width="9.7109375" style="0" customWidth="1"/>
    <col min="5" max="5" width="2.00390625" style="0" customWidth="1"/>
    <col min="6" max="6" width="8.28125" style="0" customWidth="1"/>
    <col min="7" max="7" width="6.57421875" style="0" customWidth="1"/>
    <col min="8" max="8" width="12.00390625" style="0" customWidth="1"/>
    <col min="9" max="9" width="11.28125" style="0" customWidth="1"/>
    <col min="10" max="10" width="11.7109375" style="0" customWidth="1"/>
    <col min="11" max="11" width="10.7109375" style="0" customWidth="1"/>
    <col min="12" max="12" width="11.7109375" style="0" customWidth="1"/>
    <col min="13" max="13" width="10.7109375" style="0" customWidth="1"/>
    <col min="14" max="14" width="9.140625" style="0" customWidth="1"/>
    <col min="15" max="15" width="18.57421875" style="0" customWidth="1"/>
    <col min="16" max="16" width="19.7109375" style="0" bestFit="1" customWidth="1"/>
    <col min="17" max="17" width="10.00390625" style="0" bestFit="1" customWidth="1"/>
    <col min="18" max="18" width="10.00390625" style="0" customWidth="1"/>
    <col min="19" max="19" width="9.00390625" style="0" customWidth="1"/>
    <col min="20" max="20" width="9.140625" style="0" customWidth="1"/>
    <col min="21" max="21" width="11.00390625" style="0" customWidth="1"/>
    <col min="22" max="24" width="9.140625" style="0" customWidth="1"/>
    <col min="25" max="25" width="11.140625" style="0" customWidth="1"/>
    <col min="26" max="26" width="14.57421875" style="0" customWidth="1"/>
    <col min="27" max="27" width="9.140625" style="0" customWidth="1"/>
  </cols>
  <sheetData>
    <row r="1" spans="1:13" ht="12.75">
      <c r="A1" s="670"/>
      <c r="B1" s="671"/>
      <c r="C1" s="671"/>
      <c r="D1" s="671"/>
      <c r="E1" s="671"/>
      <c r="F1" s="671"/>
      <c r="G1" s="671"/>
      <c r="H1" s="671"/>
      <c r="I1" s="671"/>
      <c r="J1" s="671"/>
      <c r="K1" s="671"/>
      <c r="L1" s="671"/>
      <c r="M1" s="775"/>
    </row>
    <row r="2" spans="1:13" ht="20.25">
      <c r="A2" s="1139" t="s">
        <v>667</v>
      </c>
      <c r="B2" s="13"/>
      <c r="C2" s="1570"/>
      <c r="D2" s="13"/>
      <c r="E2" s="13"/>
      <c r="F2" s="13"/>
      <c r="G2" s="1571"/>
      <c r="H2" s="13"/>
      <c r="I2" s="1571"/>
      <c r="J2" s="13"/>
      <c r="K2" s="1571"/>
      <c r="L2" s="13"/>
      <c r="M2" s="1572"/>
    </row>
    <row r="3" spans="1:13" ht="18">
      <c r="A3" s="1573" t="s">
        <v>91</v>
      </c>
      <c r="B3" s="1574"/>
      <c r="C3" s="1575"/>
      <c r="D3" s="549"/>
      <c r="E3" s="549"/>
      <c r="F3" s="549"/>
      <c r="G3" s="1576"/>
      <c r="H3" s="549"/>
      <c r="I3" s="1576"/>
      <c r="J3" s="549"/>
      <c r="K3" s="1576"/>
      <c r="L3" s="549"/>
      <c r="M3" s="1577"/>
    </row>
    <row r="4" spans="1:13" ht="18">
      <c r="A4" s="1573" t="s">
        <v>144</v>
      </c>
      <c r="B4" s="1574"/>
      <c r="C4" s="1575"/>
      <c r="D4" s="549"/>
      <c r="E4" s="549"/>
      <c r="F4" s="549"/>
      <c r="G4" s="1576"/>
      <c r="H4" s="549"/>
      <c r="I4" s="1576"/>
      <c r="J4" s="549"/>
      <c r="K4" s="1576"/>
      <c r="L4" s="549"/>
      <c r="M4" s="1577"/>
    </row>
    <row r="5" spans="1:13" ht="12.75">
      <c r="A5" s="1578"/>
      <c r="B5" s="725"/>
      <c r="C5" s="598"/>
      <c r="D5" s="725"/>
      <c r="E5" s="725"/>
      <c r="F5" s="725"/>
      <c r="G5" s="1521"/>
      <c r="H5" s="1521"/>
      <c r="I5" s="1521"/>
      <c r="J5" s="1521"/>
      <c r="K5" s="1521"/>
      <c r="L5" s="1521"/>
      <c r="M5" s="1579"/>
    </row>
    <row r="6" spans="1:13" ht="12.75">
      <c r="A6" s="1580"/>
      <c r="B6" s="1581"/>
      <c r="C6" s="1582"/>
      <c r="D6" s="1583"/>
      <c r="E6" s="1584"/>
      <c r="F6" s="1584"/>
      <c r="G6" s="1585"/>
      <c r="H6" s="1586"/>
      <c r="I6" s="1585"/>
      <c r="J6" s="1586"/>
      <c r="K6" s="1585"/>
      <c r="L6" s="27"/>
      <c r="M6" s="1587"/>
    </row>
    <row r="7" spans="1:13" ht="12.75">
      <c r="A7" s="1580"/>
      <c r="B7" s="1581"/>
      <c r="C7" s="1582"/>
      <c r="D7" s="1583"/>
      <c r="E7" s="1584"/>
      <c r="F7" s="1588" t="s">
        <v>668</v>
      </c>
      <c r="G7" s="1585"/>
      <c r="H7" s="1586"/>
      <c r="I7" s="1585"/>
      <c r="J7" s="1586"/>
      <c r="K7" s="1585"/>
      <c r="L7" s="27"/>
      <c r="M7" s="1587"/>
    </row>
    <row r="8" spans="1:13" ht="12.75">
      <c r="A8" s="2597" t="s">
        <v>308</v>
      </c>
      <c r="B8" s="2598"/>
      <c r="C8" s="2598"/>
      <c r="D8" s="2691"/>
      <c r="E8" s="1584"/>
      <c r="F8" s="1588" t="s">
        <v>620</v>
      </c>
      <c r="G8" s="1589"/>
      <c r="H8" s="2692" t="s">
        <v>621</v>
      </c>
      <c r="I8" s="2693"/>
      <c r="J8" s="2692" t="s">
        <v>601</v>
      </c>
      <c r="K8" s="2693"/>
      <c r="L8" s="2692" t="s">
        <v>602</v>
      </c>
      <c r="M8" s="2694"/>
    </row>
    <row r="9" spans="1:22" ht="12.75">
      <c r="A9" s="1590"/>
      <c r="B9" s="1591"/>
      <c r="C9" s="1591"/>
      <c r="D9" s="1592"/>
      <c r="E9" s="1593"/>
      <c r="F9" s="1581"/>
      <c r="G9" s="1594"/>
      <c r="H9" s="2695" t="s">
        <v>158</v>
      </c>
      <c r="I9" s="2695"/>
      <c r="J9" s="2696" t="s">
        <v>158</v>
      </c>
      <c r="K9" s="2695"/>
      <c r="L9" s="2696" t="s">
        <v>158</v>
      </c>
      <c r="M9" s="2697"/>
      <c r="P9" s="898"/>
      <c r="Q9" s="898"/>
      <c r="R9" s="898"/>
      <c r="S9" s="898"/>
      <c r="T9" s="898"/>
      <c r="U9" s="898"/>
      <c r="V9" s="402"/>
    </row>
    <row r="10" spans="1:22" ht="12.75">
      <c r="A10" s="1595"/>
      <c r="B10" s="1596"/>
      <c r="C10" s="1597"/>
      <c r="D10" s="1598"/>
      <c r="E10" s="1597"/>
      <c r="F10" s="1597"/>
      <c r="G10" s="1599"/>
      <c r="H10" s="1600"/>
      <c r="I10" s="1397"/>
      <c r="J10" s="1600"/>
      <c r="K10" s="1397"/>
      <c r="L10" s="1600"/>
      <c r="M10" s="1601"/>
      <c r="P10" s="898"/>
      <c r="Q10" s="898"/>
      <c r="R10" s="898"/>
      <c r="S10" s="898"/>
      <c r="T10" s="898"/>
      <c r="U10" s="898"/>
      <c r="V10" s="402"/>
    </row>
    <row r="11" spans="1:29" ht="12.75">
      <c r="A11" s="788"/>
      <c r="B11" s="205"/>
      <c r="C11" s="565"/>
      <c r="D11" s="201"/>
      <c r="E11" s="1602"/>
      <c r="F11" s="565"/>
      <c r="G11" s="637"/>
      <c r="H11" s="1603"/>
      <c r="I11" s="637"/>
      <c r="J11" s="1603"/>
      <c r="K11" s="637"/>
      <c r="L11" s="1603"/>
      <c r="M11" s="2432"/>
      <c r="P11" s="898"/>
      <c r="Q11" s="898"/>
      <c r="R11" s="898"/>
      <c r="S11" s="898"/>
      <c r="T11" s="898"/>
      <c r="U11" s="898"/>
      <c r="V11" s="402"/>
      <c r="AA11" s="898"/>
      <c r="AC11" s="898"/>
    </row>
    <row r="12" spans="1:21" s="402" customFormat="1" ht="12.75">
      <c r="A12" s="1604"/>
      <c r="B12" s="1605" t="s">
        <v>310</v>
      </c>
      <c r="C12" s="1605"/>
      <c r="D12" s="1606"/>
      <c r="E12" s="1605"/>
      <c r="F12" s="1607">
        <f>(H12+L12-J12)/H12</f>
        <v>0.7395540053383243</v>
      </c>
      <c r="G12" s="1608"/>
      <c r="H12" s="421">
        <v>23509.25</v>
      </c>
      <c r="I12" s="1609">
        <f aca="true" t="shared" si="0" ref="I12:I37">H12/$H$37</f>
        <v>0.01248553462712206</v>
      </c>
      <c r="J12" s="421">
        <v>6359</v>
      </c>
      <c r="K12" s="1609">
        <f>J12/$J$37</f>
        <v>0.016400333825068246</v>
      </c>
      <c r="L12" s="421">
        <v>236.11</v>
      </c>
      <c r="M12" s="2433">
        <f>L12/$L$37</f>
        <v>0.006738999142604997</v>
      </c>
      <c r="P12" s="898"/>
      <c r="Q12" s="898"/>
      <c r="R12" s="898"/>
      <c r="S12" s="898"/>
      <c r="T12" s="898"/>
      <c r="U12" s="898"/>
    </row>
    <row r="13" spans="1:13" s="402" customFormat="1" ht="12.75">
      <c r="A13" s="1604"/>
      <c r="B13" s="1605" t="s">
        <v>311</v>
      </c>
      <c r="C13" s="1605"/>
      <c r="D13" s="1606"/>
      <c r="E13" s="1605"/>
      <c r="F13" s="1607">
        <f aca="true" t="shared" si="1" ref="F13:F36">(H13+L13-J13)/H13</f>
        <v>0.8114314530144643</v>
      </c>
      <c r="G13" s="1608"/>
      <c r="H13" s="427">
        <f>SUM(H14:H24)</f>
        <v>950409.19</v>
      </c>
      <c r="I13" s="1609">
        <f t="shared" si="0"/>
        <v>0.5047531015102578</v>
      </c>
      <c r="J13" s="427">
        <f>SUM(J14:J24)</f>
        <v>187897.34</v>
      </c>
      <c r="K13" s="1609">
        <f>J13/$J$37</f>
        <v>0.4846012110146798</v>
      </c>
      <c r="L13" s="427">
        <f>SUM(L14:L24)</f>
        <v>8680.06</v>
      </c>
      <c r="M13" s="2433">
        <f>L13/$L$37</f>
        <v>0.24774434330506934</v>
      </c>
    </row>
    <row r="14" spans="1:31" s="898" customFormat="1" ht="12.75">
      <c r="A14" s="1610"/>
      <c r="B14" s="1611"/>
      <c r="C14" s="1611" t="s">
        <v>484</v>
      </c>
      <c r="D14" s="1612"/>
      <c r="E14" s="1611"/>
      <c r="F14" s="1613">
        <f t="shared" si="1"/>
        <v>0.7793394521868964</v>
      </c>
      <c r="G14" s="1614"/>
      <c r="H14" s="1615">
        <v>124561.46</v>
      </c>
      <c r="I14" s="2391">
        <f t="shared" si="0"/>
        <v>0.06615338311664044</v>
      </c>
      <c r="J14" s="1615">
        <v>28703.52</v>
      </c>
      <c r="K14" s="2391">
        <f>J14/$J$37</f>
        <v>0.07402851233755668</v>
      </c>
      <c r="L14" s="1615">
        <v>1217.72</v>
      </c>
      <c r="M14" s="2434">
        <f aca="true" t="shared" si="2" ref="M14:M28">L14/$L$37</f>
        <v>0.0347558935916859</v>
      </c>
      <c r="Q14" s="402"/>
      <c r="R14" s="402"/>
      <c r="S14" s="402"/>
      <c r="T14" s="402"/>
      <c r="U14" s="402"/>
      <c r="V14" s="402"/>
      <c r="W14" s="402"/>
      <c r="AA14" s="402"/>
      <c r="AC14" s="402"/>
      <c r="AE14" s="402"/>
    </row>
    <row r="15" spans="1:31" s="898" customFormat="1" ht="12.75">
      <c r="A15" s="1610"/>
      <c r="B15" s="1611"/>
      <c r="C15" s="1611" t="s">
        <v>669</v>
      </c>
      <c r="D15" s="1612"/>
      <c r="E15" s="1611"/>
      <c r="F15" s="1613">
        <f t="shared" si="1"/>
        <v>0.8666182428766167</v>
      </c>
      <c r="G15" s="1614"/>
      <c r="H15" s="1615">
        <v>70585.14</v>
      </c>
      <c r="I15" s="2391">
        <f t="shared" si="0"/>
        <v>0.037487083153663274</v>
      </c>
      <c r="J15" s="1615">
        <v>13654.8</v>
      </c>
      <c r="K15" s="2391">
        <f aca="true" t="shared" si="3" ref="K15:K28">J15/$J$37</f>
        <v>0.035216744506139624</v>
      </c>
      <c r="L15" s="1615">
        <v>4240.03</v>
      </c>
      <c r="M15" s="2434">
        <f t="shared" si="2"/>
        <v>0.1210179938783595</v>
      </c>
      <c r="V15" s="402"/>
      <c r="AA15" s="402"/>
      <c r="AC15" s="402"/>
      <c r="AE15" s="402"/>
    </row>
    <row r="16" spans="1:31" s="898" customFormat="1" ht="12.75">
      <c r="A16" s="1610"/>
      <c r="B16" s="1611"/>
      <c r="C16" s="1611" t="s">
        <v>670</v>
      </c>
      <c r="D16" s="1612"/>
      <c r="E16" s="1611"/>
      <c r="F16" s="1613">
        <f t="shared" si="1"/>
        <v>0.8380683319819434</v>
      </c>
      <c r="G16" s="1614"/>
      <c r="H16" s="1615">
        <v>85701.89</v>
      </c>
      <c r="I16" s="2391">
        <f t="shared" si="0"/>
        <v>0.04551544244094583</v>
      </c>
      <c r="J16" s="1615">
        <v>14342.39</v>
      </c>
      <c r="K16" s="2391">
        <f t="shared" si="3"/>
        <v>0.0369900902420696</v>
      </c>
      <c r="L16" s="1615">
        <v>464.54</v>
      </c>
      <c r="M16" s="2434">
        <f t="shared" si="2"/>
        <v>0.01325879743215334</v>
      </c>
      <c r="V16" s="402"/>
      <c r="AA16" s="402"/>
      <c r="AC16" s="402"/>
      <c r="AE16" s="402"/>
    </row>
    <row r="17" spans="1:31" s="898" customFormat="1" ht="12.75">
      <c r="A17" s="1610"/>
      <c r="B17" s="1611"/>
      <c r="C17" s="1611" t="s">
        <v>313</v>
      </c>
      <c r="D17" s="1612"/>
      <c r="E17" s="1611"/>
      <c r="F17" s="1613">
        <f t="shared" si="1"/>
        <v>0.7318449552922143</v>
      </c>
      <c r="G17" s="1614"/>
      <c r="H17" s="1615">
        <v>23563.01</v>
      </c>
      <c r="I17" s="2391">
        <f t="shared" si="0"/>
        <v>0.012514086041631416</v>
      </c>
      <c r="J17" s="1615">
        <v>6461.32</v>
      </c>
      <c r="K17" s="2391">
        <f t="shared" si="3"/>
        <v>0.016664224713097964</v>
      </c>
      <c r="L17" s="1615">
        <v>142.78</v>
      </c>
      <c r="M17" s="2434">
        <f t="shared" si="2"/>
        <v>0.004075195025967309</v>
      </c>
      <c r="V17" s="402"/>
      <c r="AA17" s="402"/>
      <c r="AC17" s="402"/>
      <c r="AE17" s="402"/>
    </row>
    <row r="18" spans="1:31" s="898" customFormat="1" ht="12.75">
      <c r="A18" s="1610"/>
      <c r="B18" s="1611"/>
      <c r="C18" s="1611" t="s">
        <v>314</v>
      </c>
      <c r="D18" s="1612"/>
      <c r="E18" s="1611"/>
      <c r="F18" s="1613">
        <f t="shared" si="1"/>
        <v>0.8142017015205497</v>
      </c>
      <c r="G18" s="1614"/>
      <c r="H18" s="1615">
        <v>60783.28</v>
      </c>
      <c r="I18" s="2391">
        <f t="shared" si="0"/>
        <v>0.03228141038910454</v>
      </c>
      <c r="J18" s="1615">
        <v>11530.69</v>
      </c>
      <c r="K18" s="2391">
        <f t="shared" si="3"/>
        <v>0.029738506877398364</v>
      </c>
      <c r="L18" s="1615">
        <v>237.26</v>
      </c>
      <c r="M18" s="2434">
        <f t="shared" si="2"/>
        <v>0.006771822187008011</v>
      </c>
      <c r="V18" s="402"/>
      <c r="AA18" s="402"/>
      <c r="AC18" s="402"/>
      <c r="AE18" s="402"/>
    </row>
    <row r="19" spans="1:31" s="898" customFormat="1" ht="12.75">
      <c r="A19" s="1610"/>
      <c r="B19" s="1611"/>
      <c r="C19" s="1611" t="s">
        <v>315</v>
      </c>
      <c r="D19" s="1616"/>
      <c r="E19" s="1617"/>
      <c r="F19" s="1613">
        <f t="shared" si="1"/>
        <v>0.7806646753585795</v>
      </c>
      <c r="G19" s="1614"/>
      <c r="H19" s="1615">
        <v>47191.76</v>
      </c>
      <c r="I19" s="2391">
        <f t="shared" si="0"/>
        <v>0.025063085959562036</v>
      </c>
      <c r="J19" s="1615">
        <v>10685.79</v>
      </c>
      <c r="K19" s="2391">
        <f t="shared" si="3"/>
        <v>0.02755944695464319</v>
      </c>
      <c r="L19" s="1615">
        <v>334.97</v>
      </c>
      <c r="M19" s="2434">
        <f t="shared" si="2"/>
        <v>0.009560639290154571</v>
      </c>
      <c r="Q19" s="402"/>
      <c r="R19" s="402"/>
      <c r="S19" s="402"/>
      <c r="T19" s="402"/>
      <c r="U19" s="402"/>
      <c r="V19" s="402"/>
      <c r="AA19" s="402"/>
      <c r="AC19" s="402"/>
      <c r="AE19" s="402"/>
    </row>
    <row r="20" spans="1:31" s="898" customFormat="1" ht="12.75">
      <c r="A20" s="1610"/>
      <c r="B20" s="1611"/>
      <c r="C20" s="1611" t="s">
        <v>316</v>
      </c>
      <c r="D20" s="1612"/>
      <c r="E20" s="1611"/>
      <c r="F20" s="1613">
        <f t="shared" si="1"/>
        <v>0.850527115072501</v>
      </c>
      <c r="G20" s="1614"/>
      <c r="H20" s="1615">
        <v>187720.87</v>
      </c>
      <c r="I20" s="2391">
        <f t="shared" si="0"/>
        <v>0.09969673309945994</v>
      </c>
      <c r="J20" s="1615">
        <v>28257.83</v>
      </c>
      <c r="K20" s="2391">
        <f t="shared" si="3"/>
        <v>0.07287904468816296</v>
      </c>
      <c r="L20" s="1615">
        <v>198.65</v>
      </c>
      <c r="M20" s="2434">
        <f t="shared" si="2"/>
        <v>0.0056698241483989775</v>
      </c>
      <c r="O20" s="311"/>
      <c r="V20" s="402"/>
      <c r="AA20" s="402"/>
      <c r="AC20" s="402"/>
      <c r="AE20" s="402"/>
    </row>
    <row r="21" spans="1:31" s="898" customFormat="1" ht="12.75">
      <c r="A21" s="1610"/>
      <c r="B21" s="1611"/>
      <c r="C21" s="1611" t="s">
        <v>485</v>
      </c>
      <c r="D21" s="1612"/>
      <c r="E21" s="1611"/>
      <c r="F21" s="1613">
        <f t="shared" si="1"/>
        <v>0.75067518669872</v>
      </c>
      <c r="G21" s="1614"/>
      <c r="H21" s="1615">
        <v>26959.21</v>
      </c>
      <c r="I21" s="2391">
        <f t="shared" si="0"/>
        <v>0.014317774917313623</v>
      </c>
      <c r="J21" s="1615">
        <v>7511.78</v>
      </c>
      <c r="K21" s="2391">
        <f t="shared" si="3"/>
        <v>0.019373439160319413</v>
      </c>
      <c r="L21" s="1615">
        <v>790.18</v>
      </c>
      <c r="M21" s="2434">
        <f t="shared" si="2"/>
        <v>0.022553141935977367</v>
      </c>
      <c r="P21" s="402"/>
      <c r="Q21" s="402"/>
      <c r="R21" s="402"/>
      <c r="S21" s="402"/>
      <c r="T21" s="402"/>
      <c r="U21" s="402"/>
      <c r="V21" s="402"/>
      <c r="AA21" s="402"/>
      <c r="AC21" s="402"/>
      <c r="AE21" s="402"/>
    </row>
    <row r="22" spans="1:31" s="898" customFormat="1" ht="12.75">
      <c r="A22" s="1610"/>
      <c r="B22" s="1611"/>
      <c r="C22" s="1611" t="s">
        <v>671</v>
      </c>
      <c r="D22" s="1612"/>
      <c r="E22" s="1611"/>
      <c r="F22" s="1613">
        <f t="shared" si="1"/>
        <v>0.7732249742220816</v>
      </c>
      <c r="G22" s="1614"/>
      <c r="H22" s="1615">
        <v>42458.82</v>
      </c>
      <c r="I22" s="2391">
        <f t="shared" si="0"/>
        <v>0.022549467436721402</v>
      </c>
      <c r="J22" s="1615">
        <v>9789.45</v>
      </c>
      <c r="K22" s="2391">
        <f t="shared" si="3"/>
        <v>0.02524771944705368</v>
      </c>
      <c r="L22" s="1615">
        <v>160.85</v>
      </c>
      <c r="M22" s="2434">
        <f t="shared" si="2"/>
        <v>0.004590944949760763</v>
      </c>
      <c r="V22" s="402"/>
      <c r="AA22" s="402"/>
      <c r="AC22" s="402"/>
      <c r="AE22" s="402"/>
    </row>
    <row r="23" spans="1:31" s="898" customFormat="1" ht="12.75">
      <c r="A23" s="1610"/>
      <c r="B23" s="1611"/>
      <c r="C23" s="1611" t="s">
        <v>317</v>
      </c>
      <c r="D23" s="1616"/>
      <c r="E23" s="1617"/>
      <c r="F23" s="1613">
        <f t="shared" si="1"/>
        <v>0.7231976543970042</v>
      </c>
      <c r="G23" s="1614"/>
      <c r="H23" s="1615">
        <v>30954.94</v>
      </c>
      <c r="I23" s="2391">
        <f t="shared" si="0"/>
        <v>0.016439868360346915</v>
      </c>
      <c r="J23" s="1615">
        <v>8610.06</v>
      </c>
      <c r="K23" s="2391">
        <f t="shared" si="3"/>
        <v>0.02220598494320917</v>
      </c>
      <c r="L23" s="1615">
        <v>41.66</v>
      </c>
      <c r="M23" s="2434">
        <f t="shared" si="2"/>
        <v>0.0011890504607213763</v>
      </c>
      <c r="V23" s="402"/>
      <c r="AA23" s="402"/>
      <c r="AC23" s="402"/>
      <c r="AE23" s="402"/>
    </row>
    <row r="24" spans="1:31" s="898" customFormat="1" ht="12.75">
      <c r="A24" s="1610"/>
      <c r="B24" s="1611"/>
      <c r="C24" s="1611" t="s">
        <v>319</v>
      </c>
      <c r="D24" s="1612"/>
      <c r="E24" s="1611"/>
      <c r="F24" s="1613">
        <f t="shared" si="1"/>
        <v>0.8099527221371559</v>
      </c>
      <c r="G24" s="1614"/>
      <c r="H24" s="1615">
        <v>249928.81</v>
      </c>
      <c r="I24" s="2391">
        <f t="shared" si="0"/>
        <v>0.1327347665948684</v>
      </c>
      <c r="J24" s="1615">
        <v>48349.71</v>
      </c>
      <c r="K24" s="2391">
        <f t="shared" si="3"/>
        <v>0.12469749714502916</v>
      </c>
      <c r="L24" s="1615">
        <v>851.42</v>
      </c>
      <c r="M24" s="2434">
        <f t="shared" si="2"/>
        <v>0.024301040404882242</v>
      </c>
      <c r="O24" s="311"/>
      <c r="Q24" s="402"/>
      <c r="R24" s="402"/>
      <c r="S24" s="402"/>
      <c r="T24" s="402"/>
      <c r="U24" s="402"/>
      <c r="V24" s="402"/>
      <c r="AA24" s="402"/>
      <c r="AC24" s="402"/>
      <c r="AE24" s="402"/>
    </row>
    <row r="25" spans="1:13" s="402" customFormat="1" ht="12.75">
      <c r="A25" s="1618"/>
      <c r="B25" s="1605" t="s">
        <v>320</v>
      </c>
      <c r="C25" s="1605"/>
      <c r="D25" s="1606"/>
      <c r="E25" s="1605"/>
      <c r="F25" s="1607">
        <f t="shared" si="1"/>
        <v>0.7435345554843397</v>
      </c>
      <c r="G25" s="1608"/>
      <c r="H25" s="427">
        <f>SUM(H26:H28)</f>
        <v>193808.02000000002</v>
      </c>
      <c r="I25" s="1609">
        <f t="shared" si="0"/>
        <v>0.10292955941699394</v>
      </c>
      <c r="J25" s="427">
        <f>SUM(J26:J28)</f>
        <v>53240.46</v>
      </c>
      <c r="K25" s="1609">
        <f>J25/$J$37</f>
        <v>0.13731110504799385</v>
      </c>
      <c r="L25" s="427">
        <f>SUM(L26:L28)</f>
        <v>3535.4</v>
      </c>
      <c r="M25" s="2433">
        <f>L25/$L$37</f>
        <v>0.100906601028189</v>
      </c>
    </row>
    <row r="26" spans="1:31" s="898" customFormat="1" ht="12.75">
      <c r="A26" s="1610"/>
      <c r="B26" s="1611"/>
      <c r="C26" s="1611" t="s">
        <v>321</v>
      </c>
      <c r="D26" s="1612"/>
      <c r="E26" s="1611"/>
      <c r="F26" s="1613">
        <f t="shared" si="1"/>
        <v>0.5974721743133614</v>
      </c>
      <c r="G26" s="1614"/>
      <c r="H26" s="1615">
        <v>45398.7</v>
      </c>
      <c r="I26" s="2391">
        <f t="shared" si="0"/>
        <v>0.02411080918686586</v>
      </c>
      <c r="J26" s="1615">
        <v>18291.5</v>
      </c>
      <c r="K26" s="2391">
        <f t="shared" si="3"/>
        <v>0.047175138569151724</v>
      </c>
      <c r="L26" s="1615">
        <v>17.26</v>
      </c>
      <c r="M26" s="2435" t="s">
        <v>624</v>
      </c>
      <c r="Q26" s="402"/>
      <c r="R26" s="402"/>
      <c r="S26" s="402"/>
      <c r="T26" s="402"/>
      <c r="U26" s="402"/>
      <c r="V26" s="402"/>
      <c r="AA26" s="402"/>
      <c r="AC26" s="402"/>
      <c r="AE26" s="402"/>
    </row>
    <row r="27" spans="1:31" s="898" customFormat="1" ht="12.75">
      <c r="A27" s="1610"/>
      <c r="B27" s="1611"/>
      <c r="C27" s="1611" t="s">
        <v>414</v>
      </c>
      <c r="D27" s="1612"/>
      <c r="E27" s="1611"/>
      <c r="F27" s="1613">
        <f t="shared" si="1"/>
        <v>0.8019771587496487</v>
      </c>
      <c r="G27" s="1614"/>
      <c r="H27" s="1615">
        <v>29742.68</v>
      </c>
      <c r="I27" s="2391">
        <f t="shared" si="0"/>
        <v>0.015796048833689326</v>
      </c>
      <c r="J27" s="1615">
        <v>6431.91</v>
      </c>
      <c r="K27" s="2391">
        <f t="shared" si="3"/>
        <v>0.016588374136309907</v>
      </c>
      <c r="L27" s="1615">
        <v>542.18</v>
      </c>
      <c r="M27" s="2434">
        <f t="shared" si="2"/>
        <v>0.015474781056022941</v>
      </c>
      <c r="Q27" s="402"/>
      <c r="R27" s="402"/>
      <c r="S27" s="402"/>
      <c r="T27" s="402"/>
      <c r="U27" s="402"/>
      <c r="V27" s="402"/>
      <c r="AA27" s="402"/>
      <c r="AC27" s="402"/>
      <c r="AE27" s="402"/>
    </row>
    <row r="28" spans="1:31" s="898" customFormat="1" ht="12.75">
      <c r="A28" s="1610"/>
      <c r="B28" s="1611"/>
      <c r="C28" s="1611" t="s">
        <v>415</v>
      </c>
      <c r="D28" s="1612"/>
      <c r="E28" s="1611"/>
      <c r="F28" s="1613">
        <f t="shared" si="1"/>
        <v>0.7847660471384376</v>
      </c>
      <c r="G28" s="1614"/>
      <c r="H28" s="1615">
        <v>118666.64</v>
      </c>
      <c r="I28" s="2391">
        <f t="shared" si="0"/>
        <v>0.06302270139643876</v>
      </c>
      <c r="J28" s="1615">
        <v>28517.05</v>
      </c>
      <c r="K28" s="2391">
        <f t="shared" si="3"/>
        <v>0.07354759234253222</v>
      </c>
      <c r="L28" s="1615">
        <v>2975.96</v>
      </c>
      <c r="M28" s="2434">
        <f t="shared" si="2"/>
        <v>0.08493918888834343</v>
      </c>
      <c r="Q28" s="402"/>
      <c r="R28" s="402"/>
      <c r="S28" s="402"/>
      <c r="T28" s="402"/>
      <c r="U28" s="402"/>
      <c r="V28" s="402"/>
      <c r="AA28" s="402"/>
      <c r="AC28" s="402"/>
      <c r="AE28" s="402"/>
    </row>
    <row r="29" spans="1:13" s="402" customFormat="1" ht="12.75">
      <c r="A29" s="1618"/>
      <c r="B29" s="1605" t="s">
        <v>323</v>
      </c>
      <c r="C29" s="1605"/>
      <c r="D29" s="1606"/>
      <c r="E29" s="1605"/>
      <c r="F29" s="1607">
        <f t="shared" si="1"/>
        <v>0.8947283836924671</v>
      </c>
      <c r="G29" s="1608"/>
      <c r="H29" s="427">
        <v>137950.48</v>
      </c>
      <c r="I29" s="1609">
        <f t="shared" si="0"/>
        <v>0.07326416176050318</v>
      </c>
      <c r="J29" s="427">
        <v>23187.22</v>
      </c>
      <c r="K29" s="1609">
        <f aca="true" t="shared" si="4" ref="K29:K37">J29/$J$37</f>
        <v>0.05980156447166205</v>
      </c>
      <c r="L29" s="427">
        <v>8664.95</v>
      </c>
      <c r="M29" s="2433">
        <f aca="true" t="shared" si="5" ref="M29:M37">L29/$L$37</f>
        <v>0.2473130770433915</v>
      </c>
    </row>
    <row r="30" spans="1:21" s="402" customFormat="1" ht="12.75">
      <c r="A30" s="1618"/>
      <c r="B30" s="1605" t="s">
        <v>324</v>
      </c>
      <c r="C30" s="1605"/>
      <c r="D30" s="1606"/>
      <c r="E30" s="1605"/>
      <c r="F30" s="1607">
        <f t="shared" si="1"/>
        <v>0.7696301310733509</v>
      </c>
      <c r="G30" s="1608"/>
      <c r="H30" s="427">
        <v>35955.44</v>
      </c>
      <c r="I30" s="1609">
        <f t="shared" si="0"/>
        <v>0.019095585403762758</v>
      </c>
      <c r="J30" s="427">
        <v>8658.73</v>
      </c>
      <c r="K30" s="1609">
        <f t="shared" si="4"/>
        <v>0.022331508492079443</v>
      </c>
      <c r="L30" s="427">
        <v>375.68</v>
      </c>
      <c r="M30" s="2433">
        <f t="shared" si="5"/>
        <v>0.010722575062021284</v>
      </c>
      <c r="P30" s="898"/>
      <c r="Q30" s="898"/>
      <c r="R30" s="898"/>
      <c r="S30" s="898"/>
      <c r="T30" s="898"/>
      <c r="U30" s="898"/>
    </row>
    <row r="31" spans="1:21" s="402" customFormat="1" ht="12.75">
      <c r="A31" s="1618"/>
      <c r="B31" s="1605" t="s">
        <v>325</v>
      </c>
      <c r="C31" s="1605"/>
      <c r="D31" s="1606"/>
      <c r="E31" s="1605"/>
      <c r="F31" s="1607">
        <f t="shared" si="1"/>
        <v>0.7386586831462999</v>
      </c>
      <c r="G31" s="1608"/>
      <c r="H31" s="427">
        <v>24346.82</v>
      </c>
      <c r="I31" s="1609">
        <f t="shared" si="0"/>
        <v>0.012930359929402594</v>
      </c>
      <c r="J31" s="427">
        <v>6423.24</v>
      </c>
      <c r="K31" s="1609">
        <f t="shared" si="4"/>
        <v>0.016566013561649846</v>
      </c>
      <c r="L31" s="427">
        <v>60.41</v>
      </c>
      <c r="M31" s="2433">
        <f t="shared" si="5"/>
        <v>0.0017242087933792207</v>
      </c>
      <c r="P31" s="898"/>
      <c r="Q31" s="898"/>
      <c r="R31" s="898"/>
      <c r="S31" s="898"/>
      <c r="T31" s="898"/>
      <c r="U31" s="898"/>
    </row>
    <row r="32" spans="1:16" s="402" customFormat="1" ht="12.75">
      <c r="A32" s="1618"/>
      <c r="B32" s="1605" t="s">
        <v>932</v>
      </c>
      <c r="C32" s="1605"/>
      <c r="D32" s="1606"/>
      <c r="E32" s="1605"/>
      <c r="F32" s="1607">
        <f t="shared" si="1"/>
        <v>0.8905446400174677</v>
      </c>
      <c r="G32" s="1608"/>
      <c r="H32" s="427">
        <v>203714.19</v>
      </c>
      <c r="I32" s="1609">
        <f t="shared" si="0"/>
        <v>0.10819063021070952</v>
      </c>
      <c r="J32" s="427">
        <v>31054.67</v>
      </c>
      <c r="K32" s="1609">
        <f t="shared" si="4"/>
        <v>0.08009230300791509</v>
      </c>
      <c r="L32" s="427">
        <v>8757.06</v>
      </c>
      <c r="M32" s="2433">
        <f t="shared" si="5"/>
        <v>0.24994206019118423</v>
      </c>
      <c r="P32" s="898"/>
    </row>
    <row r="33" spans="1:13" s="402" customFormat="1" ht="12.75">
      <c r="A33" s="1618"/>
      <c r="B33" s="1605" t="s">
        <v>327</v>
      </c>
      <c r="C33" s="1605"/>
      <c r="D33" s="1606"/>
      <c r="E33" s="1605"/>
      <c r="F33" s="1607">
        <f t="shared" si="1"/>
        <v>0.7905578668690172</v>
      </c>
      <c r="G33" s="1608"/>
      <c r="H33" s="427">
        <f>SUM(H34:H35)</f>
        <v>297305.7</v>
      </c>
      <c r="I33" s="1609">
        <f t="shared" si="0"/>
        <v>0.15789617330160524</v>
      </c>
      <c r="J33" s="427">
        <f>SUM(J34:J35)</f>
        <v>66859.7</v>
      </c>
      <c r="K33" s="1609">
        <f t="shared" si="4"/>
        <v>0.1724361376700606</v>
      </c>
      <c r="L33" s="427">
        <f>SUM(L34:L35)</f>
        <v>4591.36</v>
      </c>
      <c r="M33" s="2433">
        <f t="shared" si="5"/>
        <v>0.13104557665236913</v>
      </c>
    </row>
    <row r="34" spans="1:31" s="898" customFormat="1" ht="12.75">
      <c r="A34" s="1610"/>
      <c r="B34" s="1611"/>
      <c r="C34" s="1611" t="s">
        <v>417</v>
      </c>
      <c r="D34" s="1619"/>
      <c r="E34" s="1620"/>
      <c r="F34" s="1613">
        <f t="shared" si="1"/>
        <v>0.6929750778270028</v>
      </c>
      <c r="G34" s="1614"/>
      <c r="H34" s="1615">
        <v>96965.06</v>
      </c>
      <c r="I34" s="2391">
        <f t="shared" si="0"/>
        <v>0.051497202771290794</v>
      </c>
      <c r="J34" s="1615">
        <v>30324.86</v>
      </c>
      <c r="K34" s="2391">
        <f t="shared" si="4"/>
        <v>0.07821006875270625</v>
      </c>
      <c r="L34" s="1615">
        <v>554.17</v>
      </c>
      <c r="M34" s="2434">
        <f t="shared" si="5"/>
        <v>0.015816996971146545</v>
      </c>
      <c r="Q34" s="402"/>
      <c r="R34" s="402"/>
      <c r="S34" s="402"/>
      <c r="T34" s="402"/>
      <c r="U34" s="402"/>
      <c r="V34" s="402"/>
      <c r="AA34" s="402"/>
      <c r="AC34" s="402"/>
      <c r="AE34" s="402"/>
    </row>
    <row r="35" spans="1:31" s="898" customFormat="1" ht="12.75">
      <c r="A35" s="1610"/>
      <c r="B35" s="1611"/>
      <c r="C35" s="1611" t="s">
        <v>418</v>
      </c>
      <c r="D35" s="1619"/>
      <c r="E35" s="1620"/>
      <c r="F35" s="1613">
        <f t="shared" si="1"/>
        <v>0.8377880294282778</v>
      </c>
      <c r="G35" s="1614"/>
      <c r="H35" s="1615">
        <v>200340.64</v>
      </c>
      <c r="I35" s="2391">
        <f t="shared" si="0"/>
        <v>0.10639897053031445</v>
      </c>
      <c r="J35" s="1615">
        <v>36534.84</v>
      </c>
      <c r="K35" s="2391">
        <f t="shared" si="4"/>
        <v>0.09422606891735436</v>
      </c>
      <c r="L35" s="1615">
        <v>4037.19</v>
      </c>
      <c r="M35" s="2434">
        <f t="shared" si="5"/>
        <v>0.11522857968122259</v>
      </c>
      <c r="V35"/>
      <c r="AA35" s="402"/>
      <c r="AC35" s="402"/>
      <c r="AE35" s="402"/>
    </row>
    <row r="36" spans="1:22" s="402" customFormat="1" ht="12.75">
      <c r="A36" s="1618"/>
      <c r="B36" s="1605" t="s">
        <v>419</v>
      </c>
      <c r="C36" s="1605"/>
      <c r="D36" s="1606"/>
      <c r="E36" s="1605"/>
      <c r="F36" s="1607">
        <f t="shared" si="1"/>
        <v>0.7537468875393534</v>
      </c>
      <c r="G36" s="1608"/>
      <c r="H36" s="427">
        <v>15919.88</v>
      </c>
      <c r="I36" s="1609">
        <f t="shared" si="0"/>
        <v>0.008454893839643032</v>
      </c>
      <c r="J36" s="427">
        <v>4055.65</v>
      </c>
      <c r="K36" s="1609">
        <f t="shared" si="4"/>
        <v>0.010459822908891026</v>
      </c>
      <c r="L36" s="427">
        <v>135.33</v>
      </c>
      <c r="M36" s="2433">
        <f t="shared" si="5"/>
        <v>0.0038625587817912596</v>
      </c>
      <c r="P36" s="898"/>
      <c r="Q36"/>
      <c r="R36"/>
      <c r="S36"/>
      <c r="T36"/>
      <c r="U36"/>
      <c r="V36"/>
    </row>
    <row r="37" spans="1:13" s="402" customFormat="1" ht="12.75">
      <c r="A37" s="1618"/>
      <c r="B37" s="1605" t="s">
        <v>176</v>
      </c>
      <c r="C37" s="1605"/>
      <c r="D37" s="1606"/>
      <c r="E37" s="1605"/>
      <c r="F37" s="1607">
        <f>(H37+L37-J37)/H37</f>
        <v>0.8126846371939203</v>
      </c>
      <c r="G37" s="1608"/>
      <c r="H37" s="421">
        <f>SUM(H12:H13,H25,H29:H33,H36)</f>
        <v>1882918.9699999997</v>
      </c>
      <c r="I37" s="1609">
        <f t="shared" si="0"/>
        <v>1</v>
      </c>
      <c r="J37" s="421">
        <f>SUM(J12:J13,J25,J29:J33,J36)</f>
        <v>387736.01</v>
      </c>
      <c r="K37" s="1609">
        <f t="shared" si="4"/>
        <v>1</v>
      </c>
      <c r="L37" s="421">
        <f>SUM(L12,L13,L25,L29:L33,L36)</f>
        <v>35036.36</v>
      </c>
      <c r="M37" s="2433">
        <f t="shared" si="5"/>
        <v>1</v>
      </c>
    </row>
    <row r="38" spans="1:31" ht="12.75">
      <c r="A38" s="1621"/>
      <c r="B38" s="1622"/>
      <c r="C38" s="1160"/>
      <c r="D38" s="1161"/>
      <c r="E38" s="1160"/>
      <c r="F38" s="1623"/>
      <c r="G38" s="1624"/>
      <c r="H38" s="1625"/>
      <c r="I38" s="1626"/>
      <c r="J38" s="1625"/>
      <c r="K38" s="1626"/>
      <c r="L38" s="1625"/>
      <c r="M38" s="1627"/>
      <c r="AE38" s="402"/>
    </row>
    <row r="39" spans="1:13" ht="12.75">
      <c r="A39" s="1628"/>
      <c r="B39" s="1628"/>
      <c r="C39" s="1628"/>
      <c r="D39" s="1628"/>
      <c r="E39" s="1628"/>
      <c r="F39" s="1628"/>
      <c r="G39" s="1629"/>
      <c r="H39" s="1630"/>
      <c r="I39" s="1629"/>
      <c r="J39" s="1630"/>
      <c r="K39" s="1629"/>
      <c r="L39" s="1630"/>
      <c r="M39" s="1629"/>
    </row>
    <row r="40" spans="1:7" ht="10.5" customHeight="1">
      <c r="A40" s="307" t="s">
        <v>931</v>
      </c>
      <c r="B40" s="1323"/>
      <c r="C40" s="1323"/>
      <c r="D40" s="1323"/>
      <c r="E40" s="1323"/>
      <c r="F40" s="1323"/>
      <c r="G40" s="1323"/>
    </row>
    <row r="41" spans="1:13" ht="12.75">
      <c r="A41" s="1631" t="s">
        <v>237</v>
      </c>
      <c r="B41" s="1631"/>
      <c r="C41" s="1631"/>
      <c r="D41" s="1631"/>
      <c r="E41" s="1631"/>
      <c r="F41" s="1631"/>
      <c r="G41" s="1631"/>
      <c r="H41" s="1631"/>
      <c r="I41" s="1631"/>
      <c r="J41" s="1631"/>
      <c r="K41" s="1631"/>
      <c r="L41" s="1631"/>
      <c r="M41" s="1631"/>
    </row>
    <row r="42" spans="1:13" ht="12.75">
      <c r="A42" s="1632" t="s">
        <v>672</v>
      </c>
      <c r="B42" s="1632"/>
      <c r="C42" s="1632"/>
      <c r="D42" s="1581"/>
      <c r="E42" s="1581"/>
      <c r="F42" s="1581"/>
      <c r="G42" s="1581"/>
      <c r="H42" s="1581"/>
      <c r="I42" s="1581"/>
      <c r="J42" s="1581"/>
      <c r="K42" s="1581"/>
      <c r="L42" s="1581"/>
      <c r="M42" s="1581"/>
    </row>
    <row r="43" spans="1:6" s="11" customFormat="1" ht="9.75" customHeight="1">
      <c r="A43" s="1409" t="s">
        <v>957</v>
      </c>
      <c r="B43" s="63"/>
      <c r="C43" s="63"/>
      <c r="D43" s="160"/>
      <c r="E43" s="165"/>
      <c r="F43" s="160"/>
    </row>
    <row r="44" spans="1:6" s="11" customFormat="1" ht="9.75" customHeight="1">
      <c r="A44" s="1409" t="s">
        <v>956</v>
      </c>
      <c r="B44" s="63"/>
      <c r="C44" s="63"/>
      <c r="D44" s="160"/>
      <c r="E44" s="165"/>
      <c r="F44" s="160"/>
    </row>
    <row r="45" spans="1:3" ht="10.5" customHeight="1">
      <c r="A45" s="1409" t="s">
        <v>959</v>
      </c>
      <c r="B45" s="1453"/>
      <c r="C45" s="414"/>
    </row>
    <row r="46" spans="1:3" ht="10.5" customHeight="1">
      <c r="A46" s="2436" t="s">
        <v>960</v>
      </c>
      <c r="B46" s="1453"/>
      <c r="C46" s="414"/>
    </row>
    <row r="47" spans="1:20" ht="12.75" customHeight="1">
      <c r="A47" s="1632" t="s">
        <v>639</v>
      </c>
      <c r="B47" s="63"/>
      <c r="C47" s="1514"/>
      <c r="D47" s="63"/>
      <c r="E47" s="160"/>
      <c r="F47" s="1514"/>
      <c r="G47" s="63"/>
      <c r="H47" s="160"/>
      <c r="I47" s="160"/>
      <c r="J47" s="63"/>
      <c r="K47" s="63"/>
      <c r="L47" s="160"/>
      <c r="M47" s="160"/>
      <c r="N47" s="63"/>
      <c r="O47" s="63"/>
      <c r="P47" s="160"/>
      <c r="Q47" s="63"/>
      <c r="R47" s="63"/>
      <c r="S47" s="160"/>
      <c r="T47" s="11"/>
    </row>
    <row r="48" spans="9:13" ht="12.75">
      <c r="I48" s="530"/>
      <c r="L48" s="414"/>
      <c r="M48" s="530"/>
    </row>
    <row r="49" spans="9:13" ht="12.75">
      <c r="I49" s="530"/>
      <c r="K49" s="530"/>
      <c r="L49" s="414"/>
      <c r="M49" s="530"/>
    </row>
    <row r="50" spans="6:13" ht="12.75">
      <c r="F50" t="s">
        <v>141</v>
      </c>
      <c r="G50" t="s">
        <v>141</v>
      </c>
      <c r="H50" t="s">
        <v>141</v>
      </c>
      <c r="I50" s="530" t="s">
        <v>141</v>
      </c>
      <c r="J50" t="s">
        <v>141</v>
      </c>
      <c r="K50" s="530"/>
      <c r="L50" s="414"/>
      <c r="M50" s="530"/>
    </row>
  </sheetData>
  <sheetProtection/>
  <mergeCells count="7">
    <mergeCell ref="A8:D8"/>
    <mergeCell ref="H8:I8"/>
    <mergeCell ref="J8:K8"/>
    <mergeCell ref="L8:M8"/>
    <mergeCell ref="H9:I9"/>
    <mergeCell ref="J9:K9"/>
    <mergeCell ref="L9:M9"/>
  </mergeCells>
  <printOptions/>
  <pageMargins left="0.7" right="0.7" top="0.75" bottom="0.75" header="0.3" footer="0.3"/>
  <pageSetup fitToHeight="1" fitToWidth="1" horizontalDpi="600" verticalDpi="600" orientation="landscape" scale="81" r:id="rId1"/>
  <ignoredErrors>
    <ignoredError sqref="I13 K13 K33 I33 I25 K25 I37" formula="1"/>
    <ignoredError sqref="H25 J25 L25 H33 J33 L33" formulaRange="1"/>
  </ignoredErrors>
</worksheet>
</file>

<file path=xl/worksheets/sheet53.xml><?xml version="1.0" encoding="utf-8"?>
<worksheet xmlns="http://schemas.openxmlformats.org/spreadsheetml/2006/main" xmlns:r="http://schemas.openxmlformats.org/officeDocument/2006/relationships">
  <sheetPr>
    <pageSetUpPr fitToPage="1"/>
  </sheetPr>
  <dimension ref="A1:W168"/>
  <sheetViews>
    <sheetView zoomScalePageLayoutView="0" workbookViewId="0" topLeftCell="A28">
      <selection activeCell="AD61" sqref="AD61"/>
    </sheetView>
  </sheetViews>
  <sheetFormatPr defaultColWidth="9.140625" defaultRowHeight="12.75"/>
  <cols>
    <col min="1" max="1" width="1.7109375" style="68" customWidth="1"/>
    <col min="2" max="2" width="2.7109375" style="68" customWidth="1"/>
    <col min="3" max="3" width="16.8515625" style="68" customWidth="1"/>
    <col min="4" max="6" width="13.7109375" style="68" customWidth="1"/>
    <col min="7" max="7" width="7.7109375" style="68" customWidth="1"/>
    <col min="8" max="10" width="13.7109375" style="68" customWidth="1"/>
    <col min="11" max="11" width="3.7109375" style="68" customWidth="1"/>
    <col min="12" max="13" width="13.7109375" style="68" customWidth="1"/>
    <col min="14" max="14" width="3.7109375" style="68" customWidth="1"/>
    <col min="15" max="15" width="17.421875" style="0" customWidth="1"/>
    <col min="18" max="18" width="17.00390625" style="0" customWidth="1"/>
    <col min="19" max="19" width="11.28125" style="0" bestFit="1" customWidth="1"/>
    <col min="20" max="20" width="11.28125" style="0" customWidth="1"/>
  </cols>
  <sheetData>
    <row r="1" spans="1:14" ht="12.75">
      <c r="A1" s="1633"/>
      <c r="B1" s="1634"/>
      <c r="C1" s="1634"/>
      <c r="D1" s="1634"/>
      <c r="E1" s="1634"/>
      <c r="F1" s="1634"/>
      <c r="G1" s="1634"/>
      <c r="H1" s="1634"/>
      <c r="I1" s="1634"/>
      <c r="J1" s="1634"/>
      <c r="K1" s="1634"/>
      <c r="L1" s="1634"/>
      <c r="M1" s="1634"/>
      <c r="N1" s="1635"/>
    </row>
    <row r="2" spans="1:14" ht="23.25">
      <c r="A2" s="724" t="s">
        <v>673</v>
      </c>
      <c r="B2" s="1636"/>
      <c r="C2" s="1637"/>
      <c r="D2" s="1637"/>
      <c r="E2" s="1637"/>
      <c r="F2" s="1637"/>
      <c r="G2" s="1637"/>
      <c r="H2" s="1637"/>
      <c r="I2" s="1637"/>
      <c r="J2" s="1637"/>
      <c r="K2" s="1637"/>
      <c r="L2" s="1637"/>
      <c r="M2" s="1637"/>
      <c r="N2" s="1638"/>
    </row>
    <row r="3" spans="1:14" ht="20.25">
      <c r="A3" s="12" t="s">
        <v>93</v>
      </c>
      <c r="B3" s="1636"/>
      <c r="C3" s="1637"/>
      <c r="D3" s="1637"/>
      <c r="E3" s="1637"/>
      <c r="F3" s="1637"/>
      <c r="G3" s="1637"/>
      <c r="H3" s="1637"/>
      <c r="I3" s="1637"/>
      <c r="J3" s="1637"/>
      <c r="K3" s="1637"/>
      <c r="L3" s="1637"/>
      <c r="M3" s="1637"/>
      <c r="N3" s="1638"/>
    </row>
    <row r="4" spans="1:14" ht="20.25">
      <c r="A4" s="12" t="s">
        <v>144</v>
      </c>
      <c r="B4" s="1636"/>
      <c r="C4" s="1637"/>
      <c r="D4" s="1637"/>
      <c r="E4" s="1637"/>
      <c r="F4" s="1637"/>
      <c r="G4" s="1637"/>
      <c r="H4" s="1637"/>
      <c r="I4" s="1637"/>
      <c r="J4" s="1637"/>
      <c r="K4" s="1637"/>
      <c r="L4" s="1637"/>
      <c r="M4" s="1637"/>
      <c r="N4" s="1638"/>
    </row>
    <row r="5" spans="1:14" ht="12.75">
      <c r="A5" s="1639"/>
      <c r="B5" s="1640"/>
      <c r="C5" s="1640"/>
      <c r="D5" s="1640"/>
      <c r="E5" s="1640"/>
      <c r="F5" s="1640"/>
      <c r="G5" s="1640"/>
      <c r="H5" s="1640"/>
      <c r="I5" s="1640"/>
      <c r="J5" s="1640"/>
      <c r="K5" s="1640"/>
      <c r="L5" s="1640"/>
      <c r="M5" s="1640"/>
      <c r="N5" s="1641"/>
    </row>
    <row r="6" spans="1:14" ht="12.75">
      <c r="A6" s="1642"/>
      <c r="B6" s="1643"/>
      <c r="C6" s="1644"/>
      <c r="D6" s="1643"/>
      <c r="E6" s="1643"/>
      <c r="F6" s="1643"/>
      <c r="G6" s="1645"/>
      <c r="H6" s="1646"/>
      <c r="I6" s="1643"/>
      <c r="J6" s="1643"/>
      <c r="K6" s="1645"/>
      <c r="L6" s="1646"/>
      <c r="M6" s="1643"/>
      <c r="N6" s="1647"/>
    </row>
    <row r="7" spans="1:14" ht="12.75">
      <c r="A7" s="1648"/>
      <c r="B7" s="1649"/>
      <c r="C7" s="1650"/>
      <c r="D7" s="1651" t="s">
        <v>638</v>
      </c>
      <c r="E7" s="1651"/>
      <c r="F7" s="1651"/>
      <c r="G7" s="1651"/>
      <c r="H7" s="1652" t="s">
        <v>637</v>
      </c>
      <c r="I7" s="1651"/>
      <c r="J7" s="1651"/>
      <c r="K7" s="1651"/>
      <c r="L7" s="2698" t="s">
        <v>176</v>
      </c>
      <c r="M7" s="2699"/>
      <c r="N7" s="2700"/>
    </row>
    <row r="8" spans="1:14" ht="12.75">
      <c r="A8" s="1648"/>
      <c r="B8" s="1649"/>
      <c r="C8" s="1650"/>
      <c r="D8" s="1651"/>
      <c r="E8" s="1651"/>
      <c r="F8" s="1653"/>
      <c r="G8" s="1653"/>
      <c r="H8" s="1652"/>
      <c r="I8" s="1651"/>
      <c r="J8" s="1653"/>
      <c r="K8" s="1653"/>
      <c r="L8" s="1652"/>
      <c r="M8" s="1651"/>
      <c r="N8" s="1654"/>
    </row>
    <row r="9" spans="1:14" ht="12.75">
      <c r="A9" s="2701" t="s">
        <v>674</v>
      </c>
      <c r="B9" s="2699"/>
      <c r="C9" s="2702"/>
      <c r="D9" s="1657" t="s">
        <v>675</v>
      </c>
      <c r="E9" s="1658" t="s">
        <v>599</v>
      </c>
      <c r="F9" s="2699" t="s">
        <v>602</v>
      </c>
      <c r="G9" s="2703"/>
      <c r="H9" s="1657" t="s">
        <v>675</v>
      </c>
      <c r="I9" s="1658" t="s">
        <v>599</v>
      </c>
      <c r="J9" s="2699" t="s">
        <v>601</v>
      </c>
      <c r="K9" s="2703"/>
      <c r="L9" s="1657" t="s">
        <v>675</v>
      </c>
      <c r="M9" s="1658" t="s">
        <v>599</v>
      </c>
      <c r="N9" s="2357"/>
    </row>
    <row r="10" spans="1:14" ht="12.75">
      <c r="A10" s="1659"/>
      <c r="B10" s="1660"/>
      <c r="C10" s="1661"/>
      <c r="D10" s="1662" t="s">
        <v>158</v>
      </c>
      <c r="E10" s="1663" t="s">
        <v>158</v>
      </c>
      <c r="F10" s="2704" t="s">
        <v>158</v>
      </c>
      <c r="G10" s="2705"/>
      <c r="H10" s="1662" t="s">
        <v>158</v>
      </c>
      <c r="I10" s="1663" t="s">
        <v>158</v>
      </c>
      <c r="J10" s="2704" t="s">
        <v>158</v>
      </c>
      <c r="K10" s="2705"/>
      <c r="L10" s="1662" t="s">
        <v>158</v>
      </c>
      <c r="M10" s="1663" t="s">
        <v>158</v>
      </c>
      <c r="N10" s="1664"/>
    </row>
    <row r="11" spans="1:14" ht="12.75">
      <c r="A11" s="1665"/>
      <c r="B11" s="1666"/>
      <c r="C11" s="1667"/>
      <c r="D11" s="1666"/>
      <c r="E11" s="1666"/>
      <c r="F11" s="1666"/>
      <c r="G11" s="1666"/>
      <c r="H11" s="1668"/>
      <c r="I11" s="1666"/>
      <c r="J11" s="1666"/>
      <c r="K11" s="1666"/>
      <c r="L11" s="1668"/>
      <c r="M11" s="1666"/>
      <c r="N11" s="1669"/>
    </row>
    <row r="12" spans="1:14" ht="12.75">
      <c r="A12" s="950"/>
      <c r="B12" s="97"/>
      <c r="C12" s="98"/>
      <c r="D12" s="97"/>
      <c r="E12" s="97"/>
      <c r="F12" s="97"/>
      <c r="G12" s="1670"/>
      <c r="H12" s="97"/>
      <c r="I12" s="97"/>
      <c r="J12" s="97"/>
      <c r="K12" s="97"/>
      <c r="L12" s="1671"/>
      <c r="M12" s="97"/>
      <c r="N12" s="952"/>
    </row>
    <row r="13" spans="1:15" ht="12.75">
      <c r="A13" s="1672"/>
      <c r="B13" s="1673" t="s">
        <v>676</v>
      </c>
      <c r="C13" s="1674"/>
      <c r="D13" s="1675">
        <f>SUM(D14:D19)</f>
        <v>13905.48</v>
      </c>
      <c r="E13" s="1676">
        <f>SUM(E14:E19)</f>
        <v>12615.43</v>
      </c>
      <c r="F13" s="1676">
        <f>SUM(F14:F19)</f>
        <v>1290.0599999999997</v>
      </c>
      <c r="G13" s="1677"/>
      <c r="H13" s="1676">
        <f>SUM(H14:H19)</f>
        <v>146490.88999999996</v>
      </c>
      <c r="I13" s="1676">
        <f>SUM(I14:I19)</f>
        <v>178280.13</v>
      </c>
      <c r="J13" s="1676">
        <f>SUM(J14:J19)</f>
        <v>31789.24</v>
      </c>
      <c r="K13" s="1677"/>
      <c r="L13" s="1676">
        <f>D13+H13</f>
        <v>160396.36999999997</v>
      </c>
      <c r="M13" s="1676">
        <f>E13+I13</f>
        <v>190895.56</v>
      </c>
      <c r="N13" s="1678"/>
      <c r="O13" s="1679"/>
    </row>
    <row r="14" spans="1:14" ht="12.75">
      <c r="A14" s="761"/>
      <c r="B14" s="901"/>
      <c r="C14" s="1680" t="s">
        <v>677</v>
      </c>
      <c r="D14" s="1681">
        <v>2279.94</v>
      </c>
      <c r="E14" s="1147">
        <v>1806.93</v>
      </c>
      <c r="F14" s="1147">
        <v>473.02</v>
      </c>
      <c r="G14" s="1682" t="s">
        <v>141</v>
      </c>
      <c r="H14" s="1147">
        <v>91495.18</v>
      </c>
      <c r="I14" s="1147">
        <v>107178.7</v>
      </c>
      <c r="J14" s="1147">
        <v>15683.52</v>
      </c>
      <c r="K14" s="1683"/>
      <c r="L14" s="1147">
        <f aca="true" t="shared" si="0" ref="L14:M46">D14+H14</f>
        <v>93775.12</v>
      </c>
      <c r="M14" s="1147">
        <f t="shared" si="0"/>
        <v>108985.62999999999</v>
      </c>
      <c r="N14" s="1684"/>
    </row>
    <row r="15" spans="1:14" ht="12.75">
      <c r="A15" s="761"/>
      <c r="B15" s="901"/>
      <c r="C15" s="1680" t="s">
        <v>678</v>
      </c>
      <c r="D15" s="1681">
        <v>93.97</v>
      </c>
      <c r="E15" s="1147">
        <v>53.8</v>
      </c>
      <c r="F15" s="1147">
        <v>40.17</v>
      </c>
      <c r="G15" s="1682" t="s">
        <v>141</v>
      </c>
      <c r="H15" s="1147">
        <v>2284.78</v>
      </c>
      <c r="I15" s="1147">
        <v>3135.23</v>
      </c>
      <c r="J15" s="1147">
        <v>850.44</v>
      </c>
      <c r="K15" s="1683"/>
      <c r="L15" s="1147">
        <f t="shared" si="0"/>
        <v>2378.75</v>
      </c>
      <c r="M15" s="1147">
        <f>E15+I15</f>
        <v>3189.03</v>
      </c>
      <c r="N15" s="1684"/>
    </row>
    <row r="16" spans="1:14" ht="12.75">
      <c r="A16" s="761"/>
      <c r="B16" s="901"/>
      <c r="C16" s="1680" t="s">
        <v>679</v>
      </c>
      <c r="D16" s="1681">
        <v>4192.1</v>
      </c>
      <c r="E16" s="1147">
        <v>3909.42</v>
      </c>
      <c r="F16" s="1147">
        <v>282.68</v>
      </c>
      <c r="G16" s="1682" t="s">
        <v>141</v>
      </c>
      <c r="H16" s="1147">
        <v>35728.31</v>
      </c>
      <c r="I16" s="1147">
        <v>47941.07</v>
      </c>
      <c r="J16" s="1147">
        <v>12212.76</v>
      </c>
      <c r="K16" s="1683"/>
      <c r="L16" s="1147">
        <f t="shared" si="0"/>
        <v>39920.409999999996</v>
      </c>
      <c r="M16" s="1147">
        <f t="shared" si="0"/>
        <v>51850.49</v>
      </c>
      <c r="N16" s="1684"/>
    </row>
    <row r="17" spans="1:14" ht="12.75">
      <c r="A17" s="761"/>
      <c r="B17" s="901"/>
      <c r="C17" s="1680" t="s">
        <v>680</v>
      </c>
      <c r="D17" s="1681">
        <v>26.83</v>
      </c>
      <c r="E17" s="1147">
        <v>22.81</v>
      </c>
      <c r="F17" s="1147">
        <v>4.02</v>
      </c>
      <c r="G17" s="1682" t="s">
        <v>141</v>
      </c>
      <c r="H17" s="1147">
        <v>1632.52</v>
      </c>
      <c r="I17" s="1147">
        <v>2378.02</v>
      </c>
      <c r="J17" s="1147">
        <v>745.5</v>
      </c>
      <c r="K17" s="1683"/>
      <c r="L17" s="1147">
        <f t="shared" si="0"/>
        <v>1659.35</v>
      </c>
      <c r="M17" s="1147">
        <f t="shared" si="0"/>
        <v>2400.83</v>
      </c>
      <c r="N17" s="1684"/>
    </row>
    <row r="18" spans="1:14" ht="12.75">
      <c r="A18" s="761"/>
      <c r="B18" s="901"/>
      <c r="C18" s="1680" t="s">
        <v>681</v>
      </c>
      <c r="D18" s="1681">
        <v>7235.26</v>
      </c>
      <c r="E18" s="1147">
        <v>6755.37</v>
      </c>
      <c r="F18" s="1147">
        <v>479.89</v>
      </c>
      <c r="G18" s="1682" t="s">
        <v>141</v>
      </c>
      <c r="H18" s="1147">
        <v>14714.83</v>
      </c>
      <c r="I18" s="1147">
        <v>16752.69</v>
      </c>
      <c r="J18" s="1147">
        <v>2037.87</v>
      </c>
      <c r="K18" s="1683"/>
      <c r="L18" s="1147">
        <f t="shared" si="0"/>
        <v>21950.09</v>
      </c>
      <c r="M18" s="1147">
        <f t="shared" si="0"/>
        <v>23508.059999999998</v>
      </c>
      <c r="N18" s="1684"/>
    </row>
    <row r="19" spans="1:14" ht="12.75">
      <c r="A19" s="761"/>
      <c r="B19" s="901"/>
      <c r="C19" s="1680" t="s">
        <v>682</v>
      </c>
      <c r="D19" s="1681">
        <v>77.38</v>
      </c>
      <c r="E19" s="1147">
        <v>67.1</v>
      </c>
      <c r="F19" s="1147">
        <v>10.28</v>
      </c>
      <c r="G19" s="1682" t="s">
        <v>141</v>
      </c>
      <c r="H19" s="1147">
        <v>635.27</v>
      </c>
      <c r="I19" s="1147">
        <v>894.42</v>
      </c>
      <c r="J19" s="1147">
        <v>259.15</v>
      </c>
      <c r="K19" s="1683"/>
      <c r="L19" s="1147">
        <f t="shared" si="0"/>
        <v>712.65</v>
      </c>
      <c r="M19" s="1147">
        <f t="shared" si="0"/>
        <v>961.52</v>
      </c>
      <c r="N19" s="1684"/>
    </row>
    <row r="20" spans="1:15" ht="12.75">
      <c r="A20" s="761"/>
      <c r="B20" s="1673" t="s">
        <v>683</v>
      </c>
      <c r="C20" s="1674"/>
      <c r="D20" s="1685">
        <f>SUM(D21:D28)</f>
        <v>73939.43999999999</v>
      </c>
      <c r="E20" s="1686">
        <f aca="true" t="shared" si="1" ref="E20:J20">SUM(E21:E28)</f>
        <v>55617.23999999999</v>
      </c>
      <c r="F20" s="1686">
        <f t="shared" si="1"/>
        <v>18322.199999999997</v>
      </c>
      <c r="G20" s="1687"/>
      <c r="H20" s="1688">
        <f t="shared" si="1"/>
        <v>387768.23000000004</v>
      </c>
      <c r="I20" s="1686">
        <f t="shared" si="1"/>
        <v>501001.24</v>
      </c>
      <c r="J20" s="1686">
        <f t="shared" si="1"/>
        <v>113233.01</v>
      </c>
      <c r="K20" s="1687"/>
      <c r="L20" s="1686">
        <f t="shared" si="0"/>
        <v>461707.67000000004</v>
      </c>
      <c r="M20" s="1686">
        <f t="shared" si="0"/>
        <v>556618.48</v>
      </c>
      <c r="N20" s="1684"/>
      <c r="O20" s="1689"/>
    </row>
    <row r="21" spans="1:14" ht="12.75">
      <c r="A21" s="1672"/>
      <c r="B21" s="901"/>
      <c r="C21" s="1680" t="s">
        <v>684</v>
      </c>
      <c r="D21" s="1681">
        <v>565.89</v>
      </c>
      <c r="E21" s="1147">
        <v>546.47</v>
      </c>
      <c r="F21" s="1147">
        <v>19.42</v>
      </c>
      <c r="G21" s="1682"/>
      <c r="H21" s="1147">
        <v>15106.46</v>
      </c>
      <c r="I21" s="1147">
        <v>20034.82</v>
      </c>
      <c r="J21" s="1147">
        <v>4928.35</v>
      </c>
      <c r="K21" s="1683"/>
      <c r="L21" s="1147">
        <f t="shared" si="0"/>
        <v>15672.349999999999</v>
      </c>
      <c r="M21" s="1147">
        <f t="shared" si="0"/>
        <v>20581.29</v>
      </c>
      <c r="N21" s="1690"/>
    </row>
    <row r="22" spans="1:14" ht="12.75">
      <c r="A22" s="761" t="s">
        <v>685</v>
      </c>
      <c r="B22" s="901"/>
      <c r="C22" s="1680" t="s">
        <v>686</v>
      </c>
      <c r="D22" s="1681">
        <v>278</v>
      </c>
      <c r="E22" s="1147">
        <v>202.82</v>
      </c>
      <c r="F22" s="1147">
        <v>75.18</v>
      </c>
      <c r="G22" s="1682"/>
      <c r="H22" s="1147">
        <v>10247.5</v>
      </c>
      <c r="I22" s="1147">
        <v>13694.06</v>
      </c>
      <c r="J22" s="1147">
        <v>3446.56</v>
      </c>
      <c r="K22" s="1683"/>
      <c r="L22" s="1147">
        <f t="shared" si="0"/>
        <v>10525.5</v>
      </c>
      <c r="M22" s="1147">
        <f t="shared" si="0"/>
        <v>13896.88</v>
      </c>
      <c r="N22" s="1684"/>
    </row>
    <row r="23" spans="1:14" ht="12.75">
      <c r="A23" s="761"/>
      <c r="B23" s="901"/>
      <c r="C23" s="1680" t="s">
        <v>687</v>
      </c>
      <c r="D23" s="1681">
        <v>1236.14</v>
      </c>
      <c r="E23" s="1147">
        <v>1045.08</v>
      </c>
      <c r="F23" s="1147">
        <v>191.07</v>
      </c>
      <c r="G23" s="1682"/>
      <c r="H23" s="1147">
        <v>25353</v>
      </c>
      <c r="I23" s="1147">
        <v>32381.83</v>
      </c>
      <c r="J23" s="1147">
        <v>7028.82</v>
      </c>
      <c r="K23" s="1683"/>
      <c r="L23" s="1147">
        <f t="shared" si="0"/>
        <v>26589.14</v>
      </c>
      <c r="M23" s="1147">
        <f t="shared" si="0"/>
        <v>33426.91</v>
      </c>
      <c r="N23" s="1684"/>
    </row>
    <row r="24" spans="1:14" ht="12.75">
      <c r="A24" s="761"/>
      <c r="B24" s="901"/>
      <c r="C24" s="1680" t="s">
        <v>688</v>
      </c>
      <c r="D24" s="1681">
        <v>44354.32</v>
      </c>
      <c r="E24" s="1147">
        <v>31514.94</v>
      </c>
      <c r="F24" s="1147">
        <v>12839.38</v>
      </c>
      <c r="G24" s="1682"/>
      <c r="H24" s="1147">
        <v>110752.93</v>
      </c>
      <c r="I24" s="1147">
        <v>141444.09</v>
      </c>
      <c r="J24" s="1147">
        <v>30691.17</v>
      </c>
      <c r="K24" s="1683"/>
      <c r="L24" s="1147">
        <f t="shared" si="0"/>
        <v>155107.25</v>
      </c>
      <c r="M24" s="1147">
        <f t="shared" si="0"/>
        <v>172959.03</v>
      </c>
      <c r="N24" s="1684"/>
    </row>
    <row r="25" spans="1:14" ht="12.75">
      <c r="A25" s="761"/>
      <c r="B25" s="901"/>
      <c r="C25" s="1680" t="s">
        <v>689</v>
      </c>
      <c r="D25" s="1681">
        <v>14698.77</v>
      </c>
      <c r="E25" s="1147">
        <v>13172.7</v>
      </c>
      <c r="F25" s="1147">
        <v>1526.07</v>
      </c>
      <c r="G25" s="1691"/>
      <c r="H25" s="1147">
        <v>132653.23</v>
      </c>
      <c r="I25" s="1147">
        <v>164578.88</v>
      </c>
      <c r="J25" s="1147">
        <v>31925.66</v>
      </c>
      <c r="K25" s="1683"/>
      <c r="L25" s="1147">
        <f t="shared" si="0"/>
        <v>147352</v>
      </c>
      <c r="M25" s="1147">
        <f t="shared" si="0"/>
        <v>177751.58000000002</v>
      </c>
      <c r="N25" s="1684"/>
    </row>
    <row r="26" spans="1:14" ht="12.75">
      <c r="A26" s="761"/>
      <c r="B26" s="901"/>
      <c r="C26" s="1680" t="s">
        <v>690</v>
      </c>
      <c r="D26" s="1681">
        <v>2666.49</v>
      </c>
      <c r="E26" s="1147">
        <v>2311.53</v>
      </c>
      <c r="F26" s="1147">
        <v>354.96</v>
      </c>
      <c r="G26" s="1682"/>
      <c r="H26" s="1147">
        <v>66531.16</v>
      </c>
      <c r="I26" s="1147">
        <v>91425.39</v>
      </c>
      <c r="J26" s="1147">
        <v>24894.23</v>
      </c>
      <c r="K26" s="1683"/>
      <c r="L26" s="1147">
        <f t="shared" si="0"/>
        <v>69197.65000000001</v>
      </c>
      <c r="M26" s="1147">
        <f t="shared" si="0"/>
        <v>93736.92</v>
      </c>
      <c r="N26" s="1684"/>
    </row>
    <row r="27" spans="1:14" ht="12.75">
      <c r="A27" s="761"/>
      <c r="B27" s="901"/>
      <c r="C27" s="1680" t="s">
        <v>691</v>
      </c>
      <c r="D27" s="1681">
        <v>9988.46</v>
      </c>
      <c r="E27" s="1147">
        <v>6690.56</v>
      </c>
      <c r="F27" s="1147">
        <v>3297.89</v>
      </c>
      <c r="G27" s="1682"/>
      <c r="H27" s="1147">
        <v>26244.75</v>
      </c>
      <c r="I27" s="1147">
        <v>36093.49</v>
      </c>
      <c r="J27" s="1147">
        <v>9848.74</v>
      </c>
      <c r="K27" s="1683"/>
      <c r="L27" s="1147">
        <f t="shared" si="0"/>
        <v>36233.21</v>
      </c>
      <c r="M27" s="1147">
        <f t="shared" si="0"/>
        <v>42784.049999999996</v>
      </c>
      <c r="N27" s="1684"/>
    </row>
    <row r="28" spans="1:14" ht="12.75">
      <c r="A28" s="761"/>
      <c r="B28" s="901"/>
      <c r="C28" s="1680" t="s">
        <v>692</v>
      </c>
      <c r="D28" s="1681">
        <v>151.37</v>
      </c>
      <c r="E28" s="1147">
        <v>133.14</v>
      </c>
      <c r="F28" s="1147">
        <v>18.23</v>
      </c>
      <c r="G28" s="1682"/>
      <c r="H28" s="1147">
        <v>879.2</v>
      </c>
      <c r="I28" s="1147">
        <v>1348.68</v>
      </c>
      <c r="J28" s="1147">
        <v>469.48</v>
      </c>
      <c r="K28" s="1683"/>
      <c r="L28" s="1147">
        <f t="shared" si="0"/>
        <v>1030.5700000000002</v>
      </c>
      <c r="M28" s="1147">
        <f t="shared" si="0"/>
        <v>1481.8200000000002</v>
      </c>
      <c r="N28" s="1684"/>
    </row>
    <row r="29" spans="1:15" ht="12.75">
      <c r="A29" s="761"/>
      <c r="B29" s="1673" t="s">
        <v>693</v>
      </c>
      <c r="C29" s="1674"/>
      <c r="D29" s="1685">
        <f>SUM(D30:D39)</f>
        <v>23922.240000000005</v>
      </c>
      <c r="E29" s="1686">
        <f aca="true" t="shared" si="2" ref="E29:J29">SUM(E30:E39)</f>
        <v>21508.79</v>
      </c>
      <c r="F29" s="1686">
        <f t="shared" si="2"/>
        <v>2413.47</v>
      </c>
      <c r="G29" s="1686"/>
      <c r="H29" s="1688">
        <f t="shared" si="2"/>
        <v>123527.57999999999</v>
      </c>
      <c r="I29" s="1686">
        <f t="shared" si="2"/>
        <v>179672.77999999997</v>
      </c>
      <c r="J29" s="1686">
        <f t="shared" si="2"/>
        <v>56145.21</v>
      </c>
      <c r="K29" s="1686"/>
      <c r="L29" s="1688">
        <f t="shared" si="0"/>
        <v>147449.82</v>
      </c>
      <c r="M29" s="1686">
        <f t="shared" si="0"/>
        <v>201181.56999999998</v>
      </c>
      <c r="N29" s="1684"/>
      <c r="O29" s="1689"/>
    </row>
    <row r="30" spans="1:14" ht="12.75">
      <c r="A30" s="1672"/>
      <c r="B30" s="901"/>
      <c r="C30" s="1680" t="s">
        <v>694</v>
      </c>
      <c r="D30" s="1681">
        <v>331.36</v>
      </c>
      <c r="E30" s="1147">
        <v>256.75</v>
      </c>
      <c r="F30" s="1147">
        <v>74.61</v>
      </c>
      <c r="G30" s="1682"/>
      <c r="H30" s="1147">
        <v>4080.72</v>
      </c>
      <c r="I30" s="1147">
        <v>5545.42</v>
      </c>
      <c r="J30" s="1147">
        <v>1464.69</v>
      </c>
      <c r="K30" s="1683"/>
      <c r="L30" s="1147">
        <f t="shared" si="0"/>
        <v>4412.08</v>
      </c>
      <c r="M30" s="1147">
        <f t="shared" si="0"/>
        <v>5802.17</v>
      </c>
      <c r="N30" s="1690"/>
    </row>
    <row r="31" spans="1:20" ht="12.75">
      <c r="A31" s="761"/>
      <c r="B31" s="901"/>
      <c r="C31" s="1680" t="s">
        <v>695</v>
      </c>
      <c r="D31" s="1681">
        <v>45.79</v>
      </c>
      <c r="E31" s="1147">
        <v>30.42</v>
      </c>
      <c r="F31" s="1147">
        <v>15.37</v>
      </c>
      <c r="G31" s="1682"/>
      <c r="H31" s="1147">
        <v>1664.44</v>
      </c>
      <c r="I31" s="1147">
        <v>2350.48</v>
      </c>
      <c r="J31" s="1147">
        <v>686.05</v>
      </c>
      <c r="K31" s="1683"/>
      <c r="L31" s="1147">
        <f t="shared" si="0"/>
        <v>1710.23</v>
      </c>
      <c r="M31" s="1147">
        <f t="shared" si="0"/>
        <v>2380.9</v>
      </c>
      <c r="N31" s="1684"/>
      <c r="R31" s="3"/>
      <c r="S31" s="3"/>
      <c r="T31" s="3"/>
    </row>
    <row r="32" spans="1:14" ht="12.75">
      <c r="A32" s="761"/>
      <c r="B32" s="901"/>
      <c r="C32" s="1680" t="s">
        <v>696</v>
      </c>
      <c r="D32" s="1681">
        <v>3117.96</v>
      </c>
      <c r="E32" s="1147">
        <v>2300.49</v>
      </c>
      <c r="F32" s="1147">
        <v>817.48</v>
      </c>
      <c r="G32" s="1682"/>
      <c r="H32" s="1147">
        <v>11084.59</v>
      </c>
      <c r="I32" s="1147">
        <v>15529.24</v>
      </c>
      <c r="J32" s="1147">
        <v>4444.65</v>
      </c>
      <c r="K32" s="1683"/>
      <c r="L32" s="1147">
        <f t="shared" si="0"/>
        <v>14202.55</v>
      </c>
      <c r="M32" s="1147">
        <f t="shared" si="0"/>
        <v>17829.73</v>
      </c>
      <c r="N32" s="1684"/>
    </row>
    <row r="33" spans="1:14" ht="12.75">
      <c r="A33" s="761"/>
      <c r="B33" s="901"/>
      <c r="C33" s="1680" t="s">
        <v>697</v>
      </c>
      <c r="D33" s="1681">
        <v>13283.21</v>
      </c>
      <c r="E33" s="1147">
        <v>12580.8</v>
      </c>
      <c r="F33" s="1147">
        <v>702.41</v>
      </c>
      <c r="G33" s="1682"/>
      <c r="H33" s="1147">
        <v>36243.38</v>
      </c>
      <c r="I33" s="1147">
        <v>58086.59</v>
      </c>
      <c r="J33" s="1147">
        <v>21843.21</v>
      </c>
      <c r="K33" s="1683"/>
      <c r="L33" s="1147">
        <f t="shared" si="0"/>
        <v>49526.59</v>
      </c>
      <c r="M33" s="1147">
        <f t="shared" si="0"/>
        <v>70667.39</v>
      </c>
      <c r="N33" s="1684"/>
    </row>
    <row r="34" spans="1:14" ht="12.75">
      <c r="A34" s="761"/>
      <c r="B34" s="901"/>
      <c r="C34" s="1680" t="s">
        <v>698</v>
      </c>
      <c r="D34" s="1681">
        <v>212.83</v>
      </c>
      <c r="E34" s="1147">
        <v>191.44</v>
      </c>
      <c r="F34" s="1147">
        <v>21.39</v>
      </c>
      <c r="G34" s="1682"/>
      <c r="H34" s="1147">
        <v>7447.28</v>
      </c>
      <c r="I34" s="1147">
        <v>10279.61</v>
      </c>
      <c r="J34" s="1147">
        <v>2832.33</v>
      </c>
      <c r="K34" s="1683"/>
      <c r="L34" s="1147">
        <f t="shared" si="0"/>
        <v>7660.11</v>
      </c>
      <c r="M34" s="1147">
        <f t="shared" si="0"/>
        <v>10471.050000000001</v>
      </c>
      <c r="N34" s="1684"/>
    </row>
    <row r="35" spans="1:14" ht="12.75">
      <c r="A35" s="761"/>
      <c r="B35" s="901"/>
      <c r="C35" s="1680" t="s">
        <v>699</v>
      </c>
      <c r="D35" s="1681">
        <v>172.41</v>
      </c>
      <c r="E35" s="1147">
        <v>135.78</v>
      </c>
      <c r="F35" s="1147">
        <v>36.63</v>
      </c>
      <c r="G35" s="1682"/>
      <c r="H35" s="1147">
        <v>6384.19</v>
      </c>
      <c r="I35" s="1147">
        <v>9439.68</v>
      </c>
      <c r="J35" s="1147">
        <v>3055.49</v>
      </c>
      <c r="K35" s="1683"/>
      <c r="L35" s="1147">
        <f t="shared" si="0"/>
        <v>6556.599999999999</v>
      </c>
      <c r="M35" s="1147">
        <f t="shared" si="0"/>
        <v>9575.460000000001</v>
      </c>
      <c r="N35" s="1684"/>
    </row>
    <row r="36" spans="1:14" ht="12.75">
      <c r="A36" s="761"/>
      <c r="B36" s="901"/>
      <c r="C36" s="1680" t="s">
        <v>700</v>
      </c>
      <c r="D36" s="1681">
        <v>553.29</v>
      </c>
      <c r="E36" s="1147">
        <v>502.94</v>
      </c>
      <c r="F36" s="1147">
        <v>50.34</v>
      </c>
      <c r="G36" s="1682"/>
      <c r="H36" s="1147">
        <v>572.22</v>
      </c>
      <c r="I36" s="1147">
        <v>806.95</v>
      </c>
      <c r="J36" s="1147">
        <v>234.73</v>
      </c>
      <c r="K36" s="1683"/>
      <c r="L36" s="1147">
        <f t="shared" si="0"/>
        <v>1125.51</v>
      </c>
      <c r="M36" s="1147">
        <f t="shared" si="0"/>
        <v>1309.89</v>
      </c>
      <c r="N36" s="1684"/>
    </row>
    <row r="37" spans="1:14" ht="12.75">
      <c r="A37" s="761"/>
      <c r="B37" s="901"/>
      <c r="C37" s="1680" t="s">
        <v>701</v>
      </c>
      <c r="D37" s="1681">
        <v>5095.29</v>
      </c>
      <c r="E37" s="1147">
        <v>4563.55</v>
      </c>
      <c r="F37" s="1147">
        <v>531.75</v>
      </c>
      <c r="G37" s="1682"/>
      <c r="H37" s="1147">
        <v>22442.62</v>
      </c>
      <c r="I37" s="1147">
        <v>31342.2</v>
      </c>
      <c r="J37" s="1147">
        <v>8899.58</v>
      </c>
      <c r="K37" s="1683"/>
      <c r="L37" s="1147">
        <f t="shared" si="0"/>
        <v>27537.91</v>
      </c>
      <c r="M37" s="1147">
        <f t="shared" si="0"/>
        <v>35905.75</v>
      </c>
      <c r="N37" s="1684"/>
    </row>
    <row r="38" spans="1:14" ht="12.75">
      <c r="A38" s="761"/>
      <c r="B38" s="901"/>
      <c r="C38" s="1680" t="s">
        <v>702</v>
      </c>
      <c r="D38" s="1681">
        <v>492.45</v>
      </c>
      <c r="E38" s="1147">
        <v>462.91</v>
      </c>
      <c r="F38" s="1147">
        <v>29.54</v>
      </c>
      <c r="G38" s="1682"/>
      <c r="H38" s="1147">
        <v>7382.77</v>
      </c>
      <c r="I38" s="1147">
        <v>10596.97</v>
      </c>
      <c r="J38" s="1147">
        <v>3214.2</v>
      </c>
      <c r="K38" s="1683"/>
      <c r="L38" s="1147">
        <f t="shared" si="0"/>
        <v>7875.22</v>
      </c>
      <c r="M38" s="1147">
        <f t="shared" si="0"/>
        <v>11059.88</v>
      </c>
      <c r="N38" s="1684"/>
    </row>
    <row r="39" spans="1:14" ht="12.75">
      <c r="A39" s="761"/>
      <c r="B39" s="901"/>
      <c r="C39" s="1680" t="s">
        <v>703</v>
      </c>
      <c r="D39" s="1681">
        <v>617.65</v>
      </c>
      <c r="E39" s="1147">
        <v>483.71</v>
      </c>
      <c r="F39" s="1147">
        <v>133.95</v>
      </c>
      <c r="G39" s="1682"/>
      <c r="H39" s="1147">
        <v>26225.37</v>
      </c>
      <c r="I39" s="1147">
        <v>35695.64</v>
      </c>
      <c r="J39" s="1147">
        <v>9470.28</v>
      </c>
      <c r="K39" s="1683"/>
      <c r="L39" s="1147">
        <f t="shared" si="0"/>
        <v>26843.02</v>
      </c>
      <c r="M39" s="1147">
        <f t="shared" si="0"/>
        <v>36179.35</v>
      </c>
      <c r="N39" s="1684"/>
    </row>
    <row r="40" spans="1:15" ht="12.75">
      <c r="A40" s="761"/>
      <c r="B40" s="1673" t="s">
        <v>704</v>
      </c>
      <c r="C40" s="1674"/>
      <c r="D40" s="1685">
        <f>SUM(D41:D46)</f>
        <v>36559.85</v>
      </c>
      <c r="E40" s="1686">
        <f>SUM(E41:E46)</f>
        <v>33159.840000000004</v>
      </c>
      <c r="F40" s="1686">
        <f>SUM(F41:F46)</f>
        <v>3400</v>
      </c>
      <c r="G40" s="1687"/>
      <c r="H40" s="1686">
        <f>SUM(H41:H46)</f>
        <v>364984.22</v>
      </c>
      <c r="I40" s="1686">
        <f>SUM(I41:I46)</f>
        <v>469343.32999999996</v>
      </c>
      <c r="J40" s="1686">
        <f>SUM(J41:J46)</f>
        <v>104359.10999999999</v>
      </c>
      <c r="K40" s="1677"/>
      <c r="L40" s="1686">
        <f t="shared" si="0"/>
        <v>401544.06999999995</v>
      </c>
      <c r="M40" s="1686">
        <f t="shared" si="0"/>
        <v>502503.17</v>
      </c>
      <c r="N40" s="1684"/>
      <c r="O40" s="1689"/>
    </row>
    <row r="41" spans="1:14" ht="12.75">
      <c r="A41" s="1672"/>
      <c r="B41" s="901"/>
      <c r="C41" s="1680" t="s">
        <v>705</v>
      </c>
      <c r="D41" s="1681">
        <v>20542.97</v>
      </c>
      <c r="E41" s="1147">
        <v>19324.53</v>
      </c>
      <c r="F41" s="1147">
        <v>1218.44</v>
      </c>
      <c r="G41" s="1682"/>
      <c r="H41" s="1147">
        <v>73074.06</v>
      </c>
      <c r="I41" s="1147">
        <v>100625.87</v>
      </c>
      <c r="J41" s="1147">
        <v>27551.81</v>
      </c>
      <c r="K41" s="1683"/>
      <c r="L41" s="1147">
        <f t="shared" si="0"/>
        <v>93617.03</v>
      </c>
      <c r="M41" s="1147">
        <f t="shared" si="0"/>
        <v>119950.4</v>
      </c>
      <c r="N41" s="1690"/>
    </row>
    <row r="42" spans="1:14" ht="12.75">
      <c r="A42" s="761"/>
      <c r="B42" s="901"/>
      <c r="C42" s="1680" t="s">
        <v>706</v>
      </c>
      <c r="D42" s="1681">
        <v>4692.56</v>
      </c>
      <c r="E42" s="1147">
        <v>4531.13</v>
      </c>
      <c r="F42" s="1147">
        <v>161.43</v>
      </c>
      <c r="G42" s="1682"/>
      <c r="H42" s="1147">
        <v>9320.28</v>
      </c>
      <c r="I42" s="1147">
        <v>13103.73</v>
      </c>
      <c r="J42" s="1147">
        <v>3783.45</v>
      </c>
      <c r="K42" s="1683"/>
      <c r="L42" s="1147">
        <f t="shared" si="0"/>
        <v>14012.84</v>
      </c>
      <c r="M42" s="1147">
        <f t="shared" si="0"/>
        <v>17634.86</v>
      </c>
      <c r="N42" s="1684"/>
    </row>
    <row r="43" spans="1:14" ht="12.75">
      <c r="A43" s="761"/>
      <c r="B43" s="901"/>
      <c r="C43" s="1680" t="s">
        <v>707</v>
      </c>
      <c r="D43" s="1681">
        <v>1086.05</v>
      </c>
      <c r="E43" s="1147">
        <v>910.02</v>
      </c>
      <c r="F43" s="1147">
        <v>176.02</v>
      </c>
      <c r="G43" s="1682"/>
      <c r="H43" s="1147">
        <v>175006.11</v>
      </c>
      <c r="I43" s="1147">
        <v>210474.31</v>
      </c>
      <c r="J43" s="1147">
        <v>35468.2</v>
      </c>
      <c r="K43" s="1683"/>
      <c r="L43" s="1147">
        <f t="shared" si="0"/>
        <v>176092.15999999997</v>
      </c>
      <c r="M43" s="1147">
        <f t="shared" si="0"/>
        <v>211384.33</v>
      </c>
      <c r="N43" s="1684"/>
    </row>
    <row r="44" spans="1:14" ht="12.75">
      <c r="A44" s="761"/>
      <c r="B44" s="901"/>
      <c r="C44" s="1680" t="s">
        <v>708</v>
      </c>
      <c r="D44" s="1681">
        <v>2199.85</v>
      </c>
      <c r="E44" s="1147">
        <v>2035.63</v>
      </c>
      <c r="F44" s="1147">
        <v>164.21</v>
      </c>
      <c r="G44" s="1682"/>
      <c r="H44" s="1147">
        <v>33114.4</v>
      </c>
      <c r="I44" s="1147">
        <v>40419.7</v>
      </c>
      <c r="J44" s="1147">
        <v>7305.3</v>
      </c>
      <c r="K44" s="1683"/>
      <c r="L44" s="1147">
        <f t="shared" si="0"/>
        <v>35314.25</v>
      </c>
      <c r="M44" s="1147">
        <f t="shared" si="0"/>
        <v>42455.329999999994</v>
      </c>
      <c r="N44" s="1684"/>
    </row>
    <row r="45" spans="1:14" ht="12.75">
      <c r="A45" s="761"/>
      <c r="B45" s="901"/>
      <c r="C45" s="1680" t="s">
        <v>709</v>
      </c>
      <c r="D45" s="1681">
        <v>6887.46</v>
      </c>
      <c r="E45" s="1147">
        <v>5457.91</v>
      </c>
      <c r="F45" s="1147">
        <v>1429.55</v>
      </c>
      <c r="G45" s="1682"/>
      <c r="H45" s="1147">
        <v>50732.01</v>
      </c>
      <c r="I45" s="1147">
        <v>72395.55</v>
      </c>
      <c r="J45" s="1147">
        <v>21663.54</v>
      </c>
      <c r="K45" s="1683"/>
      <c r="L45" s="1147">
        <f t="shared" si="0"/>
        <v>57619.47</v>
      </c>
      <c r="M45" s="1147">
        <f t="shared" si="0"/>
        <v>77853.46</v>
      </c>
      <c r="N45" s="1684"/>
    </row>
    <row r="46" spans="1:14" ht="13.5" thickBot="1">
      <c r="A46" s="764"/>
      <c r="B46" s="1692"/>
      <c r="C46" s="1693" t="s">
        <v>710</v>
      </c>
      <c r="D46" s="1694">
        <v>1150.96</v>
      </c>
      <c r="E46" s="1695">
        <v>900.62</v>
      </c>
      <c r="F46" s="1695">
        <v>250.35</v>
      </c>
      <c r="G46" s="1696"/>
      <c r="H46" s="1695">
        <v>23737.36</v>
      </c>
      <c r="I46" s="1695">
        <v>32324.17</v>
      </c>
      <c r="J46" s="1695">
        <v>8586.81</v>
      </c>
      <c r="K46" s="1697"/>
      <c r="L46" s="1698">
        <f t="shared" si="0"/>
        <v>24888.32</v>
      </c>
      <c r="M46" s="1695">
        <f t="shared" si="0"/>
        <v>33224.79</v>
      </c>
      <c r="N46" s="1699"/>
    </row>
    <row r="47" spans="1:14" ht="12.75">
      <c r="A47" s="1700"/>
      <c r="B47" s="1700"/>
      <c r="C47" s="1700"/>
      <c r="D47" s="1701"/>
      <c r="E47" s="1701"/>
      <c r="F47" s="1701"/>
      <c r="G47" s="1701"/>
      <c r="H47" s="1701"/>
      <c r="I47" s="1701"/>
      <c r="J47" s="1701"/>
      <c r="K47" s="1701"/>
      <c r="L47" s="1701"/>
      <c r="M47" s="1701"/>
      <c r="N47" s="1701"/>
    </row>
    <row r="48" spans="1:14" ht="13.5" thickBot="1">
      <c r="A48" s="1700"/>
      <c r="B48" s="1700"/>
      <c r="C48" s="1700"/>
      <c r="D48" s="1702"/>
      <c r="E48" s="1702"/>
      <c r="F48" s="1702"/>
      <c r="G48" s="1702"/>
      <c r="H48" s="1702"/>
      <c r="I48" s="1702"/>
      <c r="J48" s="1702"/>
      <c r="K48" s="1702"/>
      <c r="L48" s="1702"/>
      <c r="M48" s="1702"/>
      <c r="N48" s="1702"/>
    </row>
    <row r="49" spans="1:16" s="3" customFormat="1" ht="15" customHeight="1">
      <c r="A49" s="1633"/>
      <c r="B49" s="1634"/>
      <c r="C49" s="1634"/>
      <c r="D49" s="1634"/>
      <c r="E49" s="1634"/>
      <c r="F49" s="1634"/>
      <c r="G49" s="1634"/>
      <c r="H49" s="1634"/>
      <c r="I49" s="1634"/>
      <c r="J49" s="1634"/>
      <c r="K49" s="1634"/>
      <c r="L49" s="1634"/>
      <c r="M49" s="1634"/>
      <c r="N49" s="1635"/>
      <c r="P49"/>
    </row>
    <row r="50" spans="1:14" ht="20.25" customHeight="1">
      <c r="A50" s="724" t="s">
        <v>711</v>
      </c>
      <c r="B50" s="1636"/>
      <c r="C50" s="1637"/>
      <c r="D50" s="1637"/>
      <c r="E50" s="1637"/>
      <c r="F50" s="1637"/>
      <c r="G50" s="1637"/>
      <c r="H50" s="1637"/>
      <c r="I50" s="1637"/>
      <c r="J50" s="1637"/>
      <c r="K50" s="1637"/>
      <c r="L50" s="1637"/>
      <c r="M50" s="1637"/>
      <c r="N50" s="1638"/>
    </row>
    <row r="51" spans="1:14" ht="20.25" customHeight="1">
      <c r="A51" s="12" t="s">
        <v>93</v>
      </c>
      <c r="B51" s="1636"/>
      <c r="C51" s="1637"/>
      <c r="D51" s="1637"/>
      <c r="E51" s="1637"/>
      <c r="F51" s="1637"/>
      <c r="G51" s="1637"/>
      <c r="H51" s="1637"/>
      <c r="I51" s="1637"/>
      <c r="J51" s="1637"/>
      <c r="K51" s="1637"/>
      <c r="L51" s="1637"/>
      <c r="M51" s="1637"/>
      <c r="N51" s="1638"/>
    </row>
    <row r="52" spans="1:14" ht="20.25">
      <c r="A52" s="12" t="s">
        <v>144</v>
      </c>
      <c r="B52" s="1636"/>
      <c r="C52" s="1637"/>
      <c r="D52" s="1637"/>
      <c r="E52" s="1637"/>
      <c r="F52" s="1637"/>
      <c r="G52" s="1637"/>
      <c r="H52" s="1637"/>
      <c r="I52" s="1637"/>
      <c r="J52" s="1637"/>
      <c r="K52" s="1637"/>
      <c r="L52" s="1637"/>
      <c r="M52" s="1637"/>
      <c r="N52" s="1638"/>
    </row>
    <row r="53" spans="1:14" ht="13.5" thickBot="1">
      <c r="A53" s="1703"/>
      <c r="B53" s="1704"/>
      <c r="C53" s="1704"/>
      <c r="D53" s="1704"/>
      <c r="E53" s="1704"/>
      <c r="F53" s="1704"/>
      <c r="G53" s="1704"/>
      <c r="H53" s="1704"/>
      <c r="I53" s="1704"/>
      <c r="J53" s="1704"/>
      <c r="K53" s="1704"/>
      <c r="L53" s="1704"/>
      <c r="M53" s="1704"/>
      <c r="N53" s="1705"/>
    </row>
    <row r="54" spans="1:14" ht="15" customHeight="1">
      <c r="A54" s="1642"/>
      <c r="B54" s="1643"/>
      <c r="C54" s="1644"/>
      <c r="D54" s="1643"/>
      <c r="E54" s="1643"/>
      <c r="F54" s="1643"/>
      <c r="G54" s="1643"/>
      <c r="H54" s="1706"/>
      <c r="I54" s="1643"/>
      <c r="J54" s="1643"/>
      <c r="K54" s="1643"/>
      <c r="L54" s="1706"/>
      <c r="M54" s="1643"/>
      <c r="N54" s="1647"/>
    </row>
    <row r="55" spans="1:14" ht="12" customHeight="1">
      <c r="A55" s="1648"/>
      <c r="B55" s="1649"/>
      <c r="C55" s="1650"/>
      <c r="D55" s="1651" t="s">
        <v>638</v>
      </c>
      <c r="E55" s="1651"/>
      <c r="F55" s="1651"/>
      <c r="G55" s="1651"/>
      <c r="H55" s="1652" t="s">
        <v>637</v>
      </c>
      <c r="I55" s="1651"/>
      <c r="J55" s="1651"/>
      <c r="K55" s="1651"/>
      <c r="L55" s="2698" t="s">
        <v>176</v>
      </c>
      <c r="M55" s="2699"/>
      <c r="N55" s="2700"/>
    </row>
    <row r="56" spans="1:14" ht="12" customHeight="1">
      <c r="A56" s="1648"/>
      <c r="B56" s="1649"/>
      <c r="C56" s="1650"/>
      <c r="D56" s="1651"/>
      <c r="E56" s="1651"/>
      <c r="F56" s="1653"/>
      <c r="G56" s="1653"/>
      <c r="H56" s="1652"/>
      <c r="I56" s="1651"/>
      <c r="J56" s="1653"/>
      <c r="K56" s="1653"/>
      <c r="L56" s="1652"/>
      <c r="M56" s="1651"/>
      <c r="N56" s="1654"/>
    </row>
    <row r="57" spans="1:14" ht="12" customHeight="1">
      <c r="A57" s="2701" t="s">
        <v>674</v>
      </c>
      <c r="B57" s="2699"/>
      <c r="C57" s="2702"/>
      <c r="D57" s="1657" t="s">
        <v>675</v>
      </c>
      <c r="E57" s="1658" t="s">
        <v>599</v>
      </c>
      <c r="F57" s="2699" t="s">
        <v>602</v>
      </c>
      <c r="G57" s="2703"/>
      <c r="H57" s="1657" t="s">
        <v>675</v>
      </c>
      <c r="I57" s="1658" t="s">
        <v>599</v>
      </c>
      <c r="J57" s="2699" t="s">
        <v>601</v>
      </c>
      <c r="K57" s="2703"/>
      <c r="L57" s="1657" t="s">
        <v>675</v>
      </c>
      <c r="M57" s="1658" t="s">
        <v>599</v>
      </c>
      <c r="N57" s="2357"/>
    </row>
    <row r="58" spans="1:14" ht="12" customHeight="1">
      <c r="A58" s="1659"/>
      <c r="B58" s="1660"/>
      <c r="C58" s="1661"/>
      <c r="D58" s="1662" t="s">
        <v>158</v>
      </c>
      <c r="E58" s="1663" t="s">
        <v>158</v>
      </c>
      <c r="F58" s="2704" t="s">
        <v>158</v>
      </c>
      <c r="G58" s="2705"/>
      <c r="H58" s="1662" t="s">
        <v>158</v>
      </c>
      <c r="I58" s="1663" t="s">
        <v>158</v>
      </c>
      <c r="J58" s="2704" t="s">
        <v>158</v>
      </c>
      <c r="K58" s="2705"/>
      <c r="L58" s="1662" t="s">
        <v>158</v>
      </c>
      <c r="M58" s="1663" t="s">
        <v>158</v>
      </c>
      <c r="N58" s="1664"/>
    </row>
    <row r="59" spans="1:14" ht="9.75" customHeight="1">
      <c r="A59" s="1665"/>
      <c r="B59" s="1666"/>
      <c r="C59" s="1667"/>
      <c r="D59" s="1666"/>
      <c r="E59" s="1666"/>
      <c r="F59" s="1666"/>
      <c r="G59" s="1666"/>
      <c r="H59" s="1668"/>
      <c r="I59" s="1666"/>
      <c r="J59" s="1666"/>
      <c r="K59" s="1666"/>
      <c r="L59" s="1668"/>
      <c r="M59" s="1666"/>
      <c r="N59" s="1669"/>
    </row>
    <row r="60" spans="1:14" ht="14.25" customHeight="1">
      <c r="A60" s="950"/>
      <c r="B60" s="97"/>
      <c r="C60" s="98"/>
      <c r="D60" s="97"/>
      <c r="E60" s="97"/>
      <c r="F60" s="97"/>
      <c r="G60" s="1707"/>
      <c r="H60" s="1708"/>
      <c r="I60" s="97"/>
      <c r="J60" s="97"/>
      <c r="K60" s="1707"/>
      <c r="L60" s="1708"/>
      <c r="M60" s="97"/>
      <c r="N60" s="952"/>
    </row>
    <row r="61" spans="1:14" ht="12.75">
      <c r="A61" s="1709"/>
      <c r="B61" s="1710" t="s">
        <v>712</v>
      </c>
      <c r="C61" s="1711"/>
      <c r="D61" s="1712">
        <f>SUM(D62:D67)</f>
        <v>4698.34</v>
      </c>
      <c r="E61" s="1712">
        <f>SUM(E62:E67)</f>
        <v>4157.58</v>
      </c>
      <c r="F61" s="1712">
        <f>SUM(F62:F67)</f>
        <v>540.76</v>
      </c>
      <c r="G61" s="1712"/>
      <c r="H61" s="1713">
        <f>SUM(H62:H67)</f>
        <v>33622.2</v>
      </c>
      <c r="I61" s="1712">
        <f>SUM(I62:I67)</f>
        <v>46987.229999999996</v>
      </c>
      <c r="J61" s="1712">
        <f>SUM(J62:J67)</f>
        <v>13365.009999999997</v>
      </c>
      <c r="K61" s="1714"/>
      <c r="L61" s="1712">
        <f aca="true" t="shared" si="3" ref="L61:L85">D61+H61</f>
        <v>38320.53999999999</v>
      </c>
      <c r="M61" s="1712">
        <f>I61+E61</f>
        <v>51144.81</v>
      </c>
      <c r="N61" s="1715"/>
    </row>
    <row r="62" spans="1:14" ht="12.75">
      <c r="A62" s="761"/>
      <c r="B62" s="901"/>
      <c r="C62" s="1680" t="s">
        <v>713</v>
      </c>
      <c r="D62" s="1681">
        <v>99.69</v>
      </c>
      <c r="E62" s="1147">
        <v>83.28</v>
      </c>
      <c r="F62" s="1147">
        <v>16.41</v>
      </c>
      <c r="G62" s="1682"/>
      <c r="H62" s="1147">
        <v>7724.35</v>
      </c>
      <c r="I62" s="1147">
        <v>10610.64</v>
      </c>
      <c r="J62" s="1147">
        <v>2886.29</v>
      </c>
      <c r="K62" s="1682"/>
      <c r="L62" s="1148">
        <f t="shared" si="3"/>
        <v>7824.04</v>
      </c>
      <c r="M62" s="1148">
        <f aca="true" t="shared" si="4" ref="M62:M85">I62+E62</f>
        <v>10693.92</v>
      </c>
      <c r="N62" s="1716"/>
    </row>
    <row r="63" spans="1:14" ht="12.75">
      <c r="A63" s="761"/>
      <c r="B63" s="901"/>
      <c r="C63" s="1680" t="s">
        <v>714</v>
      </c>
      <c r="D63" s="1681">
        <v>1099.37</v>
      </c>
      <c r="E63" s="1147">
        <v>870.53</v>
      </c>
      <c r="F63" s="1147">
        <v>228.84</v>
      </c>
      <c r="G63" s="1682"/>
      <c r="H63" s="1147">
        <v>4149.2</v>
      </c>
      <c r="I63" s="1147">
        <v>5971.83</v>
      </c>
      <c r="J63" s="1147">
        <v>1822.63</v>
      </c>
      <c r="K63" s="1682"/>
      <c r="L63" s="1148">
        <f t="shared" si="3"/>
        <v>5248.57</v>
      </c>
      <c r="M63" s="1148">
        <f t="shared" si="4"/>
        <v>6842.36</v>
      </c>
      <c r="N63" s="1716"/>
    </row>
    <row r="64" spans="1:23" ht="12.75">
      <c r="A64" s="761"/>
      <c r="B64" s="901"/>
      <c r="C64" s="1680" t="s">
        <v>715</v>
      </c>
      <c r="D64" s="1681">
        <v>3235.34</v>
      </c>
      <c r="E64" s="1147">
        <v>3055.42</v>
      </c>
      <c r="F64" s="1147">
        <v>179.92</v>
      </c>
      <c r="G64" s="1682"/>
      <c r="H64" s="1147">
        <v>14931.97</v>
      </c>
      <c r="I64" s="1147">
        <v>21547.58</v>
      </c>
      <c r="J64" s="1147">
        <v>6615.61</v>
      </c>
      <c r="K64" s="1682"/>
      <c r="L64" s="1148">
        <f t="shared" si="3"/>
        <v>18167.309999999998</v>
      </c>
      <c r="M64" s="1148">
        <f t="shared" si="4"/>
        <v>24603</v>
      </c>
      <c r="N64" s="1716"/>
      <c r="U64" s="3"/>
      <c r="V64" s="3"/>
      <c r="W64" s="3"/>
    </row>
    <row r="65" spans="1:14" ht="12.75">
      <c r="A65" s="761"/>
      <c r="B65" s="901"/>
      <c r="C65" s="1680" t="s">
        <v>716</v>
      </c>
      <c r="D65" s="1681">
        <v>237.87</v>
      </c>
      <c r="E65" s="1147">
        <v>126.36</v>
      </c>
      <c r="F65" s="1147">
        <v>111.5</v>
      </c>
      <c r="G65" s="1682"/>
      <c r="H65" s="1147">
        <v>6075.48</v>
      </c>
      <c r="I65" s="1147">
        <v>7790.2</v>
      </c>
      <c r="J65" s="1147">
        <v>1714.71</v>
      </c>
      <c r="K65" s="1682"/>
      <c r="L65" s="1148">
        <f t="shared" si="3"/>
        <v>6313.349999999999</v>
      </c>
      <c r="M65" s="1148">
        <f t="shared" si="4"/>
        <v>7916.5599999999995</v>
      </c>
      <c r="N65" s="1716"/>
    </row>
    <row r="66" spans="1:14" ht="12.75">
      <c r="A66" s="761"/>
      <c r="B66" s="901"/>
      <c r="C66" s="1680" t="s">
        <v>717</v>
      </c>
      <c r="D66" s="1681">
        <v>9.97</v>
      </c>
      <c r="E66" s="1147">
        <v>9.03</v>
      </c>
      <c r="F66" s="1147">
        <v>0.94</v>
      </c>
      <c r="G66" s="1682"/>
      <c r="H66" s="1147">
        <v>451.52</v>
      </c>
      <c r="I66" s="1147">
        <v>656.74</v>
      </c>
      <c r="J66" s="1147">
        <v>205.21</v>
      </c>
      <c r="K66" s="1682"/>
      <c r="L66" s="1148">
        <f t="shared" si="3"/>
        <v>461.49</v>
      </c>
      <c r="M66" s="1148">
        <f t="shared" si="4"/>
        <v>665.77</v>
      </c>
      <c r="N66" s="1716"/>
    </row>
    <row r="67" spans="1:14" ht="12.75">
      <c r="A67" s="761"/>
      <c r="B67" s="901"/>
      <c r="C67" s="1680" t="s">
        <v>718</v>
      </c>
      <c r="D67" s="1681">
        <v>16.1</v>
      </c>
      <c r="E67" s="1147">
        <v>12.96</v>
      </c>
      <c r="F67" s="1147">
        <v>3.15</v>
      </c>
      <c r="G67" s="1682"/>
      <c r="H67" s="1147">
        <v>289.68</v>
      </c>
      <c r="I67" s="1147">
        <v>410.24</v>
      </c>
      <c r="J67" s="1147">
        <v>120.56</v>
      </c>
      <c r="K67" s="1682"/>
      <c r="L67" s="1148">
        <f t="shared" si="3"/>
        <v>305.78000000000003</v>
      </c>
      <c r="M67" s="1148">
        <f t="shared" si="4"/>
        <v>423.2</v>
      </c>
      <c r="N67" s="1716"/>
    </row>
    <row r="68" spans="1:14" ht="12.75">
      <c r="A68" s="1672"/>
      <c r="B68" s="1673" t="s">
        <v>719</v>
      </c>
      <c r="C68" s="1674"/>
      <c r="D68" s="1717">
        <f>SUM(D69:D72)</f>
        <v>55874.45</v>
      </c>
      <c r="E68" s="1717">
        <f>SUM(E69:E72)</f>
        <v>48950.23</v>
      </c>
      <c r="F68" s="1717">
        <f>SUM(F69:F72)</f>
        <v>6924.22</v>
      </c>
      <c r="G68" s="1718"/>
      <c r="H68" s="1717">
        <f>SUM(H69:H72)</f>
        <v>94138.55</v>
      </c>
      <c r="I68" s="1717">
        <f>SUM(I69:I72)</f>
        <v>124738.81999999999</v>
      </c>
      <c r="J68" s="1717">
        <f>SUM(J69:J72)</f>
        <v>30600.27</v>
      </c>
      <c r="K68" s="1718"/>
      <c r="L68" s="1717">
        <f t="shared" si="3"/>
        <v>150013</v>
      </c>
      <c r="M68" s="1717">
        <f t="shared" si="4"/>
        <v>173689.05</v>
      </c>
      <c r="N68" s="1719"/>
    </row>
    <row r="69" spans="1:14" ht="12.75">
      <c r="A69" s="761"/>
      <c r="B69" s="901"/>
      <c r="C69" s="1680" t="s">
        <v>720</v>
      </c>
      <c r="D69" s="1681">
        <v>335.27</v>
      </c>
      <c r="E69" s="1147">
        <v>271.42</v>
      </c>
      <c r="F69" s="1147">
        <v>63.86</v>
      </c>
      <c r="G69" s="1682"/>
      <c r="H69" s="1147">
        <v>5969.12</v>
      </c>
      <c r="I69" s="1147">
        <v>8086.03</v>
      </c>
      <c r="J69" s="1147">
        <v>2116.91</v>
      </c>
      <c r="K69" s="1682"/>
      <c r="L69" s="1148">
        <f t="shared" si="3"/>
        <v>6304.389999999999</v>
      </c>
      <c r="M69" s="1148">
        <f t="shared" si="4"/>
        <v>8357.449999999999</v>
      </c>
      <c r="N69" s="1716"/>
    </row>
    <row r="70" spans="1:20" ht="12.75">
      <c r="A70" s="761"/>
      <c r="B70" s="901"/>
      <c r="C70" s="1680" t="s">
        <v>721</v>
      </c>
      <c r="D70" s="1681">
        <v>615.6</v>
      </c>
      <c r="E70" s="1147">
        <v>519.01</v>
      </c>
      <c r="F70" s="1147">
        <v>96.59</v>
      </c>
      <c r="G70" s="1682"/>
      <c r="H70" s="1147">
        <v>3992.49</v>
      </c>
      <c r="I70" s="1147">
        <v>5425.04</v>
      </c>
      <c r="J70" s="1147">
        <v>1432.55</v>
      </c>
      <c r="K70" s="1682"/>
      <c r="L70" s="1148">
        <f t="shared" si="3"/>
        <v>4608.09</v>
      </c>
      <c r="M70" s="1148">
        <f t="shared" si="4"/>
        <v>5944.05</v>
      </c>
      <c r="N70" s="1716"/>
      <c r="S70" s="3"/>
      <c r="T70" s="3"/>
    </row>
    <row r="71" spans="1:14" ht="12.75">
      <c r="A71" s="761"/>
      <c r="B71" s="901"/>
      <c r="C71" s="1680" t="s">
        <v>722</v>
      </c>
      <c r="D71" s="1681">
        <v>528.19</v>
      </c>
      <c r="E71" s="1147">
        <v>277.29</v>
      </c>
      <c r="F71" s="1147">
        <v>250.9</v>
      </c>
      <c r="G71" s="1682"/>
      <c r="H71" s="1147">
        <v>5949.02</v>
      </c>
      <c r="I71" s="1147">
        <v>8928.1</v>
      </c>
      <c r="J71" s="1147">
        <v>2979.08</v>
      </c>
      <c r="K71" s="1682"/>
      <c r="L71" s="1148">
        <f t="shared" si="3"/>
        <v>6477.210000000001</v>
      </c>
      <c r="M71" s="1148">
        <f t="shared" si="4"/>
        <v>9205.390000000001</v>
      </c>
      <c r="N71" s="1716"/>
    </row>
    <row r="72" spans="1:14" ht="12.75">
      <c r="A72" s="761"/>
      <c r="B72" s="901"/>
      <c r="C72" s="1680" t="s">
        <v>723</v>
      </c>
      <c r="D72" s="1681">
        <v>54395.39</v>
      </c>
      <c r="E72" s="1147">
        <v>47882.51</v>
      </c>
      <c r="F72" s="1147">
        <v>6512.87</v>
      </c>
      <c r="G72" s="1682"/>
      <c r="H72" s="1147">
        <v>78227.92</v>
      </c>
      <c r="I72" s="1147">
        <v>102299.65</v>
      </c>
      <c r="J72" s="1147">
        <v>24071.73</v>
      </c>
      <c r="K72" s="1682"/>
      <c r="L72" s="1148">
        <f t="shared" si="3"/>
        <v>132623.31</v>
      </c>
      <c r="M72" s="1148">
        <f t="shared" si="4"/>
        <v>150182.16</v>
      </c>
      <c r="N72" s="1716"/>
    </row>
    <row r="73" spans="1:14" ht="12.75">
      <c r="A73" s="1672"/>
      <c r="B73" s="1673" t="s">
        <v>724</v>
      </c>
      <c r="C73" s="1674"/>
      <c r="D73" s="1717">
        <f>SUM(D74:D79)</f>
        <v>303.03999999999996</v>
      </c>
      <c r="E73" s="1717">
        <f>SUM(E74:E79)</f>
        <v>243.68</v>
      </c>
      <c r="F73" s="1717">
        <f>SUM(F74:F79)</f>
        <v>59.349999999999994</v>
      </c>
      <c r="G73" s="1718"/>
      <c r="H73" s="1717">
        <f>SUM(H74:H79)</f>
        <v>20028.949999999997</v>
      </c>
      <c r="I73" s="1717">
        <f>SUM(I74:I79)</f>
        <v>26788.88</v>
      </c>
      <c r="J73" s="1717">
        <f>SUM(J74:J79)</f>
        <v>6759.92</v>
      </c>
      <c r="K73" s="1718"/>
      <c r="L73" s="1717">
        <f t="shared" si="3"/>
        <v>20331.989999999998</v>
      </c>
      <c r="M73" s="1717">
        <f t="shared" si="4"/>
        <v>27032.56</v>
      </c>
      <c r="N73" s="1719"/>
    </row>
    <row r="74" spans="1:14" ht="12.75">
      <c r="A74" s="761"/>
      <c r="B74" s="901"/>
      <c r="C74" s="1680" t="s">
        <v>725</v>
      </c>
      <c r="D74" s="1681">
        <v>176.28</v>
      </c>
      <c r="E74" s="1147">
        <v>153.63</v>
      </c>
      <c r="F74" s="1147">
        <v>22.65</v>
      </c>
      <c r="G74" s="1682"/>
      <c r="H74" s="1147">
        <v>11646.72</v>
      </c>
      <c r="I74" s="1147">
        <v>15177.9</v>
      </c>
      <c r="J74" s="1147">
        <v>3531.18</v>
      </c>
      <c r="K74" s="1682"/>
      <c r="L74" s="1148">
        <f t="shared" si="3"/>
        <v>11823</v>
      </c>
      <c r="M74" s="1148">
        <f t="shared" si="4"/>
        <v>15331.529999999999</v>
      </c>
      <c r="N74" s="1716"/>
    </row>
    <row r="75" spans="1:14" ht="12.75">
      <c r="A75" s="761"/>
      <c r="B75" s="901"/>
      <c r="C75" s="1680" t="s">
        <v>726</v>
      </c>
      <c r="D75" s="1681">
        <v>30.91</v>
      </c>
      <c r="E75" s="1147">
        <v>22.58</v>
      </c>
      <c r="F75" s="1147">
        <v>8.33</v>
      </c>
      <c r="G75" s="1682"/>
      <c r="H75" s="1147">
        <v>1465.06</v>
      </c>
      <c r="I75" s="1147">
        <v>2224.14</v>
      </c>
      <c r="J75" s="1147">
        <v>759.08</v>
      </c>
      <c r="K75" s="1682"/>
      <c r="L75" s="1148">
        <f t="shared" si="3"/>
        <v>1495.97</v>
      </c>
      <c r="M75" s="1148">
        <f t="shared" si="4"/>
        <v>2246.72</v>
      </c>
      <c r="N75" s="1716"/>
    </row>
    <row r="76" spans="1:14" ht="12.75">
      <c r="A76" s="761"/>
      <c r="B76" s="901"/>
      <c r="C76" s="1680" t="s">
        <v>727</v>
      </c>
      <c r="D76" s="1681">
        <v>3.13</v>
      </c>
      <c r="E76" s="1147">
        <v>2.61</v>
      </c>
      <c r="F76" s="1147">
        <v>0.51</v>
      </c>
      <c r="G76" s="1682"/>
      <c r="H76" s="1147">
        <v>437.23</v>
      </c>
      <c r="I76" s="1147">
        <v>610.1</v>
      </c>
      <c r="J76" s="1147">
        <v>172.86</v>
      </c>
      <c r="K76" s="1682"/>
      <c r="L76" s="1148">
        <f t="shared" si="3"/>
        <v>440.36</v>
      </c>
      <c r="M76" s="1148">
        <f t="shared" si="4"/>
        <v>612.71</v>
      </c>
      <c r="N76" s="1716"/>
    </row>
    <row r="77" spans="1:14" ht="12.75">
      <c r="A77" s="761"/>
      <c r="B77" s="901"/>
      <c r="C77" s="1680" t="s">
        <v>728</v>
      </c>
      <c r="D77" s="1681">
        <v>32.97</v>
      </c>
      <c r="E77" s="1147">
        <v>26.17</v>
      </c>
      <c r="F77" s="1147">
        <v>6.8</v>
      </c>
      <c r="G77" s="1682"/>
      <c r="H77" s="1147">
        <v>1385.23</v>
      </c>
      <c r="I77" s="1147">
        <v>1893.83</v>
      </c>
      <c r="J77" s="1147">
        <v>508.59</v>
      </c>
      <c r="K77" s="1682"/>
      <c r="L77" s="1148">
        <f t="shared" si="3"/>
        <v>1418.2</v>
      </c>
      <c r="M77" s="1148">
        <f t="shared" si="4"/>
        <v>1920</v>
      </c>
      <c r="N77" s="1716"/>
    </row>
    <row r="78" spans="1:14" ht="12.75">
      <c r="A78" s="761"/>
      <c r="B78" s="901"/>
      <c r="C78" s="1680" t="s">
        <v>729</v>
      </c>
      <c r="D78" s="1681">
        <v>22.73</v>
      </c>
      <c r="E78" s="1147">
        <v>18.66</v>
      </c>
      <c r="F78" s="1147">
        <v>4.07</v>
      </c>
      <c r="G78" s="1682"/>
      <c r="H78" s="1147">
        <v>5056.8</v>
      </c>
      <c r="I78" s="1147">
        <v>6834.39</v>
      </c>
      <c r="J78" s="1147">
        <v>1777.59</v>
      </c>
      <c r="K78" s="1682"/>
      <c r="L78" s="1148">
        <f t="shared" si="3"/>
        <v>5079.53</v>
      </c>
      <c r="M78" s="1148">
        <f t="shared" si="4"/>
        <v>6853.05</v>
      </c>
      <c r="N78" s="1716"/>
    </row>
    <row r="79" spans="1:14" ht="12.75">
      <c r="A79" s="761"/>
      <c r="B79" s="901"/>
      <c r="C79" s="1680" t="s">
        <v>730</v>
      </c>
      <c r="D79" s="1681">
        <v>37.02</v>
      </c>
      <c r="E79" s="1147">
        <v>20.03</v>
      </c>
      <c r="F79" s="1147">
        <v>16.99</v>
      </c>
      <c r="G79" s="1682"/>
      <c r="H79" s="1147">
        <v>37.91</v>
      </c>
      <c r="I79" s="1147">
        <v>48.52</v>
      </c>
      <c r="J79" s="1147">
        <v>10.62</v>
      </c>
      <c r="K79" s="1682"/>
      <c r="L79" s="1148">
        <f t="shared" si="3"/>
        <v>74.93</v>
      </c>
      <c r="M79" s="1148">
        <f t="shared" si="4"/>
        <v>68.55000000000001</v>
      </c>
      <c r="N79" s="1716"/>
    </row>
    <row r="80" spans="1:14" ht="12.75">
      <c r="A80" s="1672"/>
      <c r="B80" s="1673" t="s">
        <v>731</v>
      </c>
      <c r="C80" s="1674"/>
      <c r="D80" s="1717">
        <f>SUM(D81:D85)</f>
        <v>18138.87</v>
      </c>
      <c r="E80" s="1717">
        <f>SUM(E81:E85)</f>
        <v>16080.920000000002</v>
      </c>
      <c r="F80" s="1717">
        <f>SUM(F81:F85)</f>
        <v>2057.9500000000003</v>
      </c>
      <c r="G80" s="1718"/>
      <c r="H80" s="1717">
        <f>SUM(H81:H85)</f>
        <v>129376.34000000001</v>
      </c>
      <c r="I80" s="1717">
        <f>SUM(I81:I85)</f>
        <v>160009.19</v>
      </c>
      <c r="J80" s="1717">
        <f>SUM(J81:J85)</f>
        <v>30632.87</v>
      </c>
      <c r="K80" s="1718"/>
      <c r="L80" s="1717">
        <f t="shared" si="3"/>
        <v>147515.21000000002</v>
      </c>
      <c r="M80" s="1717">
        <f t="shared" si="4"/>
        <v>176090.11000000002</v>
      </c>
      <c r="N80" s="1719"/>
    </row>
    <row r="81" spans="1:14" ht="12.75">
      <c r="A81" s="761"/>
      <c r="B81" s="901"/>
      <c r="C81" s="1680" t="s">
        <v>732</v>
      </c>
      <c r="D81" s="1681">
        <v>72.05</v>
      </c>
      <c r="E81" s="1147">
        <v>71.06</v>
      </c>
      <c r="F81" s="1147">
        <v>0.99</v>
      </c>
      <c r="G81" s="1682"/>
      <c r="H81" s="1147">
        <v>212.74</v>
      </c>
      <c r="I81" s="1147">
        <v>344.39</v>
      </c>
      <c r="J81" s="1147">
        <v>131.65</v>
      </c>
      <c r="K81" s="1682"/>
      <c r="L81" s="1148">
        <f t="shared" si="3"/>
        <v>284.79</v>
      </c>
      <c r="M81" s="1148">
        <f t="shared" si="4"/>
        <v>415.45</v>
      </c>
      <c r="N81" s="1716"/>
    </row>
    <row r="82" spans="1:14" ht="12.75">
      <c r="A82" s="761"/>
      <c r="B82" s="901"/>
      <c r="C82" s="1680" t="s">
        <v>733</v>
      </c>
      <c r="D82" s="1681">
        <v>11781.13</v>
      </c>
      <c r="E82" s="1147">
        <v>10300.68</v>
      </c>
      <c r="F82" s="1147">
        <v>1480.45</v>
      </c>
      <c r="G82" s="1682"/>
      <c r="H82" s="1147">
        <v>74094.66</v>
      </c>
      <c r="I82" s="1147">
        <v>95270.71</v>
      </c>
      <c r="J82" s="1147">
        <v>21176.05</v>
      </c>
      <c r="K82" s="1720"/>
      <c r="L82" s="1148">
        <f t="shared" si="3"/>
        <v>85875.79000000001</v>
      </c>
      <c r="M82" s="1148">
        <f t="shared" si="4"/>
        <v>105571.39000000001</v>
      </c>
      <c r="N82" s="1716"/>
    </row>
    <row r="83" spans="1:14" ht="12.75">
      <c r="A83" s="761"/>
      <c r="B83" s="901"/>
      <c r="C83" s="1680" t="s">
        <v>734</v>
      </c>
      <c r="D83" s="1681">
        <v>61.53</v>
      </c>
      <c r="E83" s="1147">
        <v>55.26</v>
      </c>
      <c r="F83" s="1147">
        <v>6.27</v>
      </c>
      <c r="G83" s="1682"/>
      <c r="H83" s="1147">
        <v>2204.82</v>
      </c>
      <c r="I83" s="1147">
        <v>3294.59</v>
      </c>
      <c r="J83" s="1147">
        <v>1089.77</v>
      </c>
      <c r="K83" s="1720"/>
      <c r="L83" s="1148">
        <f t="shared" si="3"/>
        <v>2266.3500000000004</v>
      </c>
      <c r="M83" s="1148">
        <f t="shared" si="4"/>
        <v>3349.8500000000004</v>
      </c>
      <c r="N83" s="1716"/>
    </row>
    <row r="84" spans="1:14" ht="12.75">
      <c r="A84" s="761"/>
      <c r="B84" s="901"/>
      <c r="C84" s="1680" t="s">
        <v>735</v>
      </c>
      <c r="D84" s="1681">
        <v>839.25</v>
      </c>
      <c r="E84" s="1147">
        <v>621.62</v>
      </c>
      <c r="F84" s="1147">
        <v>217.63</v>
      </c>
      <c r="G84" s="1682"/>
      <c r="H84" s="1147">
        <v>5212.07</v>
      </c>
      <c r="I84" s="1147">
        <v>7726.43</v>
      </c>
      <c r="J84" s="1147">
        <v>2514.37</v>
      </c>
      <c r="K84" s="1720"/>
      <c r="L84" s="1148">
        <f t="shared" si="3"/>
        <v>6051.32</v>
      </c>
      <c r="M84" s="1148">
        <f t="shared" si="4"/>
        <v>8348.050000000001</v>
      </c>
      <c r="N84" s="1716"/>
    </row>
    <row r="85" spans="1:14" ht="12.75">
      <c r="A85" s="761"/>
      <c r="B85" s="901"/>
      <c r="C85" s="1680" t="s">
        <v>736</v>
      </c>
      <c r="D85" s="1681">
        <v>5384.91</v>
      </c>
      <c r="E85" s="1147">
        <v>5032.3</v>
      </c>
      <c r="F85" s="1147">
        <v>352.61</v>
      </c>
      <c r="G85" s="1682"/>
      <c r="H85" s="1147">
        <v>47652.05</v>
      </c>
      <c r="I85" s="1147">
        <v>53373.07</v>
      </c>
      <c r="J85" s="1147">
        <v>5721.03</v>
      </c>
      <c r="K85" s="1720"/>
      <c r="L85" s="1148">
        <f t="shared" si="3"/>
        <v>53036.96000000001</v>
      </c>
      <c r="M85" s="1148">
        <f t="shared" si="4"/>
        <v>58405.37</v>
      </c>
      <c r="N85" s="1716"/>
    </row>
    <row r="86" spans="1:14" ht="12.75">
      <c r="A86" s="1672"/>
      <c r="B86" s="1673" t="s">
        <v>737</v>
      </c>
      <c r="C86" s="1674"/>
      <c r="D86" s="1717">
        <f>SUM(D87:D89)</f>
        <v>150.43</v>
      </c>
      <c r="E86" s="1717">
        <f>SUM(E87:E89)</f>
        <v>122.16</v>
      </c>
      <c r="F86" s="1717">
        <f>SUM(F87:F89)</f>
        <v>28.27</v>
      </c>
      <c r="G86" s="1718"/>
      <c r="H86" s="1717">
        <f>SUM(H87:H89)</f>
        <v>2328.53</v>
      </c>
      <c r="I86" s="1717">
        <f>SUM(I87:I89)</f>
        <v>3020.1200000000003</v>
      </c>
      <c r="J86" s="1717">
        <f>SUM(J87:J89)</f>
        <v>691.57</v>
      </c>
      <c r="K86" s="1718"/>
      <c r="L86" s="1717">
        <f>SUM(L87:L89)</f>
        <v>2478.96</v>
      </c>
      <c r="M86" s="1717">
        <f>SUM(M87:M89)</f>
        <v>3142.28</v>
      </c>
      <c r="N86" s="1719"/>
    </row>
    <row r="87" spans="1:14" ht="12.75">
      <c r="A87" s="761"/>
      <c r="B87" s="901"/>
      <c r="C87" s="1680" t="s">
        <v>738</v>
      </c>
      <c r="D87" s="1681">
        <v>148.83</v>
      </c>
      <c r="E87" s="1147">
        <v>120.69</v>
      </c>
      <c r="F87" s="1147">
        <v>28.14</v>
      </c>
      <c r="G87" s="1682"/>
      <c r="H87" s="1147">
        <v>2255.53</v>
      </c>
      <c r="I87" s="1147">
        <v>2901.86</v>
      </c>
      <c r="J87" s="1147">
        <v>646.32</v>
      </c>
      <c r="K87" s="1720"/>
      <c r="L87" s="1148">
        <f>D87+H87</f>
        <v>2404.36</v>
      </c>
      <c r="M87" s="1148">
        <f>E87+I87</f>
        <v>3022.55</v>
      </c>
      <c r="N87" s="1716"/>
    </row>
    <row r="88" spans="1:14" ht="12.75">
      <c r="A88" s="761"/>
      <c r="B88" s="901"/>
      <c r="C88" s="1680" t="s">
        <v>739</v>
      </c>
      <c r="D88" s="1721">
        <v>1.6</v>
      </c>
      <c r="E88" s="1147">
        <v>1.47</v>
      </c>
      <c r="F88" s="1147">
        <v>0.13</v>
      </c>
      <c r="G88" s="1682"/>
      <c r="H88" s="1721" t="s">
        <v>189</v>
      </c>
      <c r="I88" s="1723" t="s">
        <v>189</v>
      </c>
      <c r="J88" s="1723" t="s">
        <v>189</v>
      </c>
      <c r="K88" s="1720"/>
      <c r="L88" s="1148">
        <f>+D88</f>
        <v>1.6</v>
      </c>
      <c r="M88" s="1148">
        <f>+E88</f>
        <v>1.47</v>
      </c>
      <c r="N88" s="1716"/>
    </row>
    <row r="89" spans="1:14" ht="12.75">
      <c r="A89" s="761"/>
      <c r="B89" s="901"/>
      <c r="C89" s="1722" t="s">
        <v>740</v>
      </c>
      <c r="D89" s="1721" t="s">
        <v>189</v>
      </c>
      <c r="E89" s="1723" t="s">
        <v>189</v>
      </c>
      <c r="F89" s="1723" t="s">
        <v>189</v>
      </c>
      <c r="G89" s="1724"/>
      <c r="H89" s="1725">
        <v>73</v>
      </c>
      <c r="I89" s="1147">
        <v>118.26</v>
      </c>
      <c r="J89" s="1147">
        <v>45.25</v>
      </c>
      <c r="K89" s="1726"/>
      <c r="L89" s="1148">
        <v>73</v>
      </c>
      <c r="M89" s="1148">
        <v>118.26</v>
      </c>
      <c r="N89" s="1716"/>
    </row>
    <row r="90" spans="1:14" ht="12.75">
      <c r="A90" s="1672"/>
      <c r="B90" s="1673" t="s">
        <v>741</v>
      </c>
      <c r="C90" s="1674"/>
      <c r="D90" s="1685">
        <v>0.76</v>
      </c>
      <c r="E90" s="1686">
        <v>0.67</v>
      </c>
      <c r="F90" s="2364" t="s">
        <v>624</v>
      </c>
      <c r="G90" s="1717"/>
      <c r="H90" s="1688">
        <v>460.94</v>
      </c>
      <c r="I90" s="1686">
        <v>620.72</v>
      </c>
      <c r="J90" s="1686">
        <v>159.78</v>
      </c>
      <c r="K90" s="1718"/>
      <c r="L90" s="1717">
        <f>D90+H90</f>
        <v>461.7</v>
      </c>
      <c r="M90" s="1717">
        <f>E90+I90</f>
        <v>621.39</v>
      </c>
      <c r="N90" s="1719"/>
    </row>
    <row r="91" spans="1:14" ht="12.75">
      <c r="A91" s="1672"/>
      <c r="B91" s="1673" t="s">
        <v>176</v>
      </c>
      <c r="C91" s="1674"/>
      <c r="D91" s="1712">
        <f aca="true" t="shared" si="5" ref="D91:M91">+D13+D20+D29+D40+D61+D68+D73+D80+D86+D90</f>
        <v>227492.9</v>
      </c>
      <c r="E91" s="1712">
        <f t="shared" si="5"/>
        <v>192456.54</v>
      </c>
      <c r="F91" s="1712">
        <v>119538</v>
      </c>
      <c r="G91" s="1714"/>
      <c r="H91" s="1712">
        <v>688632</v>
      </c>
      <c r="I91" s="1712">
        <f t="shared" si="5"/>
        <v>1690462.44</v>
      </c>
      <c r="J91" s="1712">
        <f t="shared" si="5"/>
        <v>387735.99</v>
      </c>
      <c r="K91" s="1714"/>
      <c r="L91" s="1712">
        <f>+L13+L20+L29+L40+L61+L68+L73+L80+L86+L90+1</f>
        <v>1530220.33</v>
      </c>
      <c r="M91" s="1712">
        <f t="shared" si="5"/>
        <v>1882918.9800000002</v>
      </c>
      <c r="N91" s="1719"/>
    </row>
    <row r="92" spans="1:17" ht="13.5" thickBot="1">
      <c r="A92" s="1727"/>
      <c r="B92" s="302"/>
      <c r="C92" s="1728"/>
      <c r="D92" s="1729"/>
      <c r="E92" s="1729"/>
      <c r="F92" s="1729"/>
      <c r="G92" s="1729"/>
      <c r="H92" s="1730"/>
      <c r="I92" s="1729"/>
      <c r="J92" s="1729"/>
      <c r="K92" s="1729"/>
      <c r="L92" s="1730"/>
      <c r="M92" s="1729"/>
      <c r="N92" s="1731"/>
      <c r="Q92" s="898"/>
    </row>
    <row r="93" spans="1:17" ht="12.75">
      <c r="A93" s="1732"/>
      <c r="B93" s="1732"/>
      <c r="C93" s="1732"/>
      <c r="D93" s="1732"/>
      <c r="E93" s="1732"/>
      <c r="F93" s="1732"/>
      <c r="G93" s="1732"/>
      <c r="H93" s="1732"/>
      <c r="I93" s="1732"/>
      <c r="J93" s="1732"/>
      <c r="K93" s="1732"/>
      <c r="L93" s="1732"/>
      <c r="M93" s="1732"/>
      <c r="N93" s="1733"/>
      <c r="Q93" s="898"/>
    </row>
    <row r="94" spans="1:14" ht="12.75">
      <c r="A94" s="307" t="s">
        <v>931</v>
      </c>
      <c r="B94" s="1323"/>
      <c r="C94" s="1323"/>
      <c r="D94" s="1323"/>
      <c r="E94" s="1323"/>
      <c r="F94" s="1323"/>
      <c r="G94" s="1323"/>
      <c r="H94"/>
      <c r="I94"/>
      <c r="J94"/>
      <c r="K94"/>
      <c r="L94"/>
      <c r="M94"/>
      <c r="N94"/>
    </row>
    <row r="95" spans="1:14" ht="12.75">
      <c r="A95" s="1734" t="s">
        <v>742</v>
      </c>
      <c r="B95" s="1735"/>
      <c r="C95" s="1735"/>
      <c r="D95" s="61"/>
      <c r="E95" s="1736"/>
      <c r="F95" s="61"/>
      <c r="G95" s="61"/>
      <c r="H95" s="61"/>
      <c r="I95" s="61"/>
      <c r="J95" s="61"/>
      <c r="K95" s="61"/>
      <c r="L95" s="1736"/>
      <c r="M95" s="61"/>
      <c r="N95" s="1736"/>
    </row>
    <row r="96" spans="1:14" ht="12.75">
      <c r="A96" s="1734" t="s">
        <v>743</v>
      </c>
      <c r="B96" s="1735"/>
      <c r="C96" s="1735"/>
      <c r="D96" s="61"/>
      <c r="E96" s="1736"/>
      <c r="F96" s="61"/>
      <c r="G96" s="61"/>
      <c r="H96" s="61"/>
      <c r="I96" s="61"/>
      <c r="J96" s="61"/>
      <c r="K96" s="61"/>
      <c r="L96" s="1736"/>
      <c r="M96" s="61"/>
      <c r="N96" s="1736"/>
    </row>
    <row r="97" spans="1:14" ht="12.75">
      <c r="A97" s="1409" t="s">
        <v>961</v>
      </c>
      <c r="B97" s="1737"/>
      <c r="C97" s="1737"/>
      <c r="D97" s="1737"/>
      <c r="E97" s="1737"/>
      <c r="F97" s="1737"/>
      <c r="G97" s="1737"/>
      <c r="H97" s="1737"/>
      <c r="I97" s="1737"/>
      <c r="J97" s="1737"/>
      <c r="K97" s="1737"/>
      <c r="L97" s="1737"/>
      <c r="M97" s="1737"/>
      <c r="N97" s="1643"/>
    </row>
    <row r="98" spans="1:14" ht="10.5" customHeight="1">
      <c r="A98" s="1409" t="s">
        <v>962</v>
      </c>
      <c r="B98" s="1453"/>
      <c r="C98" s="414"/>
      <c r="D98"/>
      <c r="E98"/>
      <c r="F98"/>
      <c r="G98"/>
      <c r="H98"/>
      <c r="I98"/>
      <c r="J98"/>
      <c r="K98"/>
      <c r="L98"/>
      <c r="M98"/>
      <c r="N98"/>
    </row>
    <row r="99" spans="1:14" ht="10.5" customHeight="1">
      <c r="A99" s="2436" t="s">
        <v>958</v>
      </c>
      <c r="B99" s="1453"/>
      <c r="C99" s="414"/>
      <c r="D99"/>
      <c r="E99"/>
      <c r="F99"/>
      <c r="G99"/>
      <c r="H99"/>
      <c r="I99"/>
      <c r="J99"/>
      <c r="K99"/>
      <c r="L99"/>
      <c r="M99"/>
      <c r="N99"/>
    </row>
    <row r="100" spans="1:14" ht="12.75">
      <c r="A100" s="1734" t="s">
        <v>744</v>
      </c>
      <c r="B100" s="1737"/>
      <c r="C100" s="1738"/>
      <c r="D100" s="1739"/>
      <c r="E100" s="1740"/>
      <c r="F100" s="1739"/>
      <c r="G100" s="1739"/>
      <c r="H100" s="1741"/>
      <c r="I100" s="1741"/>
      <c r="J100" s="1741"/>
      <c r="K100" s="1741"/>
      <c r="L100" s="1741"/>
      <c r="M100" s="1741"/>
      <c r="N100" s="1742"/>
    </row>
    <row r="101" spans="4:14" ht="12.75">
      <c r="D101" s="1743"/>
      <c r="E101" s="1743"/>
      <c r="F101" s="1743"/>
      <c r="G101" s="1743"/>
      <c r="H101" s="1743"/>
      <c r="I101" s="1743"/>
      <c r="J101" s="1743"/>
      <c r="K101" s="1743"/>
      <c r="N101" s="415"/>
    </row>
    <row r="102" spans="2:14" ht="12.75">
      <c r="B102"/>
      <c r="C102"/>
      <c r="D102"/>
      <c r="E102"/>
      <c r="F102"/>
      <c r="G102"/>
      <c r="H102"/>
      <c r="I102"/>
      <c r="J102"/>
      <c r="K102"/>
      <c r="N102" s="415"/>
    </row>
    <row r="105" spans="8:14" ht="12.75">
      <c r="H105"/>
      <c r="I105"/>
      <c r="J105"/>
      <c r="K105"/>
      <c r="L105"/>
      <c r="M105"/>
      <c r="N105"/>
    </row>
    <row r="106" spans="8:14" ht="12.75">
      <c r="H106"/>
      <c r="I106"/>
      <c r="J106"/>
      <c r="K106"/>
      <c r="L106"/>
      <c r="M106"/>
      <c r="N106"/>
    </row>
    <row r="107" spans="8:14" ht="12.75">
      <c r="H107"/>
      <c r="I107"/>
      <c r="J107"/>
      <c r="K107"/>
      <c r="L107"/>
      <c r="M107"/>
      <c r="N107"/>
    </row>
    <row r="108" spans="8:14" ht="12.75">
      <c r="H108"/>
      <c r="I108"/>
      <c r="J108"/>
      <c r="K108"/>
      <c r="L108"/>
      <c r="M108"/>
      <c r="N108"/>
    </row>
    <row r="109" spans="8:14" ht="12.75">
      <c r="H109"/>
      <c r="I109"/>
      <c r="J109"/>
      <c r="K109"/>
      <c r="L109"/>
      <c r="M109"/>
      <c r="N109"/>
    </row>
    <row r="110" spans="8:14" ht="12.75">
      <c r="H110"/>
      <c r="I110"/>
      <c r="J110"/>
      <c r="K110"/>
      <c r="L110"/>
      <c r="M110"/>
      <c r="N110"/>
    </row>
    <row r="111" spans="8:14" ht="12.75">
      <c r="H111"/>
      <c r="I111"/>
      <c r="J111"/>
      <c r="K111"/>
      <c r="L111"/>
      <c r="M111"/>
      <c r="N111"/>
    </row>
    <row r="112" spans="8:14" ht="12.75">
      <c r="H112"/>
      <c r="I112"/>
      <c r="J112"/>
      <c r="K112"/>
      <c r="L112"/>
      <c r="M112"/>
      <c r="N112"/>
    </row>
    <row r="113" spans="8:14" ht="12.75">
      <c r="H113"/>
      <c r="I113"/>
      <c r="J113"/>
      <c r="K113"/>
      <c r="L113"/>
      <c r="M113"/>
      <c r="N113"/>
    </row>
    <row r="114" spans="8:14" ht="12.75">
      <c r="H114"/>
      <c r="I114"/>
      <c r="J114"/>
      <c r="K114"/>
      <c r="L114"/>
      <c r="M114"/>
      <c r="N114"/>
    </row>
    <row r="115" spans="8:14" ht="12.75">
      <c r="H115"/>
      <c r="I115"/>
      <c r="J115"/>
      <c r="K115"/>
      <c r="L115"/>
      <c r="M115"/>
      <c r="N115"/>
    </row>
    <row r="116" spans="8:14" ht="12.75">
      <c r="H116"/>
      <c r="I116"/>
      <c r="J116"/>
      <c r="K116"/>
      <c r="L116"/>
      <c r="M116"/>
      <c r="N116"/>
    </row>
    <row r="117" spans="8:14" ht="12.75">
      <c r="H117"/>
      <c r="I117"/>
      <c r="J117"/>
      <c r="K117"/>
      <c r="L117"/>
      <c r="M117"/>
      <c r="N117"/>
    </row>
    <row r="118" spans="8:14" ht="12.75">
      <c r="H118"/>
      <c r="I118"/>
      <c r="J118"/>
      <c r="K118"/>
      <c r="L118"/>
      <c r="M118"/>
      <c r="N118"/>
    </row>
    <row r="119" spans="8:14" ht="12.75">
      <c r="H119"/>
      <c r="I119"/>
      <c r="J119"/>
      <c r="K119"/>
      <c r="L119"/>
      <c r="M119"/>
      <c r="N119"/>
    </row>
    <row r="120" spans="8:14" ht="12.75">
      <c r="H120"/>
      <c r="I120"/>
      <c r="J120"/>
      <c r="K120"/>
      <c r="L120"/>
      <c r="M120"/>
      <c r="N120"/>
    </row>
    <row r="121" spans="8:14" ht="12.75">
      <c r="H121"/>
      <c r="I121"/>
      <c r="J121"/>
      <c r="K121"/>
      <c r="L121"/>
      <c r="M121"/>
      <c r="N121"/>
    </row>
    <row r="122" spans="8:14" ht="12.75">
      <c r="H122"/>
      <c r="I122"/>
      <c r="J122"/>
      <c r="K122"/>
      <c r="L122"/>
      <c r="M122"/>
      <c r="N122"/>
    </row>
    <row r="123" spans="8:14" ht="12.75">
      <c r="H123"/>
      <c r="I123"/>
      <c r="J123"/>
      <c r="K123"/>
      <c r="L123"/>
      <c r="M123"/>
      <c r="N123"/>
    </row>
    <row r="124" spans="8:14" ht="12.75">
      <c r="H124"/>
      <c r="I124"/>
      <c r="J124"/>
      <c r="K124"/>
      <c r="L124"/>
      <c r="M124"/>
      <c r="N124"/>
    </row>
    <row r="125" spans="8:14" ht="12.75">
      <c r="H125"/>
      <c r="I125"/>
      <c r="J125"/>
      <c r="K125"/>
      <c r="L125"/>
      <c r="M125"/>
      <c r="N125"/>
    </row>
    <row r="126" spans="8:14" ht="12.75">
      <c r="H126"/>
      <c r="I126"/>
      <c r="J126"/>
      <c r="K126"/>
      <c r="L126"/>
      <c r="M126"/>
      <c r="N126"/>
    </row>
    <row r="127" spans="8:14" ht="12.75">
      <c r="H127"/>
      <c r="I127"/>
      <c r="J127"/>
      <c r="K127"/>
      <c r="L127"/>
      <c r="M127"/>
      <c r="N127"/>
    </row>
    <row r="128" spans="8:14" ht="12.75">
      <c r="H128"/>
      <c r="I128"/>
      <c r="J128"/>
      <c r="K128"/>
      <c r="L128"/>
      <c r="M128"/>
      <c r="N128"/>
    </row>
    <row r="129" spans="8:14" ht="12.75">
      <c r="H129"/>
      <c r="I129"/>
      <c r="J129"/>
      <c r="K129"/>
      <c r="L129"/>
      <c r="M129"/>
      <c r="N129"/>
    </row>
    <row r="130" spans="8:14" ht="12.75">
      <c r="H130"/>
      <c r="I130"/>
      <c r="J130"/>
      <c r="K130"/>
      <c r="L130"/>
      <c r="M130"/>
      <c r="N130"/>
    </row>
    <row r="131" spans="8:14" ht="12.75">
      <c r="H131"/>
      <c r="I131"/>
      <c r="J131"/>
      <c r="K131"/>
      <c r="L131"/>
      <c r="M131"/>
      <c r="N131"/>
    </row>
    <row r="132" spans="8:14" ht="12.75">
      <c r="H132"/>
      <c r="I132"/>
      <c r="J132"/>
      <c r="K132"/>
      <c r="L132"/>
      <c r="M132"/>
      <c r="N132"/>
    </row>
    <row r="133" spans="8:14" ht="12.75">
      <c r="H133"/>
      <c r="I133"/>
      <c r="J133"/>
      <c r="K133"/>
      <c r="L133"/>
      <c r="M133"/>
      <c r="N133"/>
    </row>
    <row r="134" spans="8:14" ht="12.75">
      <c r="H134"/>
      <c r="I134"/>
      <c r="J134"/>
      <c r="K134"/>
      <c r="L134"/>
      <c r="M134"/>
      <c r="N134"/>
    </row>
    <row r="135" spans="8:14" ht="12.75">
      <c r="H135"/>
      <c r="I135"/>
      <c r="J135"/>
      <c r="K135"/>
      <c r="L135"/>
      <c r="M135"/>
      <c r="N135"/>
    </row>
    <row r="136" spans="8:14" ht="12.75">
      <c r="H136"/>
      <c r="I136"/>
      <c r="J136"/>
      <c r="K136"/>
      <c r="L136"/>
      <c r="M136"/>
      <c r="N136"/>
    </row>
    <row r="137" spans="8:14" ht="12.75">
      <c r="H137"/>
      <c r="I137"/>
      <c r="J137"/>
      <c r="K137"/>
      <c r="L137"/>
      <c r="M137"/>
      <c r="N137"/>
    </row>
    <row r="138" spans="8:14" ht="12.75">
      <c r="H138"/>
      <c r="I138"/>
      <c r="J138"/>
      <c r="K138"/>
      <c r="L138"/>
      <c r="M138"/>
      <c r="N138"/>
    </row>
    <row r="139" spans="8:14" ht="12.75">
      <c r="H139"/>
      <c r="I139"/>
      <c r="J139"/>
      <c r="K139"/>
      <c r="L139"/>
      <c r="M139"/>
      <c r="N139"/>
    </row>
    <row r="140" spans="8:14" ht="12.75">
      <c r="H140"/>
      <c r="I140"/>
      <c r="J140"/>
      <c r="K140"/>
      <c r="L140"/>
      <c r="M140"/>
      <c r="N140"/>
    </row>
    <row r="141" spans="8:14" ht="12.75">
      <c r="H141"/>
      <c r="I141"/>
      <c r="J141"/>
      <c r="K141"/>
      <c r="L141"/>
      <c r="M141"/>
      <c r="N141"/>
    </row>
    <row r="142" spans="8:14" ht="12.75">
      <c r="H142"/>
      <c r="I142"/>
      <c r="J142"/>
      <c r="K142"/>
      <c r="L142"/>
      <c r="M142"/>
      <c r="N142"/>
    </row>
    <row r="143" spans="8:14" ht="12.75">
      <c r="H143"/>
      <c r="I143"/>
      <c r="J143"/>
      <c r="K143"/>
      <c r="L143"/>
      <c r="M143"/>
      <c r="N143"/>
    </row>
    <row r="144" spans="8:14" ht="12.75">
      <c r="H144"/>
      <c r="I144"/>
      <c r="J144"/>
      <c r="K144"/>
      <c r="L144"/>
      <c r="M144"/>
      <c r="N144"/>
    </row>
    <row r="145" spans="8:14" ht="12.75">
      <c r="H145"/>
      <c r="I145"/>
      <c r="J145"/>
      <c r="K145"/>
      <c r="L145"/>
      <c r="M145"/>
      <c r="N145"/>
    </row>
    <row r="146" spans="8:14" ht="12.75">
      <c r="H146"/>
      <c r="I146"/>
      <c r="J146"/>
      <c r="K146"/>
      <c r="L146"/>
      <c r="M146"/>
      <c r="N146"/>
    </row>
    <row r="147" spans="8:14" ht="12.75">
      <c r="H147"/>
      <c r="I147"/>
      <c r="J147"/>
      <c r="K147"/>
      <c r="L147"/>
      <c r="M147"/>
      <c r="N147"/>
    </row>
    <row r="148" spans="8:14" ht="12.75">
      <c r="H148"/>
      <c r="I148"/>
      <c r="J148"/>
      <c r="K148"/>
      <c r="L148"/>
      <c r="M148"/>
      <c r="N148"/>
    </row>
    <row r="149" spans="8:14" ht="12.75">
      <c r="H149"/>
      <c r="I149"/>
      <c r="J149"/>
      <c r="K149"/>
      <c r="L149"/>
      <c r="M149"/>
      <c r="N149"/>
    </row>
    <row r="150" spans="8:14" ht="12.75">
      <c r="H150"/>
      <c r="I150"/>
      <c r="J150"/>
      <c r="K150"/>
      <c r="L150"/>
      <c r="M150"/>
      <c r="N150"/>
    </row>
    <row r="151" spans="8:14" ht="12.75">
      <c r="H151"/>
      <c r="I151"/>
      <c r="J151"/>
      <c r="K151"/>
      <c r="L151"/>
      <c r="M151"/>
      <c r="N151"/>
    </row>
    <row r="152" spans="8:14" ht="12.75">
      <c r="H152"/>
      <c r="I152"/>
      <c r="J152"/>
      <c r="K152"/>
      <c r="L152"/>
      <c r="M152"/>
      <c r="N152"/>
    </row>
    <row r="153" spans="8:14" ht="12.75">
      <c r="H153"/>
      <c r="I153"/>
      <c r="J153"/>
      <c r="K153"/>
      <c r="L153"/>
      <c r="M153"/>
      <c r="N153"/>
    </row>
    <row r="154" spans="8:14" ht="12.75">
      <c r="H154"/>
      <c r="I154"/>
      <c r="J154"/>
      <c r="K154"/>
      <c r="L154"/>
      <c r="M154"/>
      <c r="N154"/>
    </row>
    <row r="155" spans="8:14" ht="12.75">
      <c r="H155"/>
      <c r="I155"/>
      <c r="J155"/>
      <c r="K155"/>
      <c r="L155"/>
      <c r="M155"/>
      <c r="N155"/>
    </row>
    <row r="156" spans="8:14" ht="12.75">
      <c r="H156"/>
      <c r="I156"/>
      <c r="J156"/>
      <c r="K156"/>
      <c r="L156"/>
      <c r="M156"/>
      <c r="N156"/>
    </row>
    <row r="157" spans="8:14" ht="12.75">
      <c r="H157"/>
      <c r="I157"/>
      <c r="J157"/>
      <c r="K157"/>
      <c r="L157"/>
      <c r="M157"/>
      <c r="N157"/>
    </row>
    <row r="158" spans="8:14" ht="12.75">
      <c r="H158"/>
      <c r="I158"/>
      <c r="J158"/>
      <c r="K158"/>
      <c r="L158"/>
      <c r="M158"/>
      <c r="N158"/>
    </row>
    <row r="159" spans="8:14" ht="12.75">
      <c r="H159"/>
      <c r="I159"/>
      <c r="J159"/>
      <c r="K159"/>
      <c r="L159"/>
      <c r="M159"/>
      <c r="N159"/>
    </row>
    <row r="160" spans="8:14" ht="12.75">
      <c r="H160"/>
      <c r="I160"/>
      <c r="J160"/>
      <c r="K160"/>
      <c r="L160"/>
      <c r="M160"/>
      <c r="N160"/>
    </row>
    <row r="161" spans="8:14" ht="12.75">
      <c r="H161"/>
      <c r="I161"/>
      <c r="J161"/>
      <c r="K161"/>
      <c r="L161"/>
      <c r="M161"/>
      <c r="N161"/>
    </row>
    <row r="162" spans="8:14" ht="12.75">
      <c r="H162"/>
      <c r="I162"/>
      <c r="J162"/>
      <c r="K162"/>
      <c r="L162"/>
      <c r="M162"/>
      <c r="N162"/>
    </row>
    <row r="163" spans="8:14" ht="12.75">
      <c r="H163"/>
      <c r="I163"/>
      <c r="J163"/>
      <c r="K163"/>
      <c r="L163"/>
      <c r="M163"/>
      <c r="N163"/>
    </row>
    <row r="164" spans="8:14" ht="12.75">
      <c r="H164"/>
      <c r="I164"/>
      <c r="J164"/>
      <c r="K164"/>
      <c r="L164"/>
      <c r="M164"/>
      <c r="N164"/>
    </row>
    <row r="165" spans="8:14" ht="12.75">
      <c r="H165"/>
      <c r="I165"/>
      <c r="J165"/>
      <c r="K165"/>
      <c r="L165"/>
      <c r="M165"/>
      <c r="N165"/>
    </row>
    <row r="166" spans="8:14" ht="12.75">
      <c r="H166"/>
      <c r="I166"/>
      <c r="J166"/>
      <c r="K166"/>
      <c r="L166"/>
      <c r="M166"/>
      <c r="N166"/>
    </row>
    <row r="167" spans="8:14" ht="12.75">
      <c r="H167"/>
      <c r="I167"/>
      <c r="J167"/>
      <c r="K167"/>
      <c r="L167"/>
      <c r="M167"/>
      <c r="N167"/>
    </row>
    <row r="168" spans="8:14" ht="12.75">
      <c r="H168"/>
      <c r="I168"/>
      <c r="J168"/>
      <c r="K168"/>
      <c r="L168"/>
      <c r="M168"/>
      <c r="N168"/>
    </row>
  </sheetData>
  <sheetProtection/>
  <mergeCells count="12">
    <mergeCell ref="L7:N7"/>
    <mergeCell ref="A9:C9"/>
    <mergeCell ref="F9:G9"/>
    <mergeCell ref="J9:K9"/>
    <mergeCell ref="F10:G10"/>
    <mergeCell ref="J10:K10"/>
    <mergeCell ref="L55:N55"/>
    <mergeCell ref="A57:C57"/>
    <mergeCell ref="F57:G57"/>
    <mergeCell ref="J57:K57"/>
    <mergeCell ref="F58:G58"/>
    <mergeCell ref="J58:K58"/>
  </mergeCells>
  <printOptions/>
  <pageMargins left="0.7" right="0.7" top="0.75" bottom="0.75" header="0.3" footer="0.3"/>
  <pageSetup fitToHeight="1" fitToWidth="1" horizontalDpi="600" verticalDpi="600" orientation="portrait" scale="53" r:id="rId1"/>
</worksheet>
</file>

<file path=xl/worksheets/sheet54.xml><?xml version="1.0" encoding="utf-8"?>
<worksheet xmlns="http://schemas.openxmlformats.org/spreadsheetml/2006/main" xmlns:r="http://schemas.openxmlformats.org/officeDocument/2006/relationships">
  <dimension ref="A1:S791"/>
  <sheetViews>
    <sheetView zoomScalePageLayoutView="0" workbookViewId="0" topLeftCell="A1">
      <selection activeCell="O13" sqref="O13"/>
    </sheetView>
  </sheetViews>
  <sheetFormatPr defaultColWidth="9.140625" defaultRowHeight="12.75"/>
  <cols>
    <col min="1" max="1" width="1.7109375" style="68" customWidth="1"/>
    <col min="2" max="2" width="2.7109375" style="68" customWidth="1"/>
    <col min="3" max="3" width="18.7109375" style="68" customWidth="1"/>
    <col min="4" max="4" width="9.7109375" style="68" customWidth="1"/>
    <col min="5" max="5" width="14.7109375" style="68" customWidth="1"/>
    <col min="6" max="6" width="3.7109375" style="68" customWidth="1"/>
    <col min="7" max="7" width="10.7109375" style="68" customWidth="1"/>
    <col min="8" max="8" width="14.7109375" style="518" customWidth="1"/>
    <col min="9" max="9" width="3.7109375" style="68" customWidth="1"/>
    <col min="10" max="10" width="12.7109375" style="68" customWidth="1"/>
    <col min="11" max="11" width="18.28125" style="68" customWidth="1"/>
    <col min="12" max="12" width="10.7109375" style="68" customWidth="1"/>
    <col min="13" max="13" width="6.140625" style="68" customWidth="1"/>
    <col min="14" max="14" width="16.421875" style="0" customWidth="1"/>
    <col min="15" max="15" width="8.140625" style="583" customWidth="1"/>
    <col min="16" max="16" width="10.140625" style="583" customWidth="1"/>
    <col min="17" max="17" width="7.8515625" style="583" customWidth="1"/>
    <col min="18" max="18" width="15.00390625" style="583" customWidth="1"/>
    <col min="19" max="19" width="16.421875" style="583" customWidth="1"/>
    <col min="21" max="21" width="12.00390625" style="0" bestFit="1" customWidth="1"/>
    <col min="23" max="23" width="12.8515625" style="0" bestFit="1" customWidth="1"/>
    <col min="24" max="24" width="10.00390625" style="0" bestFit="1" customWidth="1"/>
  </cols>
  <sheetData>
    <row r="1" spans="1:13" ht="12.75">
      <c r="A1" s="985"/>
      <c r="B1" s="986"/>
      <c r="C1" s="986"/>
      <c r="D1" s="986"/>
      <c r="E1" s="986"/>
      <c r="F1" s="986"/>
      <c r="G1" s="986"/>
      <c r="H1" s="1744"/>
      <c r="I1" s="986"/>
      <c r="J1" s="986"/>
      <c r="K1" s="986"/>
      <c r="L1" s="986"/>
      <c r="M1" s="987"/>
    </row>
    <row r="2" spans="1:13" ht="23.25">
      <c r="A2" s="1138" t="s">
        <v>745</v>
      </c>
      <c r="B2" s="1745"/>
      <c r="C2" s="1637"/>
      <c r="D2" s="1637"/>
      <c r="E2" s="1637"/>
      <c r="F2" s="1637"/>
      <c r="G2" s="1637"/>
      <c r="H2" s="1746"/>
      <c r="I2" s="1637"/>
      <c r="J2" s="1637"/>
      <c r="K2" s="1637"/>
      <c r="L2" s="1637"/>
      <c r="M2" s="1747"/>
    </row>
    <row r="3" spans="1:13" ht="20.25">
      <c r="A3" s="1748" t="s">
        <v>746</v>
      </c>
      <c r="B3" s="1745"/>
      <c r="C3" s="1749"/>
      <c r="D3" s="1637"/>
      <c r="E3" s="1637"/>
      <c r="F3" s="1637"/>
      <c r="G3" s="1637"/>
      <c r="H3" s="1746"/>
      <c r="I3" s="1637"/>
      <c r="J3" s="1637"/>
      <c r="K3" s="1637"/>
      <c r="L3" s="1637"/>
      <c r="M3" s="1747"/>
    </row>
    <row r="4" spans="1:13" ht="20.25">
      <c r="A4" s="1748" t="s">
        <v>144</v>
      </c>
      <c r="B4" s="1745"/>
      <c r="C4" s="1749"/>
      <c r="D4" s="1637"/>
      <c r="E4" s="1637"/>
      <c r="F4" s="1637"/>
      <c r="G4" s="1637"/>
      <c r="H4" s="1746"/>
      <c r="I4" s="1637"/>
      <c r="J4" s="1637"/>
      <c r="K4" s="1637"/>
      <c r="L4" s="1637"/>
      <c r="M4" s="1747"/>
    </row>
    <row r="5" spans="1:13" ht="12.75">
      <c r="A5" s="1750"/>
      <c r="B5" s="1751"/>
      <c r="C5" s="1751"/>
      <c r="D5" s="1751"/>
      <c r="E5" s="1751"/>
      <c r="F5" s="1751"/>
      <c r="G5" s="1751"/>
      <c r="H5" s="1752"/>
      <c r="I5" s="1751"/>
      <c r="J5" s="1751"/>
      <c r="K5" s="1751"/>
      <c r="L5" s="1751"/>
      <c r="M5" s="1753"/>
    </row>
    <row r="6" spans="1:13" ht="12.75">
      <c r="A6" s="1754"/>
      <c r="B6" s="1755"/>
      <c r="C6" s="1756"/>
      <c r="D6" s="1645"/>
      <c r="E6" s="1645"/>
      <c r="F6" s="1645"/>
      <c r="G6" s="1646"/>
      <c r="H6" s="1757"/>
      <c r="I6" s="1645"/>
      <c r="J6" s="1646"/>
      <c r="K6" s="1645"/>
      <c r="L6" s="1645"/>
      <c r="M6" s="1758"/>
    </row>
    <row r="7" spans="1:13" ht="12.75">
      <c r="A7" s="1759"/>
      <c r="B7" s="1760"/>
      <c r="C7" s="1761"/>
      <c r="D7" s="1762" t="s">
        <v>747</v>
      </c>
      <c r="E7" s="1763"/>
      <c r="F7" s="1764"/>
      <c r="G7" s="1765" t="s">
        <v>748</v>
      </c>
      <c r="H7" s="1766"/>
      <c r="I7" s="1762"/>
      <c r="J7" s="1765" t="s">
        <v>749</v>
      </c>
      <c r="K7" s="1417"/>
      <c r="L7" s="1762"/>
      <c r="M7" s="1767"/>
    </row>
    <row r="8" spans="1:13" ht="12.75">
      <c r="A8" s="2707" t="s">
        <v>674</v>
      </c>
      <c r="B8" s="2708"/>
      <c r="C8" s="2709"/>
      <c r="D8" s="1768" t="s">
        <v>750</v>
      </c>
      <c r="E8" s="1764"/>
      <c r="F8" s="1764"/>
      <c r="G8" s="2365">
        <v>2009</v>
      </c>
      <c r="H8" s="1769"/>
      <c r="I8" s="1770"/>
      <c r="J8" s="1771">
        <v>2010</v>
      </c>
      <c r="K8" s="1772"/>
      <c r="L8" s="1773"/>
      <c r="M8" s="1774"/>
    </row>
    <row r="9" spans="1:13" ht="12.75" customHeight="1">
      <c r="A9" s="1759"/>
      <c r="B9" s="1760"/>
      <c r="C9" s="1761"/>
      <c r="D9" s="1653"/>
      <c r="E9" s="1653"/>
      <c r="F9" s="1653"/>
      <c r="G9" s="1765"/>
      <c r="H9" s="1775"/>
      <c r="I9" s="1651"/>
      <c r="J9" s="1776"/>
      <c r="K9" s="1653"/>
      <c r="L9" s="2486" t="s">
        <v>751</v>
      </c>
      <c r="M9" s="2487"/>
    </row>
    <row r="10" spans="1:13" ht="12.75" customHeight="1">
      <c r="A10" s="1759"/>
      <c r="B10" s="1760"/>
      <c r="C10" s="1761"/>
      <c r="D10" s="1329" t="s">
        <v>206</v>
      </c>
      <c r="E10" s="2486" t="s">
        <v>5</v>
      </c>
      <c r="F10" s="2706"/>
      <c r="G10" s="1328" t="s">
        <v>206</v>
      </c>
      <c r="H10" s="2486" t="s">
        <v>283</v>
      </c>
      <c r="I10" s="2486"/>
      <c r="J10" s="1328" t="s">
        <v>336</v>
      </c>
      <c r="K10" s="1329" t="s">
        <v>155</v>
      </c>
      <c r="L10" s="2486" t="s">
        <v>350</v>
      </c>
      <c r="M10" s="2487"/>
    </row>
    <row r="11" spans="1:13" ht="12.75">
      <c r="A11" s="1777"/>
      <c r="B11" s="1666"/>
      <c r="C11" s="1778"/>
      <c r="D11" s="1779"/>
      <c r="E11" s="1780"/>
      <c r="F11" s="1666"/>
      <c r="G11" s="1668"/>
      <c r="H11" s="1781"/>
      <c r="I11" s="1666"/>
      <c r="J11" s="1668"/>
      <c r="K11" s="1666"/>
      <c r="L11" s="1666"/>
      <c r="M11" s="1667"/>
    </row>
    <row r="12" spans="1:14" ht="12.75">
      <c r="A12" s="951"/>
      <c r="B12" s="97"/>
      <c r="C12" s="98"/>
      <c r="D12" s="97"/>
      <c r="E12" s="97"/>
      <c r="F12" s="97"/>
      <c r="G12" s="1708"/>
      <c r="H12" s="1717"/>
      <c r="I12" s="97"/>
      <c r="J12" s="1671"/>
      <c r="K12" s="1707"/>
      <c r="L12" s="97"/>
      <c r="M12" s="98"/>
      <c r="N12" s="1782"/>
    </row>
    <row r="13" spans="1:19" ht="12.75">
      <c r="A13" s="1783"/>
      <c r="B13" s="1673" t="s">
        <v>676</v>
      </c>
      <c r="C13" s="1674"/>
      <c r="D13" s="1784">
        <f>SUM(D14:D19)</f>
        <v>449</v>
      </c>
      <c r="E13" s="1785">
        <f>SUM(E14:E19)</f>
        <v>1150902074.42</v>
      </c>
      <c r="F13" s="1456"/>
      <c r="G13" s="1784">
        <f>SUM(G14:G19)</f>
        <v>1970</v>
      </c>
      <c r="H13" s="1717">
        <f>SUM(H14:H19)</f>
        <v>1617035</v>
      </c>
      <c r="I13" s="427"/>
      <c r="J13" s="1784">
        <v>34418</v>
      </c>
      <c r="K13" s="1712">
        <v>208195489</v>
      </c>
      <c r="L13" s="1712">
        <v>516</v>
      </c>
      <c r="M13" s="1786"/>
      <c r="N13" s="414"/>
      <c r="P13" s="414"/>
      <c r="Q13" s="414"/>
      <c r="R13" s="414"/>
      <c r="S13" s="414"/>
    </row>
    <row r="14" spans="1:19" ht="12.75">
      <c r="A14" s="906"/>
      <c r="B14" s="907"/>
      <c r="C14" s="908" t="s">
        <v>677</v>
      </c>
      <c r="D14" s="1150">
        <v>128</v>
      </c>
      <c r="E14" s="1148">
        <v>376279842.76</v>
      </c>
      <c r="F14" s="1787"/>
      <c r="G14" s="1150">
        <v>710</v>
      </c>
      <c r="H14" s="1788">
        <v>490484</v>
      </c>
      <c r="I14" s="1615"/>
      <c r="J14" s="1150">
        <v>7677</v>
      </c>
      <c r="K14" s="1148">
        <v>39760450</v>
      </c>
      <c r="L14" s="1148">
        <v>430</v>
      </c>
      <c r="M14" s="1789"/>
      <c r="N14" s="414"/>
      <c r="P14" s="414"/>
      <c r="Q14" s="414"/>
      <c r="R14" s="414"/>
      <c r="S14" s="414"/>
    </row>
    <row r="15" spans="1:19" ht="12.75">
      <c r="A15" s="906"/>
      <c r="B15" s="907"/>
      <c r="C15" s="908" t="s">
        <v>678</v>
      </c>
      <c r="D15" s="1150">
        <v>15</v>
      </c>
      <c r="E15" s="1148">
        <v>112282719.12</v>
      </c>
      <c r="F15" s="1787"/>
      <c r="G15" s="1150">
        <v>97</v>
      </c>
      <c r="H15" s="1788">
        <v>102724</v>
      </c>
      <c r="I15" s="1615"/>
      <c r="J15" s="1150">
        <v>2393</v>
      </c>
      <c r="K15" s="1148">
        <v>11894163</v>
      </c>
      <c r="L15" s="1148">
        <v>427</v>
      </c>
      <c r="M15" s="1789"/>
      <c r="N15" s="414"/>
      <c r="P15" s="414"/>
      <c r="Q15" s="414"/>
      <c r="S15" s="414"/>
    </row>
    <row r="16" spans="1:19" ht="12.75">
      <c r="A16" s="906"/>
      <c r="B16" s="907"/>
      <c r="C16" s="908" t="s">
        <v>679</v>
      </c>
      <c r="D16" s="1150">
        <v>215</v>
      </c>
      <c r="E16" s="1148">
        <v>567396203.26</v>
      </c>
      <c r="F16" s="1787"/>
      <c r="G16" s="1150">
        <v>874</v>
      </c>
      <c r="H16" s="1788">
        <v>641605</v>
      </c>
      <c r="I16" s="1615"/>
      <c r="J16" s="1150">
        <v>16213</v>
      </c>
      <c r="K16" s="1148">
        <v>107911293</v>
      </c>
      <c r="L16" s="1148">
        <v>572</v>
      </c>
      <c r="M16" s="1789"/>
      <c r="N16" s="414"/>
      <c r="P16" s="414"/>
      <c r="Q16" s="414"/>
      <c r="R16" s="414"/>
      <c r="S16" s="414"/>
    </row>
    <row r="17" spans="1:19" ht="12.75">
      <c r="A17" s="906"/>
      <c r="B17" s="907"/>
      <c r="C17" s="908" t="s">
        <v>680</v>
      </c>
      <c r="D17" s="1150">
        <v>28</v>
      </c>
      <c r="E17" s="1148">
        <v>30319658.69</v>
      </c>
      <c r="F17" s="1787"/>
      <c r="G17" s="1150">
        <v>105</v>
      </c>
      <c r="H17" s="1788">
        <v>198774</v>
      </c>
      <c r="I17" s="1615"/>
      <c r="J17" s="1150">
        <v>4633</v>
      </c>
      <c r="K17" s="1148">
        <v>32836538</v>
      </c>
      <c r="L17" s="1148">
        <v>624</v>
      </c>
      <c r="M17" s="1789"/>
      <c r="N17" s="414"/>
      <c r="P17" s="414"/>
      <c r="Q17" s="414"/>
      <c r="R17" s="414"/>
      <c r="S17" s="414"/>
    </row>
    <row r="18" spans="1:19" ht="12.75">
      <c r="A18" s="906"/>
      <c r="B18" s="907"/>
      <c r="C18" s="908" t="s">
        <v>681</v>
      </c>
      <c r="D18" s="1150">
        <v>50</v>
      </c>
      <c r="E18" s="1148">
        <v>48866379.71</v>
      </c>
      <c r="F18" s="1787"/>
      <c r="G18" s="1150">
        <v>120</v>
      </c>
      <c r="H18" s="1788">
        <v>86134</v>
      </c>
      <c r="I18" s="1615"/>
      <c r="J18" s="1150">
        <v>1817</v>
      </c>
      <c r="K18" s="1148">
        <v>7420259</v>
      </c>
      <c r="L18" s="1148">
        <v>338</v>
      </c>
      <c r="M18" s="1789"/>
      <c r="N18" s="414"/>
      <c r="P18" s="414"/>
      <c r="Q18" s="414"/>
      <c r="R18" s="414"/>
      <c r="S18" s="414"/>
    </row>
    <row r="19" spans="1:19" ht="12.75">
      <c r="A19" s="906"/>
      <c r="B19" s="907"/>
      <c r="C19" s="908" t="s">
        <v>682</v>
      </c>
      <c r="D19" s="1150">
        <v>13</v>
      </c>
      <c r="E19" s="1148">
        <v>15757270.88</v>
      </c>
      <c r="F19" s="1787"/>
      <c r="G19" s="1150">
        <v>64</v>
      </c>
      <c r="H19" s="1788">
        <v>97314</v>
      </c>
      <c r="I19" s="1615"/>
      <c r="J19" s="1150">
        <v>1685</v>
      </c>
      <c r="K19" s="1148">
        <v>8372786</v>
      </c>
      <c r="L19" s="1148">
        <v>418</v>
      </c>
      <c r="M19" s="1789"/>
      <c r="N19" s="414"/>
      <c r="P19" s="414"/>
      <c r="Q19" s="414"/>
      <c r="R19" s="414"/>
      <c r="S19" s="414"/>
    </row>
    <row r="20" spans="1:19" ht="12.75">
      <c r="A20" s="1783"/>
      <c r="B20" s="1673" t="s">
        <v>683</v>
      </c>
      <c r="C20" s="1674"/>
      <c r="D20" s="1784">
        <f>SUM(D21:D28)</f>
        <v>1354</v>
      </c>
      <c r="E20" s="1717">
        <f>SUM(E21:E28)</f>
        <v>13859109826.05</v>
      </c>
      <c r="F20" s="507"/>
      <c r="G20" s="1784">
        <f>SUM(G21:G28)</f>
        <v>8459</v>
      </c>
      <c r="H20" s="1717">
        <f>SUM(H21:H28)</f>
        <v>7388732</v>
      </c>
      <c r="I20" s="427"/>
      <c r="J20" s="1784">
        <v>193163</v>
      </c>
      <c r="K20" s="1717">
        <v>1303912324</v>
      </c>
      <c r="L20" s="1717">
        <v>565</v>
      </c>
      <c r="M20" s="1790"/>
      <c r="N20" s="1791"/>
      <c r="P20" s="414"/>
      <c r="Q20" s="414"/>
      <c r="R20" s="414"/>
      <c r="S20" s="414"/>
    </row>
    <row r="21" spans="1:19" ht="12.75">
      <c r="A21" s="1256"/>
      <c r="B21" s="907"/>
      <c r="C21" s="908" t="s">
        <v>684</v>
      </c>
      <c r="D21" s="1150">
        <v>11</v>
      </c>
      <c r="E21" s="1148">
        <v>35504230.36</v>
      </c>
      <c r="F21" s="1787"/>
      <c r="G21" s="1150">
        <v>101</v>
      </c>
      <c r="H21" s="1148">
        <v>122438</v>
      </c>
      <c r="I21" s="1615"/>
      <c r="J21" s="1150">
        <v>1525</v>
      </c>
      <c r="K21" s="1148">
        <v>10519031</v>
      </c>
      <c r="L21" s="1148">
        <v>584</v>
      </c>
      <c r="M21" s="1789"/>
      <c r="N21" s="414"/>
      <c r="P21" s="414"/>
      <c r="Q21" s="414"/>
      <c r="R21" s="414"/>
      <c r="S21" s="414"/>
    </row>
    <row r="22" spans="1:19" ht="12.75">
      <c r="A22" s="1256"/>
      <c r="B22" s="907"/>
      <c r="C22" s="908" t="s">
        <v>686</v>
      </c>
      <c r="D22" s="1150">
        <v>16</v>
      </c>
      <c r="E22" s="1148">
        <v>17299837.2</v>
      </c>
      <c r="F22" s="1787"/>
      <c r="G22" s="1150">
        <v>226</v>
      </c>
      <c r="H22" s="1148">
        <v>58570</v>
      </c>
      <c r="I22" s="1615"/>
      <c r="J22" s="1150">
        <v>403</v>
      </c>
      <c r="K22" s="1148">
        <v>2447005</v>
      </c>
      <c r="L22" s="1148">
        <v>529</v>
      </c>
      <c r="M22" s="1789"/>
      <c r="N22" s="414"/>
      <c r="P22" s="414"/>
      <c r="Q22" s="414"/>
      <c r="R22" s="414"/>
      <c r="S22" s="414"/>
    </row>
    <row r="23" spans="1:19" ht="12.75">
      <c r="A23" s="1256"/>
      <c r="B23" s="907"/>
      <c r="C23" s="908" t="s">
        <v>687</v>
      </c>
      <c r="D23" s="1150">
        <v>75</v>
      </c>
      <c r="E23" s="1148">
        <v>92043015.67</v>
      </c>
      <c r="F23" s="1787"/>
      <c r="G23" s="1150">
        <v>490</v>
      </c>
      <c r="H23" s="1148">
        <v>640071</v>
      </c>
      <c r="I23" s="1615"/>
      <c r="J23" s="1150">
        <v>17753</v>
      </c>
      <c r="K23" s="1148">
        <v>157319318</v>
      </c>
      <c r="L23" s="1148">
        <v>737</v>
      </c>
      <c r="M23" s="1789"/>
      <c r="N23" s="1791"/>
      <c r="P23" s="414"/>
      <c r="Q23" s="414"/>
      <c r="R23" s="414"/>
      <c r="S23" s="414"/>
    </row>
    <row r="24" spans="1:19" ht="12.75">
      <c r="A24" s="1256"/>
      <c r="B24" s="907"/>
      <c r="C24" s="908" t="s">
        <v>688</v>
      </c>
      <c r="D24" s="1150">
        <v>219</v>
      </c>
      <c r="E24" s="1148">
        <v>413589300.62</v>
      </c>
      <c r="F24" s="1787"/>
      <c r="G24" s="1150">
        <v>1546</v>
      </c>
      <c r="H24" s="1148">
        <v>1132793</v>
      </c>
      <c r="I24" s="1615"/>
      <c r="J24" s="1150">
        <v>16478</v>
      </c>
      <c r="K24" s="1148">
        <v>95537125</v>
      </c>
      <c r="L24" s="1148">
        <v>481</v>
      </c>
      <c r="M24" s="1789"/>
      <c r="N24" s="414"/>
      <c r="P24" s="414"/>
      <c r="Q24" s="414"/>
      <c r="R24" s="414"/>
      <c r="S24" s="414"/>
    </row>
    <row r="25" spans="1:19" ht="12.75">
      <c r="A25" s="1256"/>
      <c r="B25" s="907"/>
      <c r="C25" s="908" t="s">
        <v>689</v>
      </c>
      <c r="D25" s="1150">
        <v>543</v>
      </c>
      <c r="E25" s="1148">
        <v>4016591912.9</v>
      </c>
      <c r="F25" s="1787"/>
      <c r="G25" s="1150">
        <v>3683</v>
      </c>
      <c r="H25" s="1148">
        <v>2378622</v>
      </c>
      <c r="I25" s="1615"/>
      <c r="J25" s="1150">
        <v>45414</v>
      </c>
      <c r="K25" s="1148">
        <v>312848384</v>
      </c>
      <c r="L25" s="1148">
        <v>559</v>
      </c>
      <c r="M25" s="1789"/>
      <c r="N25" s="1791"/>
      <c r="P25" s="414"/>
      <c r="Q25" s="414"/>
      <c r="R25" s="414"/>
      <c r="S25" s="414"/>
    </row>
    <row r="26" spans="1:19" ht="12.75">
      <c r="A26" s="1256"/>
      <c r="B26" s="907"/>
      <c r="C26" s="908" t="s">
        <v>690</v>
      </c>
      <c r="D26" s="1150">
        <v>374</v>
      </c>
      <c r="E26" s="1148">
        <v>5039204125.3</v>
      </c>
      <c r="F26" s="1787"/>
      <c r="G26" s="1792">
        <v>1690</v>
      </c>
      <c r="H26" s="1148">
        <v>1953216</v>
      </c>
      <c r="I26" s="1615"/>
      <c r="J26" s="1150">
        <v>80935</v>
      </c>
      <c r="K26" s="1148">
        <v>525570854</v>
      </c>
      <c r="L26" s="1148">
        <v>545</v>
      </c>
      <c r="M26" s="1789"/>
      <c r="N26" s="1791"/>
      <c r="P26" s="414"/>
      <c r="Q26" s="414"/>
      <c r="R26" s="414"/>
      <c r="S26" s="414"/>
    </row>
    <row r="27" spans="1:19" ht="12.75">
      <c r="A27" s="1256"/>
      <c r="B27" s="907"/>
      <c r="C27" s="908" t="s">
        <v>691</v>
      </c>
      <c r="D27" s="1150">
        <v>59</v>
      </c>
      <c r="E27" s="1148">
        <v>3048026530.2</v>
      </c>
      <c r="F27" s="1787"/>
      <c r="G27" s="1150">
        <v>580</v>
      </c>
      <c r="H27" s="1148">
        <v>873481</v>
      </c>
      <c r="I27" s="1615"/>
      <c r="J27" s="1150">
        <v>18250</v>
      </c>
      <c r="K27" s="1148">
        <v>96490331</v>
      </c>
      <c r="L27" s="1148">
        <v>475</v>
      </c>
      <c r="M27" s="1789"/>
      <c r="N27" s="414"/>
      <c r="P27" s="414"/>
      <c r="Q27" s="414"/>
      <c r="R27" s="414"/>
      <c r="S27" s="414"/>
    </row>
    <row r="28" spans="1:19" ht="12.75">
      <c r="A28" s="1256"/>
      <c r="B28" s="907"/>
      <c r="C28" s="908" t="s">
        <v>692</v>
      </c>
      <c r="D28" s="1150">
        <v>57</v>
      </c>
      <c r="E28" s="1148">
        <v>1196850873.8</v>
      </c>
      <c r="F28" s="1787"/>
      <c r="G28" s="1150">
        <v>143</v>
      </c>
      <c r="H28" s="1148">
        <v>229541</v>
      </c>
      <c r="I28" s="1615"/>
      <c r="J28" s="1150">
        <v>12405</v>
      </c>
      <c r="K28" s="1148">
        <v>103180276</v>
      </c>
      <c r="L28" s="1148">
        <v>694</v>
      </c>
      <c r="M28" s="1789"/>
      <c r="N28" s="1791"/>
      <c r="P28" s="414"/>
      <c r="Q28" s="414"/>
      <c r="R28" s="414"/>
      <c r="S28" s="414"/>
    </row>
    <row r="29" spans="1:19" ht="12.75">
      <c r="A29" s="1783"/>
      <c r="B29" s="1673" t="s">
        <v>693</v>
      </c>
      <c r="C29" s="1674"/>
      <c r="D29" s="1784">
        <f>SUM(D30:D39)</f>
        <v>392</v>
      </c>
      <c r="E29" s="1717">
        <f>SUM(E30:E39)</f>
        <v>4167428029.64</v>
      </c>
      <c r="F29" s="507"/>
      <c r="G29" s="1784">
        <f>SUM(G30:G39)</f>
        <v>3234</v>
      </c>
      <c r="H29" s="1717">
        <f>SUM(H30:H39)</f>
        <v>6769165</v>
      </c>
      <c r="I29" s="427"/>
      <c r="J29" s="1784">
        <v>183709</v>
      </c>
      <c r="K29" s="1717">
        <v>1067760546</v>
      </c>
      <c r="L29" s="1717">
        <v>483</v>
      </c>
      <c r="M29" s="1790"/>
      <c r="N29" s="414"/>
      <c r="P29" s="414"/>
      <c r="Q29" s="414"/>
      <c r="R29" s="414"/>
      <c r="S29" s="414"/>
    </row>
    <row r="30" spans="1:19" ht="12.75">
      <c r="A30" s="1256"/>
      <c r="B30" s="907"/>
      <c r="C30" s="908" t="s">
        <v>694</v>
      </c>
      <c r="D30" s="1150">
        <v>22</v>
      </c>
      <c r="E30" s="1148">
        <v>47437157.15</v>
      </c>
      <c r="F30" s="1787"/>
      <c r="G30" s="1150">
        <v>220</v>
      </c>
      <c r="H30" s="1148">
        <v>425663</v>
      </c>
      <c r="I30" s="1615"/>
      <c r="J30" s="1150">
        <v>15467</v>
      </c>
      <c r="K30" s="1148">
        <v>79585527</v>
      </c>
      <c r="L30" s="1148">
        <v>395</v>
      </c>
      <c r="M30" s="1789"/>
      <c r="N30" s="414"/>
      <c r="P30" s="414"/>
      <c r="Q30" s="414"/>
      <c r="R30" s="414"/>
      <c r="S30" s="414"/>
    </row>
    <row r="31" spans="1:19" ht="12.75">
      <c r="A31" s="1256"/>
      <c r="B31" s="907"/>
      <c r="C31" s="908" t="s">
        <v>695</v>
      </c>
      <c r="D31" s="1150">
        <v>17</v>
      </c>
      <c r="E31" s="1148">
        <v>23644087.95</v>
      </c>
      <c r="F31" s="1787"/>
      <c r="G31" s="1150">
        <v>121</v>
      </c>
      <c r="H31" s="1148">
        <v>287154</v>
      </c>
      <c r="I31" s="1615"/>
      <c r="J31" s="1150">
        <v>3857</v>
      </c>
      <c r="K31" s="1148">
        <v>15639957</v>
      </c>
      <c r="L31" s="1148">
        <v>339</v>
      </c>
      <c r="M31" s="1789"/>
      <c r="N31" s="414"/>
      <c r="P31" s="414"/>
      <c r="Q31" s="414"/>
      <c r="R31" s="414"/>
      <c r="S31" s="414"/>
    </row>
    <row r="32" spans="1:19" ht="12.75">
      <c r="A32" s="1256"/>
      <c r="B32" s="907"/>
      <c r="C32" s="908" t="s">
        <v>696</v>
      </c>
      <c r="D32" s="1150">
        <v>90</v>
      </c>
      <c r="E32" s="1148">
        <v>405818289.36</v>
      </c>
      <c r="F32" s="1787"/>
      <c r="G32" s="1150">
        <v>883</v>
      </c>
      <c r="H32" s="1148">
        <v>2055864</v>
      </c>
      <c r="I32" s="1615"/>
      <c r="J32" s="1150">
        <v>49817</v>
      </c>
      <c r="K32" s="1148">
        <v>386689923</v>
      </c>
      <c r="L32" s="1148">
        <v>638</v>
      </c>
      <c r="M32" s="1789"/>
      <c r="N32" s="414"/>
      <c r="P32" s="414"/>
      <c r="Q32" s="414"/>
      <c r="R32" s="414"/>
      <c r="S32" s="414"/>
    </row>
    <row r="33" spans="1:19" ht="12.75">
      <c r="A33" s="1256"/>
      <c r="B33" s="907"/>
      <c r="C33" s="908" t="s">
        <v>697</v>
      </c>
      <c r="D33" s="1150">
        <v>66</v>
      </c>
      <c r="E33" s="1148">
        <v>2179651129.9</v>
      </c>
      <c r="F33" s="1787"/>
      <c r="G33" s="1150">
        <v>503</v>
      </c>
      <c r="H33" s="1148">
        <v>810513</v>
      </c>
      <c r="I33" s="1615"/>
      <c r="J33" s="1150">
        <v>26763</v>
      </c>
      <c r="K33" s="1148">
        <v>168248859</v>
      </c>
      <c r="L33" s="1148">
        <v>525</v>
      </c>
      <c r="M33" s="1789"/>
      <c r="N33" s="414"/>
      <c r="P33" s="414"/>
      <c r="Q33" s="414"/>
      <c r="R33" s="414"/>
      <c r="S33" s="414"/>
    </row>
    <row r="34" spans="1:19" ht="12.75">
      <c r="A34" s="1256"/>
      <c r="B34" s="907"/>
      <c r="C34" s="908" t="s">
        <v>698</v>
      </c>
      <c r="D34" s="1150">
        <v>28</v>
      </c>
      <c r="E34" s="1148">
        <v>100950318.68</v>
      </c>
      <c r="F34" s="1787"/>
      <c r="G34" s="1150">
        <v>245</v>
      </c>
      <c r="H34" s="1148">
        <v>544454</v>
      </c>
      <c r="I34" s="1615"/>
      <c r="J34" s="1150">
        <v>7429</v>
      </c>
      <c r="K34" s="1148">
        <v>31815253</v>
      </c>
      <c r="L34" s="1148">
        <v>389</v>
      </c>
      <c r="M34" s="1789"/>
      <c r="N34" s="414"/>
      <c r="P34" s="414"/>
      <c r="Q34" s="414"/>
      <c r="R34" s="414"/>
      <c r="S34" s="414"/>
    </row>
    <row r="35" spans="1:19" ht="12.75">
      <c r="A35" s="1256"/>
      <c r="B35" s="907"/>
      <c r="C35" s="908" t="s">
        <v>699</v>
      </c>
      <c r="D35" s="1150">
        <v>30</v>
      </c>
      <c r="E35" s="1148">
        <v>93716321.83</v>
      </c>
      <c r="F35" s="1787"/>
      <c r="G35" s="1150">
        <v>203</v>
      </c>
      <c r="H35" s="1148">
        <v>496119</v>
      </c>
      <c r="I35" s="1615"/>
      <c r="J35" s="1150">
        <v>5331</v>
      </c>
      <c r="K35" s="1148">
        <v>30539616</v>
      </c>
      <c r="L35" s="1148">
        <v>464</v>
      </c>
      <c r="M35" s="1789"/>
      <c r="N35" s="414"/>
      <c r="P35" s="414"/>
      <c r="Q35" s="414"/>
      <c r="R35" s="414"/>
      <c r="S35" s="414"/>
    </row>
    <row r="36" spans="1:19" ht="12.75">
      <c r="A36" s="1256"/>
      <c r="B36" s="907"/>
      <c r="C36" s="908" t="s">
        <v>700</v>
      </c>
      <c r="D36" s="1150">
        <v>13</v>
      </c>
      <c r="E36" s="1148">
        <v>22051171.33</v>
      </c>
      <c r="F36" s="1787"/>
      <c r="G36" s="1150">
        <v>107</v>
      </c>
      <c r="H36" s="1148">
        <v>265752</v>
      </c>
      <c r="I36" s="1615"/>
      <c r="J36" s="1150">
        <v>5491</v>
      </c>
      <c r="K36" s="1148">
        <v>39148005</v>
      </c>
      <c r="L36" s="1148">
        <v>519</v>
      </c>
      <c r="M36" s="1789"/>
      <c r="N36" s="414"/>
      <c r="P36" s="414"/>
      <c r="Q36" s="414"/>
      <c r="R36" s="414"/>
      <c r="S36" s="414"/>
    </row>
    <row r="37" spans="1:19" ht="12.75">
      <c r="A37" s="1256"/>
      <c r="B37" s="907"/>
      <c r="C37" s="908" t="s">
        <v>701</v>
      </c>
      <c r="D37" s="1150">
        <v>55</v>
      </c>
      <c r="E37" s="1148">
        <v>423624912.72</v>
      </c>
      <c r="F37" s="1787"/>
      <c r="G37" s="1150">
        <v>449</v>
      </c>
      <c r="H37" s="1148">
        <v>845796</v>
      </c>
      <c r="I37" s="1615"/>
      <c r="J37" s="1150">
        <v>36014</v>
      </c>
      <c r="K37" s="1148">
        <v>161898029</v>
      </c>
      <c r="L37" s="1148">
        <v>390</v>
      </c>
      <c r="M37" s="1789"/>
      <c r="N37" s="1791"/>
      <c r="P37" s="414"/>
      <c r="Q37" s="414"/>
      <c r="R37" s="414"/>
      <c r="S37" s="414"/>
    </row>
    <row r="38" spans="1:19" ht="12.75">
      <c r="A38" s="1256"/>
      <c r="B38" s="907"/>
      <c r="C38" s="908" t="s">
        <v>702</v>
      </c>
      <c r="D38" s="1150">
        <v>19</v>
      </c>
      <c r="E38" s="1148">
        <v>85445717.72</v>
      </c>
      <c r="F38" s="1787"/>
      <c r="G38" s="1150">
        <v>183</v>
      </c>
      <c r="H38" s="1148">
        <v>472922</v>
      </c>
      <c r="I38" s="1615"/>
      <c r="J38" s="1150">
        <v>15842</v>
      </c>
      <c r="K38" s="1148">
        <v>66751940</v>
      </c>
      <c r="L38" s="1148">
        <v>354</v>
      </c>
      <c r="M38" s="1789"/>
      <c r="N38" s="414"/>
      <c r="P38" s="414"/>
      <c r="Q38" s="414"/>
      <c r="R38" s="414"/>
      <c r="S38" s="414"/>
    </row>
    <row r="39" spans="1:19" ht="12.75">
      <c r="A39" s="1256"/>
      <c r="B39" s="907"/>
      <c r="C39" s="908" t="s">
        <v>703</v>
      </c>
      <c r="D39" s="1150">
        <v>52</v>
      </c>
      <c r="E39" s="1148">
        <v>785088923</v>
      </c>
      <c r="F39" s="1787"/>
      <c r="G39" s="1150">
        <v>320</v>
      </c>
      <c r="H39" s="1148">
        <v>564928</v>
      </c>
      <c r="I39" s="1615"/>
      <c r="J39" s="1150">
        <v>17698</v>
      </c>
      <c r="K39" s="1148">
        <v>87443437</v>
      </c>
      <c r="L39" s="1148">
        <v>412</v>
      </c>
      <c r="M39" s="1789"/>
      <c r="N39" s="414"/>
      <c r="P39" s="414"/>
      <c r="Q39" s="414"/>
      <c r="R39" s="414"/>
      <c r="S39" s="414"/>
    </row>
    <row r="40" spans="1:19" ht="12.75">
      <c r="A40" s="1783"/>
      <c r="B40" s="1673" t="s">
        <v>704</v>
      </c>
      <c r="C40" s="1674"/>
      <c r="D40" s="1784">
        <f>SUM(D41:D46)</f>
        <v>1260</v>
      </c>
      <c r="E40" s="1717">
        <f>SUM(E41:E46)</f>
        <v>22458261298.280003</v>
      </c>
      <c r="F40" s="507"/>
      <c r="G40" s="1784">
        <f>SUM(G41:G46)</f>
        <v>5580</v>
      </c>
      <c r="H40" s="1717">
        <f>SUM(H41:H46)</f>
        <v>7109702</v>
      </c>
      <c r="I40" s="427"/>
      <c r="J40" s="1784">
        <v>207679</v>
      </c>
      <c r="K40" s="1717">
        <v>1763065435</v>
      </c>
      <c r="L40" s="1717">
        <v>675</v>
      </c>
      <c r="M40" s="1790"/>
      <c r="N40" s="414"/>
      <c r="P40" s="414"/>
      <c r="Q40" s="414"/>
      <c r="R40" s="414"/>
      <c r="S40" s="414"/>
    </row>
    <row r="41" spans="1:19" ht="12.75">
      <c r="A41" s="1256"/>
      <c r="B41" s="907"/>
      <c r="C41" s="908" t="s">
        <v>705</v>
      </c>
      <c r="D41" s="1150">
        <v>293</v>
      </c>
      <c r="E41" s="1148">
        <v>9064351257.8</v>
      </c>
      <c r="F41" s="1787"/>
      <c r="G41" s="1150">
        <v>1614</v>
      </c>
      <c r="H41" s="1148">
        <v>1610663</v>
      </c>
      <c r="I41" s="1615"/>
      <c r="J41" s="1150">
        <v>39816</v>
      </c>
      <c r="K41" s="1148">
        <v>307651918</v>
      </c>
      <c r="L41" s="1148">
        <v>678</v>
      </c>
      <c r="M41" s="1789"/>
      <c r="N41" s="414"/>
      <c r="P41" s="414"/>
      <c r="Q41" s="414"/>
      <c r="R41" s="414"/>
      <c r="S41" s="414"/>
    </row>
    <row r="42" spans="1:19" ht="12.75">
      <c r="A42" s="1256"/>
      <c r="B42" s="907"/>
      <c r="C42" s="908" t="s">
        <v>706</v>
      </c>
      <c r="D42" s="1150">
        <v>116</v>
      </c>
      <c r="E42" s="1148">
        <v>1439314984.4</v>
      </c>
      <c r="F42" s="1787"/>
      <c r="G42" s="1150">
        <v>438</v>
      </c>
      <c r="H42" s="1148">
        <v>1026203</v>
      </c>
      <c r="I42" s="1615"/>
      <c r="J42" s="1150">
        <v>31107</v>
      </c>
      <c r="K42" s="1148">
        <v>325089283</v>
      </c>
      <c r="L42" s="1148">
        <v>794</v>
      </c>
      <c r="M42" s="1789"/>
      <c r="N42" s="1791"/>
      <c r="P42" s="414"/>
      <c r="Q42" s="414"/>
      <c r="R42" s="414"/>
      <c r="S42" s="414"/>
    </row>
    <row r="43" spans="1:19" ht="12.75">
      <c r="A43" s="1256"/>
      <c r="B43" s="907"/>
      <c r="C43" s="908" t="s">
        <v>707</v>
      </c>
      <c r="D43" s="1150">
        <v>336</v>
      </c>
      <c r="E43" s="1148">
        <v>7500888184.8</v>
      </c>
      <c r="F43" s="1787"/>
      <c r="G43" s="1150">
        <v>990</v>
      </c>
      <c r="H43" s="1148">
        <v>1484147</v>
      </c>
      <c r="I43" s="1615"/>
      <c r="J43" s="1150">
        <v>42013</v>
      </c>
      <c r="K43" s="1148">
        <v>409880009</v>
      </c>
      <c r="L43" s="1148">
        <v>750</v>
      </c>
      <c r="M43" s="1789"/>
      <c r="N43" s="1791"/>
      <c r="P43" s="414"/>
      <c r="Q43" s="414"/>
      <c r="R43" s="414"/>
      <c r="S43" s="414"/>
    </row>
    <row r="44" spans="1:19" ht="12.75">
      <c r="A44" s="1256"/>
      <c r="B44" s="907"/>
      <c r="C44" s="908" t="s">
        <v>708</v>
      </c>
      <c r="D44" s="1150">
        <v>47</v>
      </c>
      <c r="E44" s="1148">
        <v>209407763.22</v>
      </c>
      <c r="F44" s="1787"/>
      <c r="G44" s="1150">
        <v>466</v>
      </c>
      <c r="H44" s="1148">
        <v>640464</v>
      </c>
      <c r="I44" s="1615"/>
      <c r="J44" s="1150">
        <v>9022</v>
      </c>
      <c r="K44" s="1148">
        <v>59786121</v>
      </c>
      <c r="L44" s="1148">
        <v>542</v>
      </c>
      <c r="M44" s="1789"/>
      <c r="N44" s="414"/>
      <c r="P44" s="414"/>
      <c r="Q44" s="414"/>
      <c r="R44" s="414"/>
      <c r="S44" s="414"/>
    </row>
    <row r="45" spans="1:19" ht="12.75">
      <c r="A45" s="1256"/>
      <c r="B45" s="907"/>
      <c r="C45" s="908" t="s">
        <v>709</v>
      </c>
      <c r="D45" s="1150">
        <v>377</v>
      </c>
      <c r="E45" s="1148">
        <v>3883139173.4</v>
      </c>
      <c r="F45" s="1787"/>
      <c r="G45" s="1150">
        <v>1506</v>
      </c>
      <c r="H45" s="1148">
        <v>1638983</v>
      </c>
      <c r="I45" s="1615"/>
      <c r="J45" s="1150">
        <v>74020</v>
      </c>
      <c r="K45" s="1148">
        <v>587377284</v>
      </c>
      <c r="L45" s="1148">
        <v>623</v>
      </c>
      <c r="M45" s="1789"/>
      <c r="N45" s="1791"/>
      <c r="P45" s="414"/>
      <c r="Q45" s="414"/>
      <c r="R45" s="414"/>
      <c r="S45" s="414"/>
    </row>
    <row r="46" spans="1:19" ht="12.75">
      <c r="A46" s="1256"/>
      <c r="B46" s="907"/>
      <c r="C46" s="908" t="s">
        <v>710</v>
      </c>
      <c r="D46" s="1150">
        <v>91</v>
      </c>
      <c r="E46" s="1148">
        <v>361159934.66</v>
      </c>
      <c r="F46" s="1787"/>
      <c r="G46" s="1150">
        <v>566</v>
      </c>
      <c r="H46" s="1148">
        <v>709242</v>
      </c>
      <c r="I46" s="1615"/>
      <c r="J46" s="1150">
        <v>11701</v>
      </c>
      <c r="K46" s="1148">
        <v>73280820</v>
      </c>
      <c r="L46" s="1148">
        <v>522</v>
      </c>
      <c r="M46" s="1789"/>
      <c r="N46" s="414"/>
      <c r="P46" s="414"/>
      <c r="Q46" s="414"/>
      <c r="R46" s="414"/>
      <c r="S46" s="414"/>
    </row>
    <row r="47" spans="1:14" ht="12.75">
      <c r="A47" s="1259"/>
      <c r="B47" s="1793"/>
      <c r="C47" s="1794"/>
      <c r="D47" s="1795"/>
      <c r="E47" s="1796"/>
      <c r="F47" s="1797"/>
      <c r="G47" s="1798"/>
      <c r="H47" s="1799"/>
      <c r="I47" s="1800"/>
      <c r="J47" s="1801"/>
      <c r="K47" s="1802"/>
      <c r="L47" s="1800"/>
      <c r="M47" s="1803"/>
      <c r="N47" s="414"/>
    </row>
    <row r="48" spans="1:14" ht="12.75">
      <c r="A48" s="1700"/>
      <c r="B48" s="1700"/>
      <c r="C48" s="1700"/>
      <c r="D48" s="1804"/>
      <c r="E48" s="1805"/>
      <c r="F48" s="1805"/>
      <c r="G48" s="1806"/>
      <c r="H48" s="1807"/>
      <c r="I48" s="1808"/>
      <c r="J48" s="1809"/>
      <c r="K48" s="1808"/>
      <c r="L48" s="1808"/>
      <c r="M48" s="1808"/>
      <c r="N48" s="414"/>
    </row>
    <row r="49" spans="1:14" ht="12.75">
      <c r="A49" s="1700"/>
      <c r="B49" s="1700"/>
      <c r="C49" s="1700"/>
      <c r="D49" s="1804"/>
      <c r="E49" s="1805"/>
      <c r="F49" s="1805"/>
      <c r="G49" s="1806"/>
      <c r="H49" s="1807"/>
      <c r="I49" s="1808"/>
      <c r="J49" s="1809"/>
      <c r="K49" s="1808"/>
      <c r="L49" s="1808"/>
      <c r="M49" s="1808"/>
      <c r="N49" s="414"/>
    </row>
    <row r="50" spans="1:14" ht="12.75">
      <c r="A50" s="985"/>
      <c r="B50" s="986"/>
      <c r="C50" s="986"/>
      <c r="D50" s="986"/>
      <c r="E50" s="986"/>
      <c r="F50" s="986"/>
      <c r="G50" s="986"/>
      <c r="H50" s="1810"/>
      <c r="I50" s="66"/>
      <c r="J50" s="986"/>
      <c r="K50" s="986"/>
      <c r="L50" s="1811"/>
      <c r="M50" s="1812"/>
      <c r="N50" s="414"/>
    </row>
    <row r="51" spans="1:14" ht="23.25">
      <c r="A51" s="1138" t="s">
        <v>752</v>
      </c>
      <c r="B51" s="1745"/>
      <c r="C51" s="1637"/>
      <c r="D51" s="1637"/>
      <c r="E51" s="1637"/>
      <c r="F51" s="1637"/>
      <c r="G51" s="1637"/>
      <c r="H51" s="1813"/>
      <c r="I51" s="964"/>
      <c r="J51" s="1637"/>
      <c r="K51" s="1814"/>
      <c r="L51" s="1814"/>
      <c r="M51" s="1815"/>
      <c r="N51" s="414"/>
    </row>
    <row r="52" spans="1:14" ht="20.25">
      <c r="A52" s="1748" t="s">
        <v>746</v>
      </c>
      <c r="B52" s="1745"/>
      <c r="C52" s="1749"/>
      <c r="D52" s="1637"/>
      <c r="E52" s="1637"/>
      <c r="F52" s="1637"/>
      <c r="G52" s="1637"/>
      <c r="H52" s="1813"/>
      <c r="I52" s="964"/>
      <c r="J52" s="1637"/>
      <c r="K52" s="1637"/>
      <c r="L52" s="1637"/>
      <c r="M52" s="1747"/>
      <c r="N52" s="414"/>
    </row>
    <row r="53" spans="1:14" ht="20.25">
      <c r="A53" s="1748" t="s">
        <v>144</v>
      </c>
      <c r="B53" s="1745"/>
      <c r="C53" s="1749"/>
      <c r="D53" s="1637"/>
      <c r="E53" s="1637"/>
      <c r="F53" s="1637"/>
      <c r="G53" s="1637"/>
      <c r="H53" s="1813"/>
      <c r="I53" s="964"/>
      <c r="J53" s="1637"/>
      <c r="K53" s="1637"/>
      <c r="L53" s="1637"/>
      <c r="M53" s="1747"/>
      <c r="N53" s="414"/>
    </row>
    <row r="54" spans="1:14" ht="12.75">
      <c r="A54" s="1750"/>
      <c r="B54" s="1751"/>
      <c r="C54" s="1751"/>
      <c r="D54" s="1751"/>
      <c r="E54" s="1751"/>
      <c r="F54" s="1751"/>
      <c r="G54" s="1751"/>
      <c r="H54" s="1816"/>
      <c r="I54" s="319"/>
      <c r="J54" s="1751"/>
      <c r="K54" s="1817"/>
      <c r="L54" s="1817"/>
      <c r="M54" s="1818"/>
      <c r="N54" s="414"/>
    </row>
    <row r="55" spans="1:14" ht="12.75">
      <c r="A55" s="1819"/>
      <c r="B55" s="1820"/>
      <c r="C55" s="1821"/>
      <c r="D55" s="1822"/>
      <c r="E55" s="1822"/>
      <c r="F55" s="1822"/>
      <c r="G55" s="1823"/>
      <c r="H55" s="1824"/>
      <c r="I55" s="1822"/>
      <c r="J55" s="1823"/>
      <c r="K55" s="1822"/>
      <c r="L55" s="1822"/>
      <c r="M55" s="1825"/>
      <c r="N55" s="414"/>
    </row>
    <row r="56" spans="1:14" ht="12.75">
      <c r="A56" s="1826"/>
      <c r="B56" s="1827"/>
      <c r="C56" s="1828"/>
      <c r="D56" s="1829" t="s">
        <v>747</v>
      </c>
      <c r="E56" s="736"/>
      <c r="F56" s="736"/>
      <c r="G56" s="1830" t="s">
        <v>748</v>
      </c>
      <c r="H56" s="1831"/>
      <c r="I56" s="1829"/>
      <c r="J56" s="1830" t="s">
        <v>749</v>
      </c>
      <c r="K56" s="1829"/>
      <c r="L56" s="1829"/>
      <c r="M56" s="1832"/>
      <c r="N56" s="414"/>
    </row>
    <row r="57" spans="1:14" ht="12.75">
      <c r="A57" s="2710" t="s">
        <v>674</v>
      </c>
      <c r="B57" s="2584"/>
      <c r="C57" s="2633"/>
      <c r="D57" s="1833" t="s">
        <v>750</v>
      </c>
      <c r="E57" s="736"/>
      <c r="F57" s="736"/>
      <c r="G57" s="2365">
        <v>2009</v>
      </c>
      <c r="H57" s="1834"/>
      <c r="I57" s="1835"/>
      <c r="J57" s="1836">
        <v>2010</v>
      </c>
      <c r="K57" s="1837"/>
      <c r="L57" s="1838"/>
      <c r="M57" s="1839"/>
      <c r="N57" s="414"/>
    </row>
    <row r="58" spans="1:14" ht="12.75" customHeight="1">
      <c r="A58" s="1826"/>
      <c r="B58" s="1827"/>
      <c r="C58" s="1828"/>
      <c r="D58" s="120"/>
      <c r="E58" s="120"/>
      <c r="F58" s="120"/>
      <c r="G58" s="1840"/>
      <c r="H58" s="1841"/>
      <c r="I58" s="607"/>
      <c r="J58" s="1842"/>
      <c r="K58" s="120"/>
      <c r="L58" s="2486" t="s">
        <v>751</v>
      </c>
      <c r="M58" s="2487"/>
      <c r="N58" s="414"/>
    </row>
    <row r="59" spans="1:14" ht="12.75">
      <c r="A59" s="1826"/>
      <c r="B59" s="1827"/>
      <c r="C59" s="1828"/>
      <c r="D59" s="1329" t="s">
        <v>206</v>
      </c>
      <c r="E59" s="2486" t="s">
        <v>5</v>
      </c>
      <c r="F59" s="2706"/>
      <c r="G59" s="1328" t="s">
        <v>206</v>
      </c>
      <c r="H59" s="2486" t="s">
        <v>283</v>
      </c>
      <c r="I59" s="2486"/>
      <c r="J59" s="1328" t="s">
        <v>336</v>
      </c>
      <c r="K59" s="1329" t="s">
        <v>155</v>
      </c>
      <c r="L59" s="2486" t="s">
        <v>350</v>
      </c>
      <c r="M59" s="2487"/>
      <c r="N59" s="414"/>
    </row>
    <row r="60" spans="1:14" ht="12.75">
      <c r="A60" s="1843"/>
      <c r="B60" s="1844"/>
      <c r="C60" s="1845"/>
      <c r="D60" s="1846"/>
      <c r="E60" s="1846"/>
      <c r="F60" s="1846"/>
      <c r="G60" s="1847"/>
      <c r="H60" s="1848"/>
      <c r="I60" s="1846"/>
      <c r="J60" s="1847"/>
      <c r="K60" s="1846"/>
      <c r="L60" s="1846"/>
      <c r="M60" s="1849"/>
      <c r="N60" s="414"/>
    </row>
    <row r="61" spans="1:14" ht="12.75">
      <c r="A61" s="951"/>
      <c r="B61" s="97"/>
      <c r="C61" s="98"/>
      <c r="D61" s="97"/>
      <c r="E61" s="97"/>
      <c r="F61" s="97"/>
      <c r="G61" s="1784"/>
      <c r="H61" s="1717"/>
      <c r="I61" s="1850"/>
      <c r="J61" s="1784"/>
      <c r="K61" s="1851"/>
      <c r="L61" s="1851"/>
      <c r="M61" s="1852"/>
      <c r="N61" s="414"/>
    </row>
    <row r="62" spans="1:19" ht="12.75">
      <c r="A62" s="1783"/>
      <c r="B62" s="1673" t="s">
        <v>712</v>
      </c>
      <c r="C62" s="1674"/>
      <c r="D62" s="1784">
        <f>SUM(D63:D67)</f>
        <v>149</v>
      </c>
      <c r="E62" s="1785">
        <f>SUM(E63:E67)</f>
        <v>444064812.46000004</v>
      </c>
      <c r="F62" s="643"/>
      <c r="G62" s="1784">
        <f>SUM(G63:G68)</f>
        <v>1039</v>
      </c>
      <c r="H62" s="1717">
        <f>SUM(H63:H68)</f>
        <v>1714932</v>
      </c>
      <c r="I62" s="146"/>
      <c r="J62" s="1784">
        <v>24398</v>
      </c>
      <c r="K62" s="1712">
        <v>130941375</v>
      </c>
      <c r="L62" s="1712">
        <v>445</v>
      </c>
      <c r="M62" s="1786"/>
      <c r="N62" s="414"/>
      <c r="P62" s="414"/>
      <c r="Q62" s="414"/>
      <c r="R62" s="414"/>
      <c r="S62" s="414"/>
    </row>
    <row r="63" spans="1:19" ht="12.75">
      <c r="A63" s="1256"/>
      <c r="B63" s="907"/>
      <c r="C63" s="908" t="s">
        <v>713</v>
      </c>
      <c r="D63" s="1150">
        <v>46</v>
      </c>
      <c r="E63" s="1148">
        <v>102901113.09</v>
      </c>
      <c r="F63" s="1853"/>
      <c r="G63" s="1150">
        <v>293</v>
      </c>
      <c r="H63" s="1148">
        <v>327618</v>
      </c>
      <c r="I63" s="1854"/>
      <c r="J63" s="1150">
        <v>5973</v>
      </c>
      <c r="K63" s="1148">
        <v>20249488</v>
      </c>
      <c r="L63" s="1148">
        <v>279</v>
      </c>
      <c r="M63" s="1789"/>
      <c r="N63" s="1791"/>
      <c r="P63" s="414"/>
      <c r="Q63" s="414"/>
      <c r="R63" s="414"/>
      <c r="S63" s="414"/>
    </row>
    <row r="64" spans="1:19" ht="12.75">
      <c r="A64" s="1256"/>
      <c r="B64" s="907"/>
      <c r="C64" s="908" t="s">
        <v>714</v>
      </c>
      <c r="D64" s="1150">
        <v>25</v>
      </c>
      <c r="E64" s="1148">
        <v>43720724.52</v>
      </c>
      <c r="F64" s="1853"/>
      <c r="G64" s="1150">
        <v>159</v>
      </c>
      <c r="H64" s="1148">
        <v>274211</v>
      </c>
      <c r="I64" s="1854"/>
      <c r="J64" s="1150">
        <v>2792</v>
      </c>
      <c r="K64" s="1148">
        <v>18369111</v>
      </c>
      <c r="L64" s="1148">
        <v>531</v>
      </c>
      <c r="M64" s="1789"/>
      <c r="N64" s="1791"/>
      <c r="P64" s="414"/>
      <c r="Q64" s="414"/>
      <c r="R64" s="414"/>
      <c r="S64" s="414"/>
    </row>
    <row r="65" spans="1:19" ht="12.75">
      <c r="A65" s="1256"/>
      <c r="B65" s="907"/>
      <c r="C65" s="908" t="s">
        <v>715</v>
      </c>
      <c r="D65" s="1150">
        <v>71</v>
      </c>
      <c r="E65" s="1148">
        <v>289902390.48</v>
      </c>
      <c r="F65" s="1853"/>
      <c r="G65" s="1150">
        <v>382</v>
      </c>
      <c r="H65" s="1148">
        <v>756793</v>
      </c>
      <c r="I65" s="1854"/>
      <c r="J65" s="1150">
        <v>13591</v>
      </c>
      <c r="K65" s="1148">
        <v>81190774</v>
      </c>
      <c r="L65" s="1148">
        <v>497</v>
      </c>
      <c r="M65" s="1789"/>
      <c r="N65" s="1791"/>
      <c r="P65" s="414"/>
      <c r="Q65" s="414"/>
      <c r="R65" s="414"/>
      <c r="S65" s="414"/>
    </row>
    <row r="66" spans="1:19" ht="12.75">
      <c r="A66" s="1256"/>
      <c r="B66" s="907"/>
      <c r="C66" s="908" t="s">
        <v>716</v>
      </c>
      <c r="D66" s="1150">
        <v>4</v>
      </c>
      <c r="E66" s="1148">
        <v>7328457.36</v>
      </c>
      <c r="F66" s="1853"/>
      <c r="G66" s="1150">
        <v>134</v>
      </c>
      <c r="H66" s="1148">
        <v>276624</v>
      </c>
      <c r="I66" s="1854"/>
      <c r="J66" s="1150">
        <v>1424</v>
      </c>
      <c r="K66" s="1148">
        <v>6805462</v>
      </c>
      <c r="L66" s="1148">
        <v>406</v>
      </c>
      <c r="M66" s="1789"/>
      <c r="N66" s="414"/>
      <c r="P66" s="414"/>
      <c r="Q66" s="414"/>
      <c r="R66" s="414"/>
      <c r="S66" s="414"/>
    </row>
    <row r="67" spans="1:19" ht="12.75">
      <c r="A67" s="1256"/>
      <c r="B67" s="907"/>
      <c r="C67" s="908" t="s">
        <v>717</v>
      </c>
      <c r="D67" s="1150">
        <v>3</v>
      </c>
      <c r="E67" s="1148">
        <v>212127.01</v>
      </c>
      <c r="F67" s="1853"/>
      <c r="G67" s="1150">
        <v>36</v>
      </c>
      <c r="H67" s="1148">
        <v>25297</v>
      </c>
      <c r="I67" s="1854"/>
      <c r="J67" s="1150">
        <v>123</v>
      </c>
      <c r="K67" s="1148">
        <v>607203</v>
      </c>
      <c r="L67" s="1148">
        <v>420</v>
      </c>
      <c r="M67" s="1789"/>
      <c r="N67" s="414"/>
      <c r="P67" s="414"/>
      <c r="Q67" s="414"/>
      <c r="R67" s="414"/>
      <c r="S67" s="414"/>
    </row>
    <row r="68" spans="1:19" ht="12.75">
      <c r="A68" s="1256"/>
      <c r="B68" s="907"/>
      <c r="C68" s="908" t="s">
        <v>718</v>
      </c>
      <c r="D68" s="1721" t="s">
        <v>189</v>
      </c>
      <c r="E68" s="1723" t="s">
        <v>189</v>
      </c>
      <c r="F68" s="1853"/>
      <c r="G68" s="1150">
        <v>35</v>
      </c>
      <c r="H68" s="1148">
        <v>54389</v>
      </c>
      <c r="I68" s="1854"/>
      <c r="J68" s="1150">
        <v>495</v>
      </c>
      <c r="K68" s="1148">
        <v>3719337</v>
      </c>
      <c r="L68" s="1148">
        <v>710</v>
      </c>
      <c r="M68" s="1789"/>
      <c r="N68" s="414"/>
      <c r="P68" s="414"/>
      <c r="Q68" s="414"/>
      <c r="R68" s="414"/>
      <c r="S68" s="414"/>
    </row>
    <row r="69" spans="1:19" ht="12.75">
      <c r="A69" s="1783"/>
      <c r="B69" s="1673" t="s">
        <v>719</v>
      </c>
      <c r="C69" s="1674"/>
      <c r="D69" s="1784">
        <f>SUM(D70:D73)</f>
        <v>182</v>
      </c>
      <c r="E69" s="1717">
        <f>SUM(E70:E73)</f>
        <v>697328500.37</v>
      </c>
      <c r="F69" s="1855"/>
      <c r="G69" s="1784">
        <f>SUM(G70:G73)</f>
        <v>2051</v>
      </c>
      <c r="H69" s="1717">
        <f>SUM(H70:H73)</f>
        <v>2938638</v>
      </c>
      <c r="I69" s="146"/>
      <c r="J69" s="1784">
        <v>34484</v>
      </c>
      <c r="K69" s="1717">
        <v>244336583</v>
      </c>
      <c r="L69" s="1717">
        <v>585</v>
      </c>
      <c r="M69" s="1786"/>
      <c r="N69" s="414"/>
      <c r="P69" s="414"/>
      <c r="Q69" s="414"/>
      <c r="R69" s="414"/>
      <c r="S69" s="414"/>
    </row>
    <row r="70" spans="1:19" ht="12.75">
      <c r="A70" s="1256"/>
      <c r="B70" s="907"/>
      <c r="C70" s="908" t="s">
        <v>720</v>
      </c>
      <c r="D70" s="1150">
        <v>27</v>
      </c>
      <c r="E70" s="1148">
        <v>10752006.28</v>
      </c>
      <c r="F70" s="1853"/>
      <c r="G70" s="1150">
        <v>489</v>
      </c>
      <c r="H70" s="1148">
        <v>666759</v>
      </c>
      <c r="I70" s="1854"/>
      <c r="J70" s="1150">
        <v>8605</v>
      </c>
      <c r="K70" s="1148">
        <v>73949282</v>
      </c>
      <c r="L70" s="1148">
        <v>717</v>
      </c>
      <c r="M70" s="1856"/>
      <c r="N70" s="414"/>
      <c r="P70" s="414"/>
      <c r="Q70" s="414"/>
      <c r="R70" s="414"/>
      <c r="S70" s="414"/>
    </row>
    <row r="71" spans="1:19" ht="12.75">
      <c r="A71" s="1256"/>
      <c r="B71" s="907"/>
      <c r="C71" s="908" t="s">
        <v>721</v>
      </c>
      <c r="D71" s="1150">
        <v>7</v>
      </c>
      <c r="E71" s="1148">
        <v>10380109.57</v>
      </c>
      <c r="F71" s="1853"/>
      <c r="G71" s="1150">
        <v>107</v>
      </c>
      <c r="H71" s="1148">
        <v>98496</v>
      </c>
      <c r="I71" s="1854"/>
      <c r="J71" s="1150">
        <v>1520</v>
      </c>
      <c r="K71" s="1148">
        <v>9926830</v>
      </c>
      <c r="L71" s="1148">
        <v>540</v>
      </c>
      <c r="M71" s="1856"/>
      <c r="N71" s="414"/>
      <c r="P71" s="414"/>
      <c r="Q71" s="414"/>
      <c r="R71" s="414"/>
      <c r="S71" s="414"/>
    </row>
    <row r="72" spans="1:19" ht="12.75">
      <c r="A72" s="1256"/>
      <c r="B72" s="907"/>
      <c r="C72" s="908" t="s">
        <v>722</v>
      </c>
      <c r="D72" s="1150">
        <v>24</v>
      </c>
      <c r="E72" s="1148">
        <v>414196986.37</v>
      </c>
      <c r="F72" s="1853"/>
      <c r="G72" s="1150">
        <v>168</v>
      </c>
      <c r="H72" s="1148">
        <v>322220</v>
      </c>
      <c r="I72" s="1854"/>
      <c r="J72" s="1150">
        <v>3615</v>
      </c>
      <c r="K72" s="1148">
        <v>19114070</v>
      </c>
      <c r="L72" s="1148">
        <v>429</v>
      </c>
      <c r="M72" s="1856"/>
      <c r="N72" s="414"/>
      <c r="P72" s="414"/>
      <c r="Q72" s="414"/>
      <c r="R72" s="414"/>
      <c r="S72" s="414"/>
    </row>
    <row r="73" spans="1:19" ht="12.75">
      <c r="A73" s="1256"/>
      <c r="B73" s="907"/>
      <c r="C73" s="908" t="s">
        <v>723</v>
      </c>
      <c r="D73" s="1150">
        <v>124</v>
      </c>
      <c r="E73" s="1148">
        <v>261999398.15</v>
      </c>
      <c r="F73" s="1853"/>
      <c r="G73" s="1150">
        <v>1287</v>
      </c>
      <c r="H73" s="1148">
        <v>1851163</v>
      </c>
      <c r="I73" s="1854"/>
      <c r="J73" s="1150">
        <v>20744</v>
      </c>
      <c r="K73" s="1148">
        <v>141346401</v>
      </c>
      <c r="L73" s="1148">
        <v>562</v>
      </c>
      <c r="M73" s="1856"/>
      <c r="N73" s="414"/>
      <c r="P73" s="414"/>
      <c r="Q73" s="414"/>
      <c r="R73" s="414"/>
      <c r="S73" s="414"/>
    </row>
    <row r="74" spans="1:19" ht="12.75">
      <c r="A74" s="1783"/>
      <c r="B74" s="1673" t="s">
        <v>724</v>
      </c>
      <c r="C74" s="1674"/>
      <c r="D74" s="1784">
        <f>SUM(D75:D80)</f>
        <v>50</v>
      </c>
      <c r="E74" s="1717">
        <f>SUM(E75:E80)</f>
        <v>249391414.64</v>
      </c>
      <c r="F74" s="1855"/>
      <c r="G74" s="1784">
        <f>SUM(G75:G80)</f>
        <v>753</v>
      </c>
      <c r="H74" s="1717">
        <f>SUM(H75:H80)</f>
        <v>1366869</v>
      </c>
      <c r="I74" s="146"/>
      <c r="J74" s="1784">
        <v>18484</v>
      </c>
      <c r="K74" s="1717">
        <v>191421704</v>
      </c>
      <c r="L74" s="1717">
        <v>878</v>
      </c>
      <c r="M74" s="1786"/>
      <c r="N74" s="414"/>
      <c r="P74" s="414"/>
      <c r="Q74" s="414"/>
      <c r="R74" s="414"/>
      <c r="S74" s="414"/>
    </row>
    <row r="75" spans="1:19" ht="12.75">
      <c r="A75" s="1256"/>
      <c r="B75" s="907"/>
      <c r="C75" s="908" t="s">
        <v>725</v>
      </c>
      <c r="D75" s="1150">
        <v>20</v>
      </c>
      <c r="E75" s="1148">
        <v>203500140.47</v>
      </c>
      <c r="F75" s="1853"/>
      <c r="G75" s="1150">
        <v>319</v>
      </c>
      <c r="H75" s="1148">
        <v>569902</v>
      </c>
      <c r="I75" s="1854"/>
      <c r="J75" s="1150">
        <v>9190</v>
      </c>
      <c r="K75" s="1148">
        <v>104614818</v>
      </c>
      <c r="L75" s="1148">
        <v>979</v>
      </c>
      <c r="M75" s="1789"/>
      <c r="N75" s="414"/>
      <c r="P75" s="414"/>
      <c r="Q75" s="414"/>
      <c r="R75" s="414"/>
      <c r="S75" s="414"/>
    </row>
    <row r="76" spans="1:19" ht="12.75">
      <c r="A76" s="1256"/>
      <c r="B76" s="907"/>
      <c r="C76" s="908" t="s">
        <v>726</v>
      </c>
      <c r="D76" s="1150">
        <v>7</v>
      </c>
      <c r="E76" s="1148">
        <v>12709942.35</v>
      </c>
      <c r="F76" s="1853"/>
      <c r="G76" s="1150">
        <v>71</v>
      </c>
      <c r="H76" s="1148">
        <v>92637</v>
      </c>
      <c r="I76" s="1854"/>
      <c r="J76" s="1150">
        <v>1889</v>
      </c>
      <c r="K76" s="1148">
        <v>13744475</v>
      </c>
      <c r="L76" s="1148">
        <v>619</v>
      </c>
      <c r="M76" s="1789"/>
      <c r="N76" s="414"/>
      <c r="P76" s="414"/>
      <c r="Q76" s="414"/>
      <c r="R76" s="414"/>
      <c r="S76" s="414"/>
    </row>
    <row r="77" spans="1:19" ht="12.75">
      <c r="A77" s="1256"/>
      <c r="B77" s="907"/>
      <c r="C77" s="908" t="s">
        <v>727</v>
      </c>
      <c r="D77" s="1150">
        <v>4</v>
      </c>
      <c r="E77" s="1148">
        <v>2288313.72</v>
      </c>
      <c r="F77" s="1853"/>
      <c r="G77" s="1150">
        <v>43</v>
      </c>
      <c r="H77" s="1148">
        <v>52643</v>
      </c>
      <c r="I77" s="1854"/>
      <c r="J77" s="1150">
        <v>564</v>
      </c>
      <c r="K77" s="1148">
        <v>5222149</v>
      </c>
      <c r="L77" s="1148">
        <v>789</v>
      </c>
      <c r="M77" s="1789"/>
      <c r="N77" s="414"/>
      <c r="P77" s="414"/>
      <c r="Q77" s="414"/>
      <c r="R77" s="414"/>
      <c r="S77" s="414"/>
    </row>
    <row r="78" spans="1:19" ht="12.75">
      <c r="A78" s="1256"/>
      <c r="B78" s="907"/>
      <c r="C78" s="908" t="s">
        <v>728</v>
      </c>
      <c r="D78" s="1150">
        <v>9</v>
      </c>
      <c r="E78" s="1148">
        <v>949209.62</v>
      </c>
      <c r="F78" s="1853"/>
      <c r="G78" s="1150">
        <v>159</v>
      </c>
      <c r="H78" s="1148">
        <v>342791</v>
      </c>
      <c r="I78" s="1854"/>
      <c r="J78" s="1150">
        <v>4049</v>
      </c>
      <c r="K78" s="1148">
        <v>44798718</v>
      </c>
      <c r="L78" s="1148">
        <v>932</v>
      </c>
      <c r="M78" s="1789"/>
      <c r="N78" s="414"/>
      <c r="P78" s="414"/>
      <c r="Q78" s="414"/>
      <c r="R78" s="414"/>
      <c r="S78" s="414"/>
    </row>
    <row r="79" spans="1:19" ht="12.75">
      <c r="A79" s="1256"/>
      <c r="B79" s="907"/>
      <c r="C79" s="908" t="s">
        <v>729</v>
      </c>
      <c r="D79" s="1150">
        <v>9</v>
      </c>
      <c r="E79" s="1148">
        <v>29852921.48</v>
      </c>
      <c r="F79" s="1853"/>
      <c r="G79" s="1150">
        <v>135</v>
      </c>
      <c r="H79" s="1148">
        <v>263520</v>
      </c>
      <c r="I79" s="1854"/>
      <c r="J79" s="1150">
        <v>2439</v>
      </c>
      <c r="K79" s="1148">
        <v>19838862</v>
      </c>
      <c r="L79" s="1148">
        <v>649</v>
      </c>
      <c r="M79" s="1789"/>
      <c r="N79" s="414"/>
      <c r="P79" s="414"/>
      <c r="Q79" s="414"/>
      <c r="R79" s="414"/>
      <c r="S79" s="414"/>
    </row>
    <row r="80" spans="1:19" ht="12.75">
      <c r="A80" s="1256"/>
      <c r="B80" s="907"/>
      <c r="C80" s="908" t="s">
        <v>730</v>
      </c>
      <c r="D80" s="1150">
        <v>1</v>
      </c>
      <c r="E80" s="1148">
        <v>90887</v>
      </c>
      <c r="F80" s="1853"/>
      <c r="G80" s="1150">
        <v>26</v>
      </c>
      <c r="H80" s="1148">
        <v>45376</v>
      </c>
      <c r="I80" s="1854"/>
      <c r="J80" s="1150">
        <v>353</v>
      </c>
      <c r="K80" s="1148">
        <v>3202682</v>
      </c>
      <c r="L80" s="1148">
        <v>787</v>
      </c>
      <c r="M80" s="1789"/>
      <c r="N80" s="414"/>
      <c r="P80" s="414"/>
      <c r="Q80" s="414"/>
      <c r="R80" s="414"/>
      <c r="S80" s="414"/>
    </row>
    <row r="81" spans="1:19" ht="12.75">
      <c r="A81" s="1783"/>
      <c r="B81" s="1673" t="s">
        <v>731</v>
      </c>
      <c r="C81" s="1674"/>
      <c r="D81" s="1784">
        <f>SUM(D82:D86)</f>
        <v>288</v>
      </c>
      <c r="E81" s="1717">
        <f>SUM(E82:E86)</f>
        <v>1590677695.43</v>
      </c>
      <c r="F81" s="1855"/>
      <c r="G81" s="1784">
        <f>SUM(G82:G86)</f>
        <v>4604</v>
      </c>
      <c r="H81" s="1717">
        <f>SUM(H83:H86)</f>
        <v>4805102</v>
      </c>
      <c r="I81" s="146"/>
      <c r="J81" s="1784">
        <v>56403</v>
      </c>
      <c r="K81" s="1717">
        <v>534078558</v>
      </c>
      <c r="L81" s="1717">
        <v>829</v>
      </c>
      <c r="M81" s="1786"/>
      <c r="N81" s="414"/>
      <c r="P81" s="414"/>
      <c r="Q81" s="414"/>
      <c r="R81" s="414"/>
      <c r="S81" s="414"/>
    </row>
    <row r="82" spans="1:19" ht="12.75">
      <c r="A82" s="1256"/>
      <c r="B82" s="907"/>
      <c r="C82" s="908" t="s">
        <v>732</v>
      </c>
      <c r="D82" s="1150">
        <v>6</v>
      </c>
      <c r="E82" s="1148">
        <v>50784878.63</v>
      </c>
      <c r="F82" s="1853"/>
      <c r="G82" s="1150">
        <v>20</v>
      </c>
      <c r="H82" s="1148">
        <v>50559</v>
      </c>
      <c r="I82" s="1854"/>
      <c r="J82" s="1150">
        <v>646</v>
      </c>
      <c r="K82" s="1148">
        <v>4031000</v>
      </c>
      <c r="L82" s="1148">
        <v>924</v>
      </c>
      <c r="M82" s="1789"/>
      <c r="N82" s="414"/>
      <c r="P82" s="414"/>
      <c r="Q82" s="414"/>
      <c r="R82" s="414"/>
      <c r="S82" s="414"/>
    </row>
    <row r="83" spans="1:19" ht="12.75">
      <c r="A83" s="1256"/>
      <c r="B83" s="907"/>
      <c r="C83" s="908" t="s">
        <v>733</v>
      </c>
      <c r="D83" s="1150">
        <v>211</v>
      </c>
      <c r="E83" s="1148">
        <v>1066686386.9</v>
      </c>
      <c r="F83" s="1853"/>
      <c r="G83" s="1150">
        <v>3844</v>
      </c>
      <c r="H83" s="1148">
        <v>3544642</v>
      </c>
      <c r="I83" s="1854"/>
      <c r="J83" s="1150">
        <v>38331</v>
      </c>
      <c r="K83" s="1148">
        <v>349647132</v>
      </c>
      <c r="L83" s="1148">
        <v>794</v>
      </c>
      <c r="M83" s="1789"/>
      <c r="N83" s="1791"/>
      <c r="P83" s="414"/>
      <c r="Q83" s="414"/>
      <c r="R83" s="414"/>
      <c r="S83" s="414"/>
    </row>
    <row r="84" spans="1:19" ht="12.75">
      <c r="A84" s="1256"/>
      <c r="B84" s="907"/>
      <c r="C84" s="908" t="s">
        <v>734</v>
      </c>
      <c r="D84" s="1150">
        <v>24</v>
      </c>
      <c r="E84" s="1148">
        <v>131064580.77</v>
      </c>
      <c r="F84" s="1853"/>
      <c r="G84" s="1150">
        <v>197</v>
      </c>
      <c r="H84" s="1148">
        <v>92701</v>
      </c>
      <c r="I84" s="1854"/>
      <c r="J84" s="1150">
        <v>3845</v>
      </c>
      <c r="K84" s="1148">
        <v>42283765</v>
      </c>
      <c r="L84" s="1148">
        <v>928</v>
      </c>
      <c r="M84" s="1789"/>
      <c r="N84" s="414"/>
      <c r="P84" s="414"/>
      <c r="Q84" s="414"/>
      <c r="R84" s="414"/>
      <c r="S84" s="414"/>
    </row>
    <row r="85" spans="1:19" ht="12.75">
      <c r="A85" s="1256"/>
      <c r="B85" s="907"/>
      <c r="C85" s="908" t="s">
        <v>735</v>
      </c>
      <c r="D85" s="1150">
        <v>22</v>
      </c>
      <c r="E85" s="1148">
        <v>37501810.4</v>
      </c>
      <c r="F85" s="1853"/>
      <c r="G85" s="1150">
        <v>230</v>
      </c>
      <c r="H85" s="1148">
        <v>444081</v>
      </c>
      <c r="I85" s="1854"/>
      <c r="J85" s="1150">
        <v>3476</v>
      </c>
      <c r="K85" s="1148">
        <v>28852152</v>
      </c>
      <c r="L85" s="1148">
        <v>763</v>
      </c>
      <c r="M85" s="1789"/>
      <c r="N85" s="414"/>
      <c r="P85" s="414"/>
      <c r="Q85" s="414"/>
      <c r="R85" s="414"/>
      <c r="S85" s="414"/>
    </row>
    <row r="86" spans="1:19" ht="12.75">
      <c r="A86" s="1256"/>
      <c r="B86" s="907"/>
      <c r="C86" s="908" t="s">
        <v>736</v>
      </c>
      <c r="D86" s="1150">
        <v>25</v>
      </c>
      <c r="E86" s="1148">
        <v>304640038.73</v>
      </c>
      <c r="F86" s="1853"/>
      <c r="G86" s="1150">
        <v>313</v>
      </c>
      <c r="H86" s="1148">
        <v>723678</v>
      </c>
      <c r="I86" s="1854"/>
      <c r="J86" s="1150">
        <v>10105</v>
      </c>
      <c r="K86" s="1148">
        <v>109264509</v>
      </c>
      <c r="L86" s="1148">
        <v>938</v>
      </c>
      <c r="M86" s="1789"/>
      <c r="N86" s="414"/>
      <c r="P86" s="414"/>
      <c r="Q86" s="414"/>
      <c r="R86" s="414"/>
      <c r="S86" s="414"/>
    </row>
    <row r="87" spans="1:19" ht="12.75">
      <c r="A87" s="1783"/>
      <c r="B87" s="1673" t="s">
        <v>753</v>
      </c>
      <c r="C87" s="1674"/>
      <c r="D87" s="1784">
        <v>14</v>
      </c>
      <c r="E87" s="1717">
        <v>20293542.97</v>
      </c>
      <c r="F87" s="1855"/>
      <c r="G87" s="1784">
        <v>86</v>
      </c>
      <c r="H87" s="1717">
        <v>67911</v>
      </c>
      <c r="I87" s="146"/>
      <c r="J87" s="1784">
        <v>3292</v>
      </c>
      <c r="K87" s="1717">
        <v>9696715</v>
      </c>
      <c r="L87" s="1717">
        <v>250</v>
      </c>
      <c r="M87" s="1786"/>
      <c r="N87" s="414"/>
      <c r="P87" s="414"/>
      <c r="Q87" s="414"/>
      <c r="R87" s="414"/>
      <c r="S87" s="414"/>
    </row>
    <row r="88" spans="1:19" ht="12.75">
      <c r="A88" s="1783"/>
      <c r="B88" s="1673" t="s">
        <v>737</v>
      </c>
      <c r="C88" s="1674"/>
      <c r="D88" s="348" t="s">
        <v>189</v>
      </c>
      <c r="E88" s="1857" t="s">
        <v>189</v>
      </c>
      <c r="F88" s="1855"/>
      <c r="G88" s="1784">
        <v>10</v>
      </c>
      <c r="H88" s="1717">
        <v>2432</v>
      </c>
      <c r="I88" s="146"/>
      <c r="J88" s="1784">
        <v>171</v>
      </c>
      <c r="K88" s="1717">
        <v>826334</v>
      </c>
      <c r="L88" s="1717">
        <v>352</v>
      </c>
      <c r="M88" s="1786"/>
      <c r="N88" s="414"/>
      <c r="O88" s="1858"/>
      <c r="P88" s="414"/>
      <c r="Q88" s="414"/>
      <c r="S88" s="414"/>
    </row>
    <row r="89" spans="1:19" ht="12.75">
      <c r="A89" s="1783"/>
      <c r="B89" s="1673" t="s">
        <v>741</v>
      </c>
      <c r="C89" s="1674"/>
      <c r="D89" s="1688">
        <v>2</v>
      </c>
      <c r="E89" s="1686">
        <v>2573928</v>
      </c>
      <c r="F89" s="1855"/>
      <c r="G89" s="1784">
        <v>11</v>
      </c>
      <c r="H89" s="1857">
        <v>1986</v>
      </c>
      <c r="I89" s="146"/>
      <c r="J89" s="1784">
        <v>2190</v>
      </c>
      <c r="K89" s="1717">
        <v>12485561</v>
      </c>
      <c r="L89" s="1717">
        <v>409</v>
      </c>
      <c r="M89" s="1786"/>
      <c r="N89" s="414"/>
      <c r="P89" s="414"/>
      <c r="Q89" s="414"/>
      <c r="R89" s="414"/>
      <c r="S89" s="414"/>
    </row>
    <row r="90" spans="1:14" ht="12.75">
      <c r="A90" s="1783"/>
      <c r="B90" s="1673" t="s">
        <v>176</v>
      </c>
      <c r="C90" s="1674"/>
      <c r="D90" s="1784">
        <v>4140</v>
      </c>
      <c r="E90" s="1785">
        <v>44640031122.26</v>
      </c>
      <c r="F90" s="643"/>
      <c r="G90" s="1784">
        <v>28876</v>
      </c>
      <c r="H90" s="1717">
        <v>33888284</v>
      </c>
      <c r="I90" s="146"/>
      <c r="J90" s="1784">
        <f>+SUM(J13+J20+J29+J40+J62+J69+J74+J81+J87+J88+J89)</f>
        <v>758391</v>
      </c>
      <c r="K90" s="1712">
        <f>+SUM(K13+K20+K29+K40+K62+K69+K74+K81+K87+K88+K89)</f>
        <v>5466720624</v>
      </c>
      <c r="L90" s="1712">
        <v>594</v>
      </c>
      <c r="M90" s="1786"/>
      <c r="N90" s="1791"/>
    </row>
    <row r="91" spans="1:19" ht="12.75">
      <c r="A91" s="1859"/>
      <c r="B91" s="1860"/>
      <c r="C91" s="1861"/>
      <c r="D91" s="1862"/>
      <c r="E91" s="1863"/>
      <c r="F91" s="1864"/>
      <c r="G91" s="1862"/>
      <c r="H91" s="1865"/>
      <c r="I91" s="1866"/>
      <c r="J91" s="1862"/>
      <c r="K91" s="1863"/>
      <c r="L91" s="1863"/>
      <c r="M91" s="1867"/>
      <c r="O91" s="1858"/>
      <c r="P91" s="311"/>
      <c r="Q91" s="311"/>
      <c r="R91" s="311"/>
      <c r="S91" s="311"/>
    </row>
    <row r="92" spans="1:19" ht="12.75">
      <c r="A92" s="112" t="s">
        <v>754</v>
      </c>
      <c r="G92" s="1868"/>
      <c r="H92" s="1869"/>
      <c r="I92" s="1868"/>
      <c r="P92" s="414"/>
      <c r="Q92" s="414"/>
      <c r="R92" s="414"/>
      <c r="S92" s="414"/>
    </row>
    <row r="93" spans="1:19" ht="12.75">
      <c r="A93" s="112"/>
      <c r="B93" s="112" t="s">
        <v>755</v>
      </c>
      <c r="G93" s="1869"/>
      <c r="H93" s="1869"/>
      <c r="I93" s="1869"/>
      <c r="P93" s="414"/>
      <c r="Q93" s="414"/>
      <c r="R93" s="414"/>
      <c r="S93" s="414"/>
    </row>
    <row r="94" spans="1:19" ht="12.75">
      <c r="A94" s="112" t="s">
        <v>306</v>
      </c>
      <c r="P94" s="414"/>
      <c r="Q94" s="414"/>
      <c r="R94" s="414"/>
      <c r="S94" s="414"/>
    </row>
    <row r="95" spans="1:19" ht="12.75">
      <c r="A95" s="112" t="s">
        <v>944</v>
      </c>
      <c r="P95" s="414"/>
      <c r="Q95" s="414"/>
      <c r="R95" s="414"/>
      <c r="S95" s="414"/>
    </row>
    <row r="96" spans="2:16" ht="12.75">
      <c r="B96" s="112" t="s">
        <v>943</v>
      </c>
      <c r="G96" s="108"/>
      <c r="H96" s="1870"/>
      <c r="I96" s="108"/>
      <c r="J96" s="1870"/>
      <c r="K96" s="1870"/>
      <c r="L96" s="1870"/>
      <c r="P96" s="414"/>
    </row>
    <row r="97" spans="7:11" ht="12.75">
      <c r="G97" s="108"/>
      <c r="H97" s="1870"/>
      <c r="I97" s="108"/>
      <c r="J97" s="108"/>
      <c r="K97" s="108"/>
    </row>
    <row r="98" spans="7:11" ht="12.75">
      <c r="G98" s="108"/>
      <c r="H98" s="1870"/>
      <c r="I98" s="108"/>
      <c r="J98" s="108"/>
      <c r="K98" s="108"/>
    </row>
    <row r="99" spans="7:11" ht="12.75">
      <c r="G99" s="108"/>
      <c r="H99" s="1870"/>
      <c r="I99" s="108"/>
      <c r="J99" s="108"/>
      <c r="K99" s="108"/>
    </row>
    <row r="100" spans="7:11" ht="12.75">
      <c r="G100" s="108"/>
      <c r="H100" s="1870"/>
      <c r="I100" s="108"/>
      <c r="J100" s="108"/>
      <c r="K100" s="108"/>
    </row>
    <row r="101" spans="7:11" ht="12.75">
      <c r="G101" s="108"/>
      <c r="H101" s="1870"/>
      <c r="I101" s="108"/>
      <c r="J101" s="108"/>
      <c r="K101" s="108"/>
    </row>
    <row r="102" spans="7:11" ht="12.75">
      <c r="G102" s="108"/>
      <c r="H102" s="1870"/>
      <c r="I102" s="108"/>
      <c r="J102" s="108"/>
      <c r="K102" s="108"/>
    </row>
    <row r="103" spans="7:11" ht="12.75">
      <c r="G103" s="108"/>
      <c r="H103" s="1870"/>
      <c r="I103" s="108"/>
      <c r="J103" s="108"/>
      <c r="K103" s="108"/>
    </row>
    <row r="104" spans="7:11" ht="12.75">
      <c r="G104" s="108"/>
      <c r="H104" s="1870"/>
      <c r="I104" s="108"/>
      <c r="J104" s="108"/>
      <c r="K104" s="108"/>
    </row>
    <row r="105" spans="7:11" ht="12.75">
      <c r="G105" s="108"/>
      <c r="H105" s="1870"/>
      <c r="I105" s="108"/>
      <c r="J105" s="108"/>
      <c r="K105" s="108"/>
    </row>
    <row r="106" spans="7:11" ht="12.75">
      <c r="G106" s="108"/>
      <c r="H106" s="1870"/>
      <c r="I106" s="108"/>
      <c r="J106" s="108"/>
      <c r="K106" s="108"/>
    </row>
    <row r="107" spans="7:11" ht="12.75">
      <c r="G107" s="108"/>
      <c r="H107" s="1870"/>
      <c r="I107" s="108"/>
      <c r="J107" s="108"/>
      <c r="K107" s="108"/>
    </row>
    <row r="108" spans="7:11" ht="12.75">
      <c r="G108" s="108"/>
      <c r="H108" s="1870"/>
      <c r="I108" s="108"/>
      <c r="J108" s="108"/>
      <c r="K108" s="108"/>
    </row>
    <row r="109" spans="7:11" ht="12.75">
      <c r="G109" s="108"/>
      <c r="H109" s="1870"/>
      <c r="I109" s="108"/>
      <c r="J109" s="108"/>
      <c r="K109" s="108"/>
    </row>
    <row r="110" spans="7:11" ht="12.75">
      <c r="G110" s="108"/>
      <c r="H110" s="1870"/>
      <c r="I110" s="108"/>
      <c r="J110" s="108"/>
      <c r="K110" s="108"/>
    </row>
    <row r="111" spans="7:11" ht="12.75">
      <c r="G111" s="108"/>
      <c r="H111" s="1870"/>
      <c r="I111" s="108"/>
      <c r="J111" s="108"/>
      <c r="K111" s="108"/>
    </row>
    <row r="112" spans="7:11" ht="12.75">
      <c r="G112" s="108"/>
      <c r="H112" s="1870"/>
      <c r="I112" s="108"/>
      <c r="J112" s="108"/>
      <c r="K112" s="108"/>
    </row>
    <row r="113" spans="7:11" ht="12.75">
      <c r="G113" s="108"/>
      <c r="H113" s="1870"/>
      <c r="I113" s="108"/>
      <c r="J113" s="108"/>
      <c r="K113" s="108"/>
    </row>
    <row r="114" spans="7:11" ht="12.75">
      <c r="G114" s="108"/>
      <c r="H114" s="1870"/>
      <c r="I114" s="108"/>
      <c r="J114" s="108"/>
      <c r="K114" s="108"/>
    </row>
    <row r="115" spans="7:11" ht="12.75">
      <c r="G115" s="108"/>
      <c r="H115" s="1870"/>
      <c r="I115" s="108"/>
      <c r="J115" s="108"/>
      <c r="K115" s="108"/>
    </row>
    <row r="116" spans="7:11" ht="12.75">
      <c r="G116" s="108"/>
      <c r="H116" s="1870"/>
      <c r="I116" s="108"/>
      <c r="J116" s="108"/>
      <c r="K116" s="108"/>
    </row>
    <row r="117" spans="7:11" ht="12.75">
      <c r="G117" s="108"/>
      <c r="H117" s="1870"/>
      <c r="I117" s="108"/>
      <c r="J117" s="108"/>
      <c r="K117" s="108"/>
    </row>
    <row r="118" spans="7:11" ht="12.75">
      <c r="G118" s="108"/>
      <c r="H118" s="1870"/>
      <c r="I118" s="108"/>
      <c r="J118" s="108"/>
      <c r="K118" s="108"/>
    </row>
    <row r="119" spans="7:11" ht="12.75">
      <c r="G119" s="108"/>
      <c r="H119" s="1870"/>
      <c r="I119" s="108"/>
      <c r="J119" s="108"/>
      <c r="K119" s="108"/>
    </row>
    <row r="120" spans="7:11" ht="12.75">
      <c r="G120" s="108"/>
      <c r="H120" s="1870"/>
      <c r="I120" s="108"/>
      <c r="J120" s="108"/>
      <c r="K120" s="108"/>
    </row>
    <row r="121" spans="7:11" ht="12.75">
      <c r="G121" s="108"/>
      <c r="H121" s="1870"/>
      <c r="I121" s="108"/>
      <c r="J121" s="108"/>
      <c r="K121" s="108"/>
    </row>
    <row r="122" spans="7:11" ht="12.75">
      <c r="G122" s="108"/>
      <c r="H122" s="1870"/>
      <c r="I122" s="108"/>
      <c r="J122" s="108"/>
      <c r="K122" s="108"/>
    </row>
    <row r="123" spans="7:11" ht="12.75">
      <c r="G123" s="108"/>
      <c r="H123" s="1870"/>
      <c r="I123" s="108"/>
      <c r="J123" s="108"/>
      <c r="K123" s="108"/>
    </row>
    <row r="124" spans="7:11" ht="12.75">
      <c r="G124" s="108"/>
      <c r="H124" s="1870"/>
      <c r="I124" s="108"/>
      <c r="J124" s="108"/>
      <c r="K124" s="108"/>
    </row>
    <row r="125" spans="7:11" ht="12.75">
      <c r="G125" s="108"/>
      <c r="H125" s="1870"/>
      <c r="I125" s="108"/>
      <c r="J125" s="108"/>
      <c r="K125" s="108"/>
    </row>
    <row r="126" spans="7:11" ht="12.75">
      <c r="G126" s="108"/>
      <c r="H126" s="1870"/>
      <c r="I126" s="108"/>
      <c r="J126" s="108"/>
      <c r="K126" s="108"/>
    </row>
    <row r="127" spans="7:11" ht="12.75">
      <c r="G127" s="108"/>
      <c r="H127" s="1870"/>
      <c r="I127" s="108"/>
      <c r="J127" s="108"/>
      <c r="K127" s="108"/>
    </row>
    <row r="128" spans="7:11" ht="12.75">
      <c r="G128" s="108"/>
      <c r="H128" s="1870"/>
      <c r="I128" s="108"/>
      <c r="J128" s="108"/>
      <c r="K128" s="108"/>
    </row>
    <row r="129" spans="7:11" ht="12.75">
      <c r="G129" s="108"/>
      <c r="H129" s="1870"/>
      <c r="I129" s="108"/>
      <c r="J129" s="108"/>
      <c r="K129" s="108"/>
    </row>
    <row r="130" spans="7:11" ht="12.75">
      <c r="G130" s="108"/>
      <c r="H130" s="1870"/>
      <c r="I130" s="108"/>
      <c r="J130" s="108"/>
      <c r="K130" s="108"/>
    </row>
    <row r="131" spans="7:11" ht="12.75">
      <c r="G131" s="108"/>
      <c r="H131" s="1870"/>
      <c r="I131" s="108"/>
      <c r="J131" s="108"/>
      <c r="K131" s="108"/>
    </row>
    <row r="132" spans="7:11" ht="12.75">
      <c r="G132" s="108"/>
      <c r="H132" s="1870"/>
      <c r="I132" s="108"/>
      <c r="J132" s="108"/>
      <c r="K132" s="108"/>
    </row>
    <row r="133" spans="7:11" ht="12.75">
      <c r="G133" s="108"/>
      <c r="H133" s="1870"/>
      <c r="I133" s="108"/>
      <c r="J133" s="108"/>
      <c r="K133" s="108"/>
    </row>
    <row r="134" spans="7:11" ht="12.75">
      <c r="G134" s="108"/>
      <c r="H134" s="1870"/>
      <c r="I134" s="108"/>
      <c r="J134" s="108"/>
      <c r="K134" s="108"/>
    </row>
    <row r="135" spans="7:11" ht="12.75">
      <c r="G135" s="108"/>
      <c r="H135" s="1870"/>
      <c r="I135" s="108"/>
      <c r="J135" s="108"/>
      <c r="K135" s="108"/>
    </row>
    <row r="136" spans="7:11" ht="12.75">
      <c r="G136" s="108"/>
      <c r="H136" s="1870"/>
      <c r="I136" s="108"/>
      <c r="J136" s="108"/>
      <c r="K136" s="108"/>
    </row>
    <row r="137" spans="7:11" ht="12.75">
      <c r="G137" s="108"/>
      <c r="H137" s="1870"/>
      <c r="I137" s="108"/>
      <c r="J137" s="108"/>
      <c r="K137" s="108"/>
    </row>
    <row r="138" spans="7:11" ht="12.75">
      <c r="G138" s="108"/>
      <c r="H138" s="1870"/>
      <c r="I138" s="108"/>
      <c r="J138" s="108"/>
      <c r="K138" s="108"/>
    </row>
    <row r="139" spans="7:11" ht="12.75">
      <c r="G139" s="108"/>
      <c r="H139" s="1870"/>
      <c r="I139" s="108"/>
      <c r="J139" s="108"/>
      <c r="K139" s="108"/>
    </row>
    <row r="140" spans="7:11" ht="12.75">
      <c r="G140" s="108"/>
      <c r="H140" s="1870"/>
      <c r="I140" s="108"/>
      <c r="J140" s="108"/>
      <c r="K140" s="108"/>
    </row>
    <row r="141" spans="7:11" ht="12.75">
      <c r="G141" s="108"/>
      <c r="H141" s="1870"/>
      <c r="I141" s="108"/>
      <c r="J141" s="108"/>
      <c r="K141" s="108"/>
    </row>
    <row r="142" spans="7:11" ht="12.75">
      <c r="G142" s="108"/>
      <c r="H142" s="1870"/>
      <c r="I142" s="108"/>
      <c r="J142" s="108"/>
      <c r="K142" s="108"/>
    </row>
    <row r="143" spans="7:11" ht="12.75">
      <c r="G143" s="108"/>
      <c r="H143" s="1870"/>
      <c r="I143" s="108"/>
      <c r="J143" s="108"/>
      <c r="K143" s="108"/>
    </row>
    <row r="144" spans="7:11" ht="12.75">
      <c r="G144" s="108"/>
      <c r="H144" s="1870"/>
      <c r="I144" s="108"/>
      <c r="J144" s="108"/>
      <c r="K144" s="108"/>
    </row>
    <row r="145" spans="7:11" ht="12.75">
      <c r="G145" s="108"/>
      <c r="H145" s="1870"/>
      <c r="I145" s="108"/>
      <c r="J145" s="108"/>
      <c r="K145" s="108"/>
    </row>
    <row r="146" spans="7:11" ht="12.75">
      <c r="G146" s="108"/>
      <c r="H146" s="1870"/>
      <c r="I146" s="108"/>
      <c r="J146" s="108"/>
      <c r="K146" s="108"/>
    </row>
    <row r="147" spans="7:11" ht="12.75">
      <c r="G147" s="108"/>
      <c r="H147" s="1870"/>
      <c r="I147" s="108"/>
      <c r="J147" s="108"/>
      <c r="K147" s="108"/>
    </row>
    <row r="148" spans="7:11" ht="12.75">
      <c r="G148" s="108"/>
      <c r="H148" s="1870"/>
      <c r="I148" s="108"/>
      <c r="J148" s="108"/>
      <c r="K148" s="108"/>
    </row>
    <row r="149" spans="7:11" ht="12.75">
      <c r="G149" s="108"/>
      <c r="H149" s="1870"/>
      <c r="I149" s="108"/>
      <c r="J149" s="108"/>
      <c r="K149" s="108"/>
    </row>
    <row r="150" spans="7:11" ht="12.75">
      <c r="G150" s="108"/>
      <c r="H150" s="1870"/>
      <c r="I150" s="108"/>
      <c r="J150" s="108"/>
      <c r="K150" s="108"/>
    </row>
    <row r="151" spans="7:11" ht="12.75">
      <c r="G151" s="108"/>
      <c r="H151" s="1870"/>
      <c r="I151" s="108"/>
      <c r="J151" s="108"/>
      <c r="K151" s="108"/>
    </row>
    <row r="152" spans="7:11" ht="12.75">
      <c r="G152" s="108"/>
      <c r="H152" s="1870"/>
      <c r="I152" s="108"/>
      <c r="J152" s="108"/>
      <c r="K152" s="108"/>
    </row>
    <row r="153" spans="7:11" ht="12.75">
      <c r="G153" s="108"/>
      <c r="H153" s="1870"/>
      <c r="I153" s="108"/>
      <c r="J153" s="108"/>
      <c r="K153" s="108"/>
    </row>
    <row r="154" spans="7:11" ht="12.75">
      <c r="G154" s="108"/>
      <c r="H154" s="1870"/>
      <c r="I154" s="108"/>
      <c r="J154" s="108"/>
      <c r="K154" s="108"/>
    </row>
    <row r="155" spans="7:11" ht="12.75">
      <c r="G155" s="108"/>
      <c r="H155" s="1870"/>
      <c r="I155" s="108"/>
      <c r="J155" s="108"/>
      <c r="K155" s="108"/>
    </row>
    <row r="156" spans="7:11" ht="12.75">
      <c r="G156" s="108"/>
      <c r="H156" s="1870"/>
      <c r="I156" s="108"/>
      <c r="J156" s="108"/>
      <c r="K156" s="108"/>
    </row>
    <row r="157" spans="7:11" ht="12.75">
      <c r="G157" s="108"/>
      <c r="H157" s="1870"/>
      <c r="I157" s="108"/>
      <c r="J157" s="108"/>
      <c r="K157" s="108"/>
    </row>
    <row r="158" spans="7:11" ht="12.75">
      <c r="G158" s="108"/>
      <c r="H158" s="1870"/>
      <c r="I158" s="108"/>
      <c r="J158" s="108"/>
      <c r="K158" s="108"/>
    </row>
    <row r="159" spans="7:11" ht="12.75">
      <c r="G159" s="108"/>
      <c r="H159" s="1870"/>
      <c r="I159" s="108"/>
      <c r="J159" s="108"/>
      <c r="K159" s="108"/>
    </row>
    <row r="160" spans="7:11" ht="12.75">
      <c r="G160" s="108"/>
      <c r="H160" s="1870"/>
      <c r="I160" s="108"/>
      <c r="J160" s="108"/>
      <c r="K160" s="108"/>
    </row>
    <row r="161" spans="7:11" ht="12.75">
      <c r="G161" s="108"/>
      <c r="H161" s="1870"/>
      <c r="I161" s="108"/>
      <c r="J161" s="108"/>
      <c r="K161" s="108"/>
    </row>
    <row r="162" spans="7:11" ht="12.75">
      <c r="G162" s="108"/>
      <c r="H162" s="1870"/>
      <c r="I162" s="108"/>
      <c r="J162" s="108"/>
      <c r="K162" s="108"/>
    </row>
    <row r="163" spans="7:11" ht="12.75">
      <c r="G163" s="108"/>
      <c r="H163" s="1870"/>
      <c r="I163" s="108"/>
      <c r="J163" s="108"/>
      <c r="K163" s="108"/>
    </row>
    <row r="164" spans="7:11" ht="12.75">
      <c r="G164" s="108"/>
      <c r="H164" s="1870"/>
      <c r="I164" s="108"/>
      <c r="J164" s="108"/>
      <c r="K164" s="108"/>
    </row>
    <row r="165" spans="7:11" ht="12.75">
      <c r="G165" s="108"/>
      <c r="H165" s="1870"/>
      <c r="I165" s="108"/>
      <c r="J165" s="108"/>
      <c r="K165" s="108"/>
    </row>
    <row r="166" spans="7:11" ht="12.75">
      <c r="G166" s="108"/>
      <c r="H166" s="1870"/>
      <c r="I166" s="108"/>
      <c r="J166" s="108"/>
      <c r="K166" s="108"/>
    </row>
    <row r="167" spans="7:11" ht="12.75">
      <c r="G167" s="108"/>
      <c r="H167" s="1870"/>
      <c r="I167" s="108"/>
      <c r="J167" s="108"/>
      <c r="K167" s="108"/>
    </row>
    <row r="168" spans="7:11" ht="12.75">
      <c r="G168" s="108"/>
      <c r="H168" s="1870"/>
      <c r="I168" s="108"/>
      <c r="J168" s="108"/>
      <c r="K168" s="108"/>
    </row>
    <row r="169" spans="7:11" ht="12.75">
      <c r="G169" s="108"/>
      <c r="H169" s="1870"/>
      <c r="I169" s="108"/>
      <c r="J169" s="108"/>
      <c r="K169" s="108"/>
    </row>
    <row r="170" spans="7:11" ht="12.75">
      <c r="G170" s="108"/>
      <c r="H170" s="1870"/>
      <c r="I170" s="108"/>
      <c r="J170" s="108"/>
      <c r="K170" s="108"/>
    </row>
    <row r="171" spans="7:11" ht="12.75">
      <c r="G171" s="108"/>
      <c r="H171" s="1870"/>
      <c r="I171" s="108"/>
      <c r="J171" s="108"/>
      <c r="K171" s="108"/>
    </row>
    <row r="172" spans="7:11" ht="12.75">
      <c r="G172" s="108"/>
      <c r="H172" s="1870"/>
      <c r="I172" s="108"/>
      <c r="J172" s="108"/>
      <c r="K172" s="108"/>
    </row>
    <row r="173" spans="7:11" ht="12.75">
      <c r="G173" s="108"/>
      <c r="H173" s="1870"/>
      <c r="I173" s="108"/>
      <c r="J173" s="108"/>
      <c r="K173" s="108"/>
    </row>
    <row r="174" spans="7:11" ht="12.75">
      <c r="G174" s="108"/>
      <c r="H174" s="1870"/>
      <c r="I174" s="108"/>
      <c r="J174" s="108"/>
      <c r="K174" s="108"/>
    </row>
    <row r="175" spans="7:11" ht="12.75">
      <c r="G175" s="108"/>
      <c r="H175" s="1870"/>
      <c r="I175" s="108"/>
      <c r="J175" s="108"/>
      <c r="K175" s="108"/>
    </row>
    <row r="176" spans="7:11" ht="12.75">
      <c r="G176" s="108"/>
      <c r="H176" s="1870"/>
      <c r="I176" s="108"/>
      <c r="J176" s="108"/>
      <c r="K176" s="108"/>
    </row>
    <row r="177" spans="7:11" ht="12.75">
      <c r="G177" s="108"/>
      <c r="H177" s="1870"/>
      <c r="I177" s="108"/>
      <c r="J177" s="108"/>
      <c r="K177" s="108"/>
    </row>
    <row r="178" spans="7:11" ht="12.75">
      <c r="G178" s="108"/>
      <c r="H178" s="1870"/>
      <c r="I178" s="108"/>
      <c r="J178" s="108"/>
      <c r="K178" s="108"/>
    </row>
    <row r="179" spans="7:11" ht="12.75">
      <c r="G179" s="108"/>
      <c r="H179" s="1870"/>
      <c r="I179" s="108"/>
      <c r="J179" s="108"/>
      <c r="K179" s="108"/>
    </row>
    <row r="180" spans="7:11" ht="12.75">
      <c r="G180" s="108"/>
      <c r="H180" s="1870"/>
      <c r="I180" s="108"/>
      <c r="J180" s="108"/>
      <c r="K180" s="108"/>
    </row>
    <row r="181" spans="7:11" ht="12.75">
      <c r="G181" s="108"/>
      <c r="H181" s="1870"/>
      <c r="I181" s="108"/>
      <c r="J181" s="108"/>
      <c r="K181" s="108"/>
    </row>
    <row r="182" spans="7:11" ht="12.75">
      <c r="G182" s="108"/>
      <c r="H182" s="1870"/>
      <c r="I182" s="108"/>
      <c r="J182" s="108"/>
      <c r="K182" s="108"/>
    </row>
    <row r="183" spans="7:11" ht="12.75">
      <c r="G183" s="108"/>
      <c r="H183" s="1870"/>
      <c r="I183" s="108"/>
      <c r="J183" s="108"/>
      <c r="K183" s="108"/>
    </row>
    <row r="184" spans="7:11" ht="12.75">
      <c r="G184" s="108"/>
      <c r="H184" s="1870"/>
      <c r="I184" s="108"/>
      <c r="J184" s="108"/>
      <c r="K184" s="108"/>
    </row>
    <row r="185" spans="7:11" ht="12.75">
      <c r="G185" s="108"/>
      <c r="H185" s="1870"/>
      <c r="I185" s="108"/>
      <c r="J185" s="108"/>
      <c r="K185" s="108"/>
    </row>
    <row r="186" spans="7:11" ht="12.75">
      <c r="G186" s="108"/>
      <c r="H186" s="1870"/>
      <c r="I186" s="108"/>
      <c r="J186" s="108"/>
      <c r="K186" s="108"/>
    </row>
    <row r="187" spans="7:11" ht="12.75">
      <c r="G187" s="108"/>
      <c r="H187" s="1870"/>
      <c r="I187" s="108"/>
      <c r="J187" s="108"/>
      <c r="K187" s="108"/>
    </row>
    <row r="188" spans="7:11" ht="12.75">
      <c r="G188" s="108"/>
      <c r="H188" s="1870"/>
      <c r="I188" s="108"/>
      <c r="J188" s="108"/>
      <c r="K188" s="108"/>
    </row>
    <row r="189" spans="7:11" ht="12.75">
      <c r="G189" s="108"/>
      <c r="H189" s="1870"/>
      <c r="I189" s="108"/>
      <c r="J189" s="108"/>
      <c r="K189" s="108"/>
    </row>
    <row r="190" spans="7:11" ht="12.75">
      <c r="G190" s="108"/>
      <c r="H190" s="1870"/>
      <c r="I190" s="108"/>
      <c r="J190" s="108"/>
      <c r="K190" s="108"/>
    </row>
    <row r="191" spans="7:11" ht="12.75">
      <c r="G191" s="108"/>
      <c r="H191" s="1870"/>
      <c r="I191" s="108"/>
      <c r="J191" s="108"/>
      <c r="K191" s="108"/>
    </row>
    <row r="192" spans="7:11" ht="12.75">
      <c r="G192" s="108"/>
      <c r="H192" s="1870"/>
      <c r="I192" s="108"/>
      <c r="J192" s="108"/>
      <c r="K192" s="108"/>
    </row>
    <row r="193" spans="7:11" ht="12.75">
      <c r="G193" s="108"/>
      <c r="H193" s="1870"/>
      <c r="I193" s="108"/>
      <c r="J193" s="108"/>
      <c r="K193" s="108"/>
    </row>
    <row r="194" spans="7:11" ht="12.75">
      <c r="G194" s="108"/>
      <c r="H194" s="1870"/>
      <c r="I194" s="108"/>
      <c r="J194" s="108"/>
      <c r="K194" s="108"/>
    </row>
    <row r="195" spans="7:11" ht="12.75">
      <c r="G195" s="108"/>
      <c r="H195" s="1870"/>
      <c r="I195" s="108"/>
      <c r="J195" s="108"/>
      <c r="K195" s="108"/>
    </row>
    <row r="196" spans="7:11" ht="12.75">
      <c r="G196" s="108"/>
      <c r="H196" s="1870"/>
      <c r="I196" s="108"/>
      <c r="J196" s="108"/>
      <c r="K196" s="108"/>
    </row>
    <row r="197" spans="7:11" ht="12.75">
      <c r="G197" s="108"/>
      <c r="H197" s="1870"/>
      <c r="I197" s="108"/>
      <c r="J197" s="108"/>
      <c r="K197" s="108"/>
    </row>
    <row r="198" spans="7:11" ht="12.75">
      <c r="G198" s="108"/>
      <c r="H198" s="1870"/>
      <c r="I198" s="108"/>
      <c r="J198" s="108"/>
      <c r="K198" s="108"/>
    </row>
    <row r="199" spans="7:11" ht="12.75">
      <c r="G199" s="108"/>
      <c r="H199" s="1870"/>
      <c r="I199" s="108"/>
      <c r="J199" s="108"/>
      <c r="K199" s="108"/>
    </row>
    <row r="200" spans="7:11" ht="12.75">
      <c r="G200" s="108"/>
      <c r="H200" s="1870"/>
      <c r="I200" s="108"/>
      <c r="J200" s="108"/>
      <c r="K200" s="108"/>
    </row>
    <row r="201" spans="7:11" ht="12.75">
      <c r="G201" s="108"/>
      <c r="H201" s="1870"/>
      <c r="I201" s="108"/>
      <c r="J201" s="108"/>
      <c r="K201" s="108"/>
    </row>
    <row r="202" spans="7:11" ht="12.75">
      <c r="G202" s="108"/>
      <c r="H202" s="1870"/>
      <c r="I202" s="108"/>
      <c r="J202" s="108"/>
      <c r="K202" s="108"/>
    </row>
    <row r="203" spans="7:11" ht="12.75">
      <c r="G203" s="108"/>
      <c r="H203" s="1870"/>
      <c r="I203" s="108"/>
      <c r="J203" s="108"/>
      <c r="K203" s="108"/>
    </row>
    <row r="204" spans="7:11" ht="12.75">
      <c r="G204" s="108"/>
      <c r="H204" s="1870"/>
      <c r="I204" s="108"/>
      <c r="J204" s="108"/>
      <c r="K204" s="108"/>
    </row>
    <row r="205" spans="7:11" ht="12.75">
      <c r="G205" s="108"/>
      <c r="H205" s="1870"/>
      <c r="I205" s="108"/>
      <c r="J205" s="108"/>
      <c r="K205" s="108"/>
    </row>
    <row r="206" spans="7:11" ht="12.75">
      <c r="G206" s="108"/>
      <c r="H206" s="1870"/>
      <c r="I206" s="108"/>
      <c r="J206" s="108"/>
      <c r="K206" s="108"/>
    </row>
    <row r="207" spans="7:11" ht="12.75">
      <c r="G207" s="108"/>
      <c r="H207" s="1870"/>
      <c r="I207" s="108"/>
      <c r="J207" s="108"/>
      <c r="K207" s="108"/>
    </row>
    <row r="208" spans="7:11" ht="12.75">
      <c r="G208" s="108"/>
      <c r="H208" s="1870"/>
      <c r="I208" s="108"/>
      <c r="J208" s="108"/>
      <c r="K208" s="108"/>
    </row>
    <row r="209" spans="7:11" ht="12.75">
      <c r="G209" s="108"/>
      <c r="H209" s="1870"/>
      <c r="I209" s="108"/>
      <c r="J209" s="108"/>
      <c r="K209" s="108"/>
    </row>
    <row r="210" spans="7:11" ht="12.75">
      <c r="G210" s="108"/>
      <c r="H210" s="1870"/>
      <c r="I210" s="108"/>
      <c r="J210" s="108"/>
      <c r="K210" s="108"/>
    </row>
    <row r="211" spans="7:11" ht="12.75">
      <c r="G211" s="108"/>
      <c r="H211" s="1870"/>
      <c r="I211" s="108"/>
      <c r="J211" s="108"/>
      <c r="K211" s="108"/>
    </row>
    <row r="212" spans="7:11" ht="12.75">
      <c r="G212" s="108"/>
      <c r="H212" s="1870"/>
      <c r="I212" s="108"/>
      <c r="J212" s="108"/>
      <c r="K212" s="108"/>
    </row>
    <row r="213" spans="7:11" ht="12.75">
      <c r="G213" s="108"/>
      <c r="H213" s="1870"/>
      <c r="I213" s="108"/>
      <c r="J213" s="108"/>
      <c r="K213" s="108"/>
    </row>
    <row r="214" spans="7:11" ht="12.75">
      <c r="G214" s="108"/>
      <c r="H214" s="1870"/>
      <c r="I214" s="108"/>
      <c r="J214" s="108"/>
      <c r="K214" s="108"/>
    </row>
    <row r="215" spans="7:11" ht="12.75">
      <c r="G215" s="108"/>
      <c r="H215" s="1870"/>
      <c r="I215" s="108"/>
      <c r="J215" s="108"/>
      <c r="K215" s="108"/>
    </row>
    <row r="216" spans="7:11" ht="12.75">
      <c r="G216" s="108"/>
      <c r="H216" s="1870"/>
      <c r="I216" s="108"/>
      <c r="J216" s="108"/>
      <c r="K216" s="108"/>
    </row>
    <row r="217" spans="7:11" ht="12.75">
      <c r="G217" s="108"/>
      <c r="H217" s="1870"/>
      <c r="I217" s="108"/>
      <c r="J217" s="108"/>
      <c r="K217" s="108"/>
    </row>
    <row r="218" spans="7:11" ht="12.75">
      <c r="G218" s="108"/>
      <c r="H218" s="1870"/>
      <c r="I218" s="108"/>
      <c r="J218" s="108"/>
      <c r="K218" s="108"/>
    </row>
    <row r="219" spans="7:11" ht="12.75">
      <c r="G219" s="108"/>
      <c r="H219" s="1870"/>
      <c r="I219" s="108"/>
      <c r="J219" s="108"/>
      <c r="K219" s="108"/>
    </row>
    <row r="220" spans="7:11" ht="12.75">
      <c r="G220" s="108"/>
      <c r="H220" s="1870"/>
      <c r="I220" s="108"/>
      <c r="J220" s="108"/>
      <c r="K220" s="108"/>
    </row>
    <row r="221" spans="7:11" ht="12.75">
      <c r="G221" s="108"/>
      <c r="H221" s="1870"/>
      <c r="I221" s="108"/>
      <c r="J221" s="108"/>
      <c r="K221" s="108"/>
    </row>
    <row r="222" spans="7:11" ht="12.75">
      <c r="G222" s="108"/>
      <c r="H222" s="1870"/>
      <c r="I222" s="108"/>
      <c r="J222" s="108"/>
      <c r="K222" s="108"/>
    </row>
    <row r="223" spans="7:11" ht="12.75">
      <c r="G223" s="108"/>
      <c r="H223" s="1870"/>
      <c r="I223" s="108"/>
      <c r="J223" s="108"/>
      <c r="K223" s="108"/>
    </row>
    <row r="224" spans="7:11" ht="12.75">
      <c r="G224" s="108"/>
      <c r="H224" s="1870"/>
      <c r="I224" s="108"/>
      <c r="J224" s="108"/>
      <c r="K224" s="108"/>
    </row>
    <row r="225" spans="7:11" ht="12.75">
      <c r="G225" s="108"/>
      <c r="H225" s="1870"/>
      <c r="I225" s="108"/>
      <c r="J225" s="108"/>
      <c r="K225" s="108"/>
    </row>
    <row r="226" spans="7:11" ht="12.75">
      <c r="G226" s="108"/>
      <c r="H226" s="1870"/>
      <c r="I226" s="108"/>
      <c r="J226" s="108"/>
      <c r="K226" s="108"/>
    </row>
    <row r="227" spans="7:11" ht="12.75">
      <c r="G227" s="108"/>
      <c r="H227" s="1870"/>
      <c r="I227" s="108"/>
      <c r="J227" s="108"/>
      <c r="K227" s="108"/>
    </row>
    <row r="228" spans="7:11" ht="12.75">
      <c r="G228" s="108"/>
      <c r="H228" s="1870"/>
      <c r="I228" s="108"/>
      <c r="J228" s="108"/>
      <c r="K228" s="108"/>
    </row>
    <row r="229" spans="7:11" ht="12.75">
      <c r="G229" s="108"/>
      <c r="H229" s="1870"/>
      <c r="I229" s="108"/>
      <c r="J229" s="108"/>
      <c r="K229" s="108"/>
    </row>
    <row r="230" spans="7:11" ht="12.75">
      <c r="G230" s="108"/>
      <c r="H230" s="1870"/>
      <c r="I230" s="108"/>
      <c r="J230" s="108"/>
      <c r="K230" s="108"/>
    </row>
    <row r="231" spans="7:11" ht="12.75">
      <c r="G231" s="108"/>
      <c r="H231" s="1870"/>
      <c r="I231" s="108"/>
      <c r="J231" s="108"/>
      <c r="K231" s="108"/>
    </row>
    <row r="232" spans="7:11" ht="12.75">
      <c r="G232" s="108"/>
      <c r="H232" s="1870"/>
      <c r="I232" s="108"/>
      <c r="J232" s="108"/>
      <c r="K232" s="108"/>
    </row>
    <row r="233" spans="7:11" ht="12.75">
      <c r="G233" s="108"/>
      <c r="H233" s="1870"/>
      <c r="I233" s="108"/>
      <c r="J233" s="108"/>
      <c r="K233" s="108"/>
    </row>
    <row r="234" spans="7:11" ht="12.75">
      <c r="G234" s="108"/>
      <c r="H234" s="1870"/>
      <c r="I234" s="108"/>
      <c r="J234" s="108"/>
      <c r="K234" s="108"/>
    </row>
    <row r="235" spans="7:11" ht="12.75">
      <c r="G235" s="108"/>
      <c r="H235" s="1870"/>
      <c r="I235" s="108"/>
      <c r="J235" s="108"/>
      <c r="K235" s="108"/>
    </row>
    <row r="236" spans="7:11" ht="12.75">
      <c r="G236" s="108"/>
      <c r="H236" s="1870"/>
      <c r="I236" s="108"/>
      <c r="J236" s="108"/>
      <c r="K236" s="108"/>
    </row>
    <row r="237" spans="7:11" ht="12.75">
      <c r="G237" s="108"/>
      <c r="H237" s="1870"/>
      <c r="I237" s="108"/>
      <c r="J237" s="108"/>
      <c r="K237" s="108"/>
    </row>
    <row r="238" spans="7:11" ht="12.75">
      <c r="G238" s="108"/>
      <c r="H238" s="1870"/>
      <c r="I238" s="108"/>
      <c r="J238" s="108"/>
      <c r="K238" s="108"/>
    </row>
    <row r="239" spans="7:11" ht="12.75">
      <c r="G239" s="108"/>
      <c r="H239" s="1870"/>
      <c r="I239" s="108"/>
      <c r="J239" s="108"/>
      <c r="K239" s="108"/>
    </row>
    <row r="240" spans="7:11" ht="12.75">
      <c r="G240" s="108"/>
      <c r="H240" s="1870"/>
      <c r="I240" s="108"/>
      <c r="J240" s="108"/>
      <c r="K240" s="108"/>
    </row>
    <row r="241" spans="7:11" ht="12.75">
      <c r="G241" s="108"/>
      <c r="H241" s="1870"/>
      <c r="I241" s="108"/>
      <c r="J241" s="108"/>
      <c r="K241" s="108"/>
    </row>
    <row r="242" spans="7:11" ht="12.75">
      <c r="G242" s="108"/>
      <c r="H242" s="1870"/>
      <c r="I242" s="108"/>
      <c r="J242" s="108"/>
      <c r="K242" s="108"/>
    </row>
    <row r="243" spans="7:11" ht="12.75">
      <c r="G243" s="108"/>
      <c r="H243" s="1870"/>
      <c r="I243" s="108"/>
      <c r="J243" s="108"/>
      <c r="K243" s="108"/>
    </row>
    <row r="244" spans="7:11" ht="12.75">
      <c r="G244" s="108"/>
      <c r="H244" s="1870"/>
      <c r="I244" s="108"/>
      <c r="J244" s="108"/>
      <c r="K244" s="108"/>
    </row>
    <row r="245" spans="7:11" ht="12.75">
      <c r="G245" s="108"/>
      <c r="H245" s="1870"/>
      <c r="I245" s="108"/>
      <c r="J245" s="108"/>
      <c r="K245" s="108"/>
    </row>
    <row r="246" spans="7:11" ht="12.75">
      <c r="G246" s="108"/>
      <c r="H246" s="1870"/>
      <c r="I246" s="108"/>
      <c r="J246" s="108"/>
      <c r="K246" s="108"/>
    </row>
    <row r="247" spans="7:11" ht="12.75">
      <c r="G247" s="108"/>
      <c r="H247" s="1870"/>
      <c r="I247" s="108"/>
      <c r="J247" s="108"/>
      <c r="K247" s="108"/>
    </row>
    <row r="248" spans="7:11" ht="12.75">
      <c r="G248" s="108"/>
      <c r="H248" s="1870"/>
      <c r="I248" s="108"/>
      <c r="J248" s="108"/>
      <c r="K248" s="108"/>
    </row>
    <row r="249" spans="7:11" ht="12.75">
      <c r="G249" s="108"/>
      <c r="H249" s="1870"/>
      <c r="I249" s="108"/>
      <c r="J249" s="108"/>
      <c r="K249" s="108"/>
    </row>
    <row r="250" spans="7:11" ht="12.75">
      <c r="G250" s="108"/>
      <c r="H250" s="1870"/>
      <c r="I250" s="108"/>
      <c r="J250" s="108"/>
      <c r="K250" s="108"/>
    </row>
    <row r="251" spans="7:11" ht="12.75">
      <c r="G251" s="108"/>
      <c r="H251" s="1870"/>
      <c r="I251" s="108"/>
      <c r="J251" s="108"/>
      <c r="K251" s="108"/>
    </row>
    <row r="252" spans="7:11" ht="12.75">
      <c r="G252" s="108"/>
      <c r="H252" s="1870"/>
      <c r="I252" s="108"/>
      <c r="J252" s="108"/>
      <c r="K252" s="108"/>
    </row>
    <row r="253" spans="7:11" ht="12.75">
      <c r="G253" s="108"/>
      <c r="H253" s="1870"/>
      <c r="I253" s="108"/>
      <c r="J253" s="108"/>
      <c r="K253" s="108"/>
    </row>
    <row r="254" spans="7:11" ht="12.75">
      <c r="G254" s="108"/>
      <c r="H254" s="1870"/>
      <c r="I254" s="108"/>
      <c r="J254" s="108"/>
      <c r="K254" s="108"/>
    </row>
    <row r="255" spans="7:11" ht="12.75">
      <c r="G255" s="108"/>
      <c r="H255" s="1870"/>
      <c r="I255" s="108"/>
      <c r="J255" s="108"/>
      <c r="K255" s="108"/>
    </row>
    <row r="256" spans="7:11" ht="12.75">
      <c r="G256" s="108"/>
      <c r="H256" s="1870"/>
      <c r="I256" s="108"/>
      <c r="J256" s="108"/>
      <c r="K256" s="108"/>
    </row>
    <row r="257" spans="7:11" ht="12.75">
      <c r="G257" s="108"/>
      <c r="H257" s="1870"/>
      <c r="I257" s="108"/>
      <c r="J257" s="108"/>
      <c r="K257" s="108"/>
    </row>
    <row r="258" spans="7:11" ht="12.75">
      <c r="G258" s="108"/>
      <c r="H258" s="1870"/>
      <c r="I258" s="108"/>
      <c r="J258" s="108"/>
      <c r="K258" s="108"/>
    </row>
    <row r="259" spans="7:11" ht="12.75">
      <c r="G259" s="108"/>
      <c r="H259" s="1870"/>
      <c r="I259" s="108"/>
      <c r="J259" s="108"/>
      <c r="K259" s="108"/>
    </row>
    <row r="260" spans="7:11" ht="12.75">
      <c r="G260" s="108"/>
      <c r="H260" s="1870"/>
      <c r="I260" s="108"/>
      <c r="J260" s="108"/>
      <c r="K260" s="108"/>
    </row>
    <row r="261" spans="7:11" ht="12.75">
      <c r="G261" s="108"/>
      <c r="H261" s="1870"/>
      <c r="I261" s="108"/>
      <c r="J261" s="108"/>
      <c r="K261" s="108"/>
    </row>
    <row r="262" spans="7:11" ht="12.75">
      <c r="G262" s="108"/>
      <c r="H262" s="1870"/>
      <c r="I262" s="108"/>
      <c r="J262" s="108"/>
      <c r="K262" s="108"/>
    </row>
    <row r="263" spans="7:11" ht="12.75">
      <c r="G263" s="108"/>
      <c r="H263" s="1870"/>
      <c r="I263" s="108"/>
      <c r="J263" s="108"/>
      <c r="K263" s="108"/>
    </row>
    <row r="264" spans="7:11" ht="12.75">
      <c r="G264" s="108"/>
      <c r="H264" s="1870"/>
      <c r="I264" s="108"/>
      <c r="J264" s="108"/>
      <c r="K264" s="108"/>
    </row>
    <row r="265" spans="7:11" ht="12.75">
      <c r="G265" s="108"/>
      <c r="H265" s="1870"/>
      <c r="I265" s="108"/>
      <c r="J265" s="108"/>
      <c r="K265" s="108"/>
    </row>
    <row r="266" spans="7:11" ht="12.75">
      <c r="G266" s="108"/>
      <c r="H266" s="1870"/>
      <c r="I266" s="108"/>
      <c r="J266" s="108"/>
      <c r="K266" s="108"/>
    </row>
    <row r="267" spans="7:11" ht="12.75">
      <c r="G267" s="108"/>
      <c r="H267" s="1870"/>
      <c r="I267" s="108"/>
      <c r="J267" s="108"/>
      <c r="K267" s="108"/>
    </row>
    <row r="268" spans="7:11" ht="12.75">
      <c r="G268" s="108"/>
      <c r="H268" s="1870"/>
      <c r="I268" s="108"/>
      <c r="J268" s="108"/>
      <c r="K268" s="108"/>
    </row>
    <row r="269" spans="7:11" ht="12.75">
      <c r="G269" s="108"/>
      <c r="H269" s="1870"/>
      <c r="I269" s="108"/>
      <c r="J269" s="108"/>
      <c r="K269" s="108"/>
    </row>
    <row r="270" spans="7:11" ht="12.75">
      <c r="G270" s="108"/>
      <c r="H270" s="1870"/>
      <c r="I270" s="108"/>
      <c r="J270" s="108"/>
      <c r="K270" s="108"/>
    </row>
    <row r="271" spans="7:11" ht="12.75">
      <c r="G271" s="108"/>
      <c r="H271" s="1870"/>
      <c r="I271" s="108"/>
      <c r="J271" s="108"/>
      <c r="K271" s="108"/>
    </row>
    <row r="272" spans="7:11" ht="12.75">
      <c r="G272" s="108"/>
      <c r="H272" s="1870"/>
      <c r="I272" s="108"/>
      <c r="J272" s="108"/>
      <c r="K272" s="108"/>
    </row>
    <row r="273" spans="7:11" ht="12.75">
      <c r="G273" s="108"/>
      <c r="H273" s="1870"/>
      <c r="I273" s="108"/>
      <c r="J273" s="108"/>
      <c r="K273" s="108"/>
    </row>
    <row r="274" spans="7:11" ht="12.75">
      <c r="G274" s="108"/>
      <c r="H274" s="1870"/>
      <c r="I274" s="108"/>
      <c r="J274" s="108"/>
      <c r="K274" s="108"/>
    </row>
    <row r="275" spans="7:11" ht="12.75">
      <c r="G275" s="108"/>
      <c r="H275" s="1870"/>
      <c r="I275" s="108"/>
      <c r="J275" s="108"/>
      <c r="K275" s="108"/>
    </row>
    <row r="276" spans="7:11" ht="12.75">
      <c r="G276" s="108"/>
      <c r="H276" s="1870"/>
      <c r="I276" s="108"/>
      <c r="J276" s="108"/>
      <c r="K276" s="108"/>
    </row>
    <row r="277" spans="7:11" ht="12.75">
      <c r="G277" s="108"/>
      <c r="H277" s="1870"/>
      <c r="I277" s="108"/>
      <c r="J277" s="108"/>
      <c r="K277" s="108"/>
    </row>
    <row r="278" spans="7:11" ht="12.75">
      <c r="G278" s="108"/>
      <c r="H278" s="1870"/>
      <c r="I278" s="108"/>
      <c r="J278" s="108"/>
      <c r="K278" s="108"/>
    </row>
    <row r="279" spans="7:11" ht="12.75">
      <c r="G279" s="108"/>
      <c r="H279" s="1870"/>
      <c r="I279" s="108"/>
      <c r="J279" s="108"/>
      <c r="K279" s="108"/>
    </row>
    <row r="280" spans="7:11" ht="12.75">
      <c r="G280" s="108"/>
      <c r="H280" s="1870"/>
      <c r="I280" s="108"/>
      <c r="J280" s="108"/>
      <c r="K280" s="108"/>
    </row>
    <row r="281" spans="7:11" ht="12.75">
      <c r="G281" s="108"/>
      <c r="H281" s="1870"/>
      <c r="I281" s="108"/>
      <c r="J281" s="108"/>
      <c r="K281" s="108"/>
    </row>
    <row r="282" spans="7:11" ht="12.75">
      <c r="G282" s="108"/>
      <c r="H282" s="1870"/>
      <c r="I282" s="108"/>
      <c r="J282" s="108"/>
      <c r="K282" s="108"/>
    </row>
    <row r="283" spans="7:11" ht="12.75">
      <c r="G283" s="108"/>
      <c r="H283" s="1870"/>
      <c r="I283" s="108"/>
      <c r="J283" s="108"/>
      <c r="K283" s="108"/>
    </row>
    <row r="284" spans="7:11" ht="12.75">
      <c r="G284" s="108"/>
      <c r="H284" s="1870"/>
      <c r="I284" s="108"/>
      <c r="J284" s="108"/>
      <c r="K284" s="108"/>
    </row>
    <row r="285" spans="7:11" ht="12.75">
      <c r="G285" s="108"/>
      <c r="H285" s="1870"/>
      <c r="I285" s="108"/>
      <c r="J285" s="108"/>
      <c r="K285" s="108"/>
    </row>
    <row r="286" spans="7:11" ht="12.75">
      <c r="G286" s="108"/>
      <c r="H286" s="1870"/>
      <c r="I286" s="108"/>
      <c r="J286" s="108"/>
      <c r="K286" s="108"/>
    </row>
    <row r="287" spans="7:11" ht="12.75">
      <c r="G287" s="108"/>
      <c r="H287" s="1870"/>
      <c r="I287" s="108"/>
      <c r="J287" s="108"/>
      <c r="K287" s="108"/>
    </row>
    <row r="288" spans="7:11" ht="12.75">
      <c r="G288" s="108"/>
      <c r="H288" s="1870"/>
      <c r="I288" s="108"/>
      <c r="J288" s="108"/>
      <c r="K288" s="108"/>
    </row>
    <row r="289" spans="7:11" ht="12.75">
      <c r="G289" s="108"/>
      <c r="H289" s="1870"/>
      <c r="I289" s="108"/>
      <c r="J289" s="108"/>
      <c r="K289" s="108"/>
    </row>
    <row r="290" spans="7:11" ht="12.75">
      <c r="G290" s="108"/>
      <c r="H290" s="1870"/>
      <c r="I290" s="108"/>
      <c r="J290" s="108"/>
      <c r="K290" s="108"/>
    </row>
    <row r="291" spans="7:11" ht="12.75">
      <c r="G291" s="108"/>
      <c r="H291" s="1870"/>
      <c r="I291" s="108"/>
      <c r="J291" s="108"/>
      <c r="K291" s="108"/>
    </row>
    <row r="292" spans="7:11" ht="12.75">
      <c r="G292" s="108"/>
      <c r="H292" s="1870"/>
      <c r="I292" s="108"/>
      <c r="J292" s="108"/>
      <c r="K292" s="108"/>
    </row>
    <row r="293" spans="7:11" ht="12.75">
      <c r="G293" s="108"/>
      <c r="H293" s="1870"/>
      <c r="I293" s="108"/>
      <c r="J293" s="108"/>
      <c r="K293" s="108"/>
    </row>
    <row r="294" spans="7:11" ht="12.75">
      <c r="G294" s="108"/>
      <c r="H294" s="1870"/>
      <c r="I294" s="108"/>
      <c r="J294" s="108"/>
      <c r="K294" s="108"/>
    </row>
    <row r="295" spans="7:11" ht="12.75">
      <c r="G295" s="108"/>
      <c r="H295" s="1870"/>
      <c r="I295" s="108"/>
      <c r="J295" s="108"/>
      <c r="K295" s="108"/>
    </row>
    <row r="296" spans="7:11" ht="12.75">
      <c r="G296" s="108"/>
      <c r="H296" s="1870"/>
      <c r="I296" s="108"/>
      <c r="J296" s="108"/>
      <c r="K296" s="108"/>
    </row>
    <row r="297" spans="7:11" ht="12.75">
      <c r="G297" s="108"/>
      <c r="H297" s="1870"/>
      <c r="I297" s="108"/>
      <c r="J297" s="108"/>
      <c r="K297" s="108"/>
    </row>
    <row r="298" spans="7:11" ht="12.75">
      <c r="G298" s="108"/>
      <c r="H298" s="1870"/>
      <c r="I298" s="108"/>
      <c r="J298" s="108"/>
      <c r="K298" s="108"/>
    </row>
    <row r="299" spans="7:11" ht="12.75">
      <c r="G299" s="108"/>
      <c r="H299" s="1870"/>
      <c r="I299" s="108"/>
      <c r="J299" s="108"/>
      <c r="K299" s="108"/>
    </row>
    <row r="300" spans="7:11" ht="12.75">
      <c r="G300" s="108"/>
      <c r="H300" s="1870"/>
      <c r="I300" s="108"/>
      <c r="J300" s="108"/>
      <c r="K300" s="108"/>
    </row>
    <row r="301" spans="7:11" ht="12.75">
      <c r="G301" s="108"/>
      <c r="H301" s="1870"/>
      <c r="I301" s="108"/>
      <c r="J301" s="108"/>
      <c r="K301" s="108"/>
    </row>
    <row r="302" spans="7:11" ht="12.75">
      <c r="G302" s="108"/>
      <c r="H302" s="1870"/>
      <c r="I302" s="108"/>
      <c r="J302" s="108"/>
      <c r="K302" s="108"/>
    </row>
    <row r="303" spans="7:11" ht="12.75">
      <c r="G303" s="108"/>
      <c r="H303" s="1870"/>
      <c r="I303" s="108"/>
      <c r="J303" s="108"/>
      <c r="K303" s="108"/>
    </row>
    <row r="304" spans="7:11" ht="12.75">
      <c r="G304" s="108"/>
      <c r="H304" s="1870"/>
      <c r="I304" s="108"/>
      <c r="J304" s="108"/>
      <c r="K304" s="108"/>
    </row>
    <row r="305" spans="7:11" ht="12.75">
      <c r="G305" s="108"/>
      <c r="H305" s="1870"/>
      <c r="I305" s="108"/>
      <c r="J305" s="108"/>
      <c r="K305" s="108"/>
    </row>
    <row r="306" spans="7:11" ht="12.75">
      <c r="G306" s="108"/>
      <c r="H306" s="1870"/>
      <c r="I306" s="108"/>
      <c r="J306" s="108"/>
      <c r="K306" s="108"/>
    </row>
    <row r="307" spans="7:11" ht="12.75">
      <c r="G307" s="108"/>
      <c r="H307" s="1870"/>
      <c r="I307" s="108"/>
      <c r="J307" s="108"/>
      <c r="K307" s="108"/>
    </row>
    <row r="308" spans="7:11" ht="12.75">
      <c r="G308" s="108"/>
      <c r="H308" s="1870"/>
      <c r="I308" s="108"/>
      <c r="J308" s="108"/>
      <c r="K308" s="108"/>
    </row>
    <row r="309" spans="7:11" ht="12.75">
      <c r="G309" s="108"/>
      <c r="H309" s="1870"/>
      <c r="I309" s="108"/>
      <c r="J309" s="108"/>
      <c r="K309" s="108"/>
    </row>
    <row r="310" spans="7:11" ht="12.75">
      <c r="G310" s="108"/>
      <c r="H310" s="1870"/>
      <c r="I310" s="108"/>
      <c r="J310" s="108"/>
      <c r="K310" s="108"/>
    </row>
    <row r="311" spans="7:11" ht="12.75">
      <c r="G311" s="108"/>
      <c r="H311" s="1870"/>
      <c r="I311" s="108"/>
      <c r="J311" s="108"/>
      <c r="K311" s="108"/>
    </row>
    <row r="312" spans="7:11" ht="12.75">
      <c r="G312" s="108"/>
      <c r="H312" s="1870"/>
      <c r="I312" s="108"/>
      <c r="J312" s="108"/>
      <c r="K312" s="108"/>
    </row>
    <row r="313" spans="7:11" ht="12.75">
      <c r="G313" s="108"/>
      <c r="H313" s="1870"/>
      <c r="I313" s="108"/>
      <c r="J313" s="108"/>
      <c r="K313" s="108"/>
    </row>
    <row r="314" spans="7:11" ht="12.75">
      <c r="G314" s="108"/>
      <c r="H314" s="1870"/>
      <c r="I314" s="108"/>
      <c r="J314" s="108"/>
      <c r="K314" s="108"/>
    </row>
    <row r="315" spans="7:11" ht="12.75">
      <c r="G315" s="108"/>
      <c r="H315" s="1870"/>
      <c r="I315" s="108"/>
      <c r="J315" s="108"/>
      <c r="K315" s="108"/>
    </row>
    <row r="316" spans="7:11" ht="12.75">
      <c r="G316" s="108"/>
      <c r="H316" s="1870"/>
      <c r="I316" s="108"/>
      <c r="J316" s="108"/>
      <c r="K316" s="108"/>
    </row>
    <row r="317" spans="7:11" ht="12.75">
      <c r="G317" s="108"/>
      <c r="H317" s="1870"/>
      <c r="I317" s="108"/>
      <c r="J317" s="108"/>
      <c r="K317" s="108"/>
    </row>
    <row r="318" spans="7:11" ht="12.75">
      <c r="G318" s="108"/>
      <c r="H318" s="1870"/>
      <c r="I318" s="108"/>
      <c r="J318" s="108"/>
      <c r="K318" s="108"/>
    </row>
    <row r="319" spans="7:11" ht="12.75">
      <c r="G319" s="108"/>
      <c r="H319" s="1870"/>
      <c r="I319" s="108"/>
      <c r="J319" s="108"/>
      <c r="K319" s="108"/>
    </row>
    <row r="320" spans="7:11" ht="12.75">
      <c r="G320" s="108"/>
      <c r="H320" s="1870"/>
      <c r="I320" s="108"/>
      <c r="J320" s="108"/>
      <c r="K320" s="108"/>
    </row>
    <row r="321" spans="7:11" ht="12.75">
      <c r="G321" s="108"/>
      <c r="H321" s="1870"/>
      <c r="I321" s="108"/>
      <c r="J321" s="108"/>
      <c r="K321" s="108"/>
    </row>
    <row r="322" spans="7:11" ht="12.75">
      <c r="G322" s="108"/>
      <c r="H322" s="1870"/>
      <c r="I322" s="108"/>
      <c r="J322" s="108"/>
      <c r="K322" s="108"/>
    </row>
    <row r="323" spans="7:11" ht="12.75">
      <c r="G323" s="108"/>
      <c r="H323" s="1870"/>
      <c r="I323" s="108"/>
      <c r="J323" s="108"/>
      <c r="K323" s="108"/>
    </row>
    <row r="324" spans="7:11" ht="12.75">
      <c r="G324" s="108"/>
      <c r="H324" s="1870"/>
      <c r="I324" s="108"/>
      <c r="J324" s="108"/>
      <c r="K324" s="108"/>
    </row>
    <row r="325" spans="7:11" ht="12.75">
      <c r="G325" s="108"/>
      <c r="H325" s="1870"/>
      <c r="I325" s="108"/>
      <c r="J325" s="108"/>
      <c r="K325" s="108"/>
    </row>
    <row r="326" spans="7:11" ht="12.75">
      <c r="G326" s="108"/>
      <c r="H326" s="1870"/>
      <c r="I326" s="108"/>
      <c r="J326" s="108"/>
      <c r="K326" s="108"/>
    </row>
    <row r="327" spans="7:11" ht="12.75">
      <c r="G327" s="108"/>
      <c r="H327" s="1870"/>
      <c r="I327" s="108"/>
      <c r="J327" s="108"/>
      <c r="K327" s="108"/>
    </row>
    <row r="328" spans="7:11" ht="12.75">
      <c r="G328" s="108"/>
      <c r="H328" s="1870"/>
      <c r="I328" s="108"/>
      <c r="J328" s="108"/>
      <c r="K328" s="108"/>
    </row>
    <row r="329" spans="7:11" ht="12.75">
      <c r="G329" s="108"/>
      <c r="H329" s="1870"/>
      <c r="I329" s="108"/>
      <c r="J329" s="108"/>
      <c r="K329" s="108"/>
    </row>
    <row r="330" spans="7:11" ht="12.75">
      <c r="G330" s="108"/>
      <c r="H330" s="1870"/>
      <c r="I330" s="108"/>
      <c r="J330" s="108"/>
      <c r="K330" s="108"/>
    </row>
    <row r="331" spans="7:11" ht="12.75">
      <c r="G331" s="108"/>
      <c r="H331" s="1870"/>
      <c r="I331" s="108"/>
      <c r="J331" s="108"/>
      <c r="K331" s="108"/>
    </row>
    <row r="332" spans="7:11" ht="12.75">
      <c r="G332" s="108"/>
      <c r="H332" s="1870"/>
      <c r="I332" s="108"/>
      <c r="J332" s="108"/>
      <c r="K332" s="108"/>
    </row>
    <row r="333" spans="7:11" ht="12.75">
      <c r="G333" s="108"/>
      <c r="H333" s="1870"/>
      <c r="I333" s="108"/>
      <c r="J333" s="108"/>
      <c r="K333" s="108"/>
    </row>
    <row r="334" spans="7:11" ht="12.75">
      <c r="G334" s="108"/>
      <c r="H334" s="1870"/>
      <c r="I334" s="108"/>
      <c r="J334" s="108"/>
      <c r="K334" s="108"/>
    </row>
    <row r="335" spans="7:11" ht="12.75">
      <c r="G335" s="108"/>
      <c r="H335" s="1870"/>
      <c r="I335" s="108"/>
      <c r="J335" s="108"/>
      <c r="K335" s="108"/>
    </row>
    <row r="336" spans="7:11" ht="12.75">
      <c r="G336" s="108"/>
      <c r="H336" s="1870"/>
      <c r="I336" s="108"/>
      <c r="J336" s="108"/>
      <c r="K336" s="108"/>
    </row>
    <row r="337" spans="7:11" ht="12.75">
      <c r="G337" s="108"/>
      <c r="H337" s="1870"/>
      <c r="I337" s="108"/>
      <c r="J337" s="108"/>
      <c r="K337" s="108"/>
    </row>
    <row r="338" spans="7:11" ht="12.75">
      <c r="G338" s="108"/>
      <c r="H338" s="1870"/>
      <c r="I338" s="108"/>
      <c r="J338" s="108"/>
      <c r="K338" s="108"/>
    </row>
    <row r="339" spans="7:11" ht="12.75">
      <c r="G339" s="108"/>
      <c r="H339" s="1870"/>
      <c r="I339" s="108"/>
      <c r="J339" s="108"/>
      <c r="K339" s="108"/>
    </row>
    <row r="340" spans="7:11" ht="12.75">
      <c r="G340" s="108"/>
      <c r="H340" s="1870"/>
      <c r="I340" s="108"/>
      <c r="J340" s="108"/>
      <c r="K340" s="108"/>
    </row>
    <row r="341" spans="7:11" ht="12.75">
      <c r="G341" s="108"/>
      <c r="H341" s="1870"/>
      <c r="I341" s="108"/>
      <c r="J341" s="108"/>
      <c r="K341" s="108"/>
    </row>
    <row r="342" spans="7:11" ht="12.75">
      <c r="G342" s="108"/>
      <c r="H342" s="1870"/>
      <c r="I342" s="108"/>
      <c r="J342" s="108"/>
      <c r="K342" s="108"/>
    </row>
    <row r="343" spans="7:11" ht="12.75">
      <c r="G343" s="108"/>
      <c r="H343" s="1870"/>
      <c r="I343" s="108"/>
      <c r="J343" s="108"/>
      <c r="K343" s="108"/>
    </row>
    <row r="344" spans="7:11" ht="12.75">
      <c r="G344" s="108"/>
      <c r="H344" s="1870"/>
      <c r="I344" s="108"/>
      <c r="J344" s="108"/>
      <c r="K344" s="108"/>
    </row>
    <row r="345" spans="7:11" ht="12.75">
      <c r="G345" s="108"/>
      <c r="H345" s="1870"/>
      <c r="I345" s="108"/>
      <c r="J345" s="108"/>
      <c r="K345" s="108"/>
    </row>
    <row r="346" spans="7:11" ht="12.75">
      <c r="G346" s="108"/>
      <c r="H346" s="1870"/>
      <c r="I346" s="108"/>
      <c r="J346" s="108"/>
      <c r="K346" s="108"/>
    </row>
    <row r="347" spans="7:11" ht="12.75">
      <c r="G347" s="108"/>
      <c r="H347" s="1870"/>
      <c r="I347" s="108"/>
      <c r="J347" s="108"/>
      <c r="K347" s="108"/>
    </row>
    <row r="348" spans="7:11" ht="12.75">
      <c r="G348" s="108"/>
      <c r="H348" s="1870"/>
      <c r="I348" s="108"/>
      <c r="J348" s="108"/>
      <c r="K348" s="108"/>
    </row>
    <row r="349" spans="7:11" ht="12.75">
      <c r="G349" s="108"/>
      <c r="H349" s="1870"/>
      <c r="I349" s="108"/>
      <c r="J349" s="108"/>
      <c r="K349" s="108"/>
    </row>
    <row r="350" spans="7:11" ht="12.75">
      <c r="G350" s="108"/>
      <c r="H350" s="1870"/>
      <c r="I350" s="108"/>
      <c r="J350" s="108"/>
      <c r="K350" s="108"/>
    </row>
    <row r="351" spans="7:11" ht="12.75">
      <c r="G351" s="108"/>
      <c r="H351" s="1870"/>
      <c r="I351" s="108"/>
      <c r="J351" s="108"/>
      <c r="K351" s="108"/>
    </row>
    <row r="352" spans="7:11" ht="12.75">
      <c r="G352" s="108"/>
      <c r="H352" s="1870"/>
      <c r="I352" s="108"/>
      <c r="J352" s="108"/>
      <c r="K352" s="108"/>
    </row>
    <row r="353" spans="7:11" ht="12.75">
      <c r="G353" s="108"/>
      <c r="H353" s="1870"/>
      <c r="I353" s="108"/>
      <c r="J353" s="108"/>
      <c r="K353" s="108"/>
    </row>
    <row r="354" spans="7:11" ht="12.75">
      <c r="G354" s="108"/>
      <c r="H354" s="1870"/>
      <c r="I354" s="108"/>
      <c r="J354" s="108"/>
      <c r="K354" s="108"/>
    </row>
    <row r="355" spans="7:11" ht="12.75">
      <c r="G355" s="108"/>
      <c r="H355" s="1870"/>
      <c r="I355" s="108"/>
      <c r="J355" s="108"/>
      <c r="K355" s="108"/>
    </row>
    <row r="356" spans="7:11" ht="12.75">
      <c r="G356" s="108"/>
      <c r="H356" s="1870"/>
      <c r="I356" s="108"/>
      <c r="J356" s="108"/>
      <c r="K356" s="108"/>
    </row>
    <row r="357" spans="7:11" ht="12.75">
      <c r="G357" s="108"/>
      <c r="H357" s="1870"/>
      <c r="I357" s="108"/>
      <c r="J357" s="108"/>
      <c r="K357" s="108"/>
    </row>
    <row r="358" spans="7:11" ht="12.75">
      <c r="G358" s="108"/>
      <c r="H358" s="1870"/>
      <c r="I358" s="108"/>
      <c r="J358" s="108"/>
      <c r="K358" s="108"/>
    </row>
    <row r="359" spans="7:11" ht="12.75">
      <c r="G359" s="108"/>
      <c r="H359" s="1870"/>
      <c r="I359" s="108"/>
      <c r="J359" s="108"/>
      <c r="K359" s="108"/>
    </row>
    <row r="360" spans="7:11" ht="12.75">
      <c r="G360" s="108"/>
      <c r="H360" s="1870"/>
      <c r="I360" s="108"/>
      <c r="J360" s="108"/>
      <c r="K360" s="108"/>
    </row>
    <row r="361" spans="7:11" ht="12.75">
      <c r="G361" s="108"/>
      <c r="H361" s="1870"/>
      <c r="I361" s="108"/>
      <c r="J361" s="108"/>
      <c r="K361" s="108"/>
    </row>
    <row r="362" spans="7:11" ht="12.75">
      <c r="G362" s="108"/>
      <c r="H362" s="1870"/>
      <c r="I362" s="108"/>
      <c r="J362" s="108"/>
      <c r="K362" s="108"/>
    </row>
    <row r="363" spans="7:11" ht="12.75">
      <c r="G363" s="108"/>
      <c r="H363" s="1870"/>
      <c r="I363" s="108"/>
      <c r="J363" s="108"/>
      <c r="K363" s="108"/>
    </row>
    <row r="364" spans="7:11" ht="12.75">
      <c r="G364" s="108"/>
      <c r="H364" s="1870"/>
      <c r="I364" s="108"/>
      <c r="J364" s="108"/>
      <c r="K364" s="108"/>
    </row>
    <row r="365" spans="7:11" ht="12.75">
      <c r="G365" s="108"/>
      <c r="H365" s="1870"/>
      <c r="I365" s="108"/>
      <c r="J365" s="108"/>
      <c r="K365" s="108"/>
    </row>
    <row r="366" spans="7:11" ht="12.75">
      <c r="G366" s="108"/>
      <c r="H366" s="1870"/>
      <c r="I366" s="108"/>
      <c r="J366" s="108"/>
      <c r="K366" s="108"/>
    </row>
    <row r="367" spans="7:11" ht="12.75">
      <c r="G367" s="108"/>
      <c r="H367" s="1870"/>
      <c r="I367" s="108"/>
      <c r="J367" s="108"/>
      <c r="K367" s="108"/>
    </row>
    <row r="368" spans="7:11" ht="12.75">
      <c r="G368" s="108"/>
      <c r="H368" s="1870"/>
      <c r="I368" s="108"/>
      <c r="J368" s="108"/>
      <c r="K368" s="108"/>
    </row>
    <row r="369" spans="7:11" ht="12.75">
      <c r="G369" s="108"/>
      <c r="H369" s="1870"/>
      <c r="I369" s="108"/>
      <c r="J369" s="108"/>
      <c r="K369" s="108"/>
    </row>
    <row r="370" spans="7:11" ht="12.75">
      <c r="G370" s="108"/>
      <c r="H370" s="1870"/>
      <c r="I370" s="108"/>
      <c r="J370" s="108"/>
      <c r="K370" s="108"/>
    </row>
    <row r="371" spans="7:11" ht="12.75">
      <c r="G371" s="108"/>
      <c r="H371" s="1870"/>
      <c r="I371" s="108"/>
      <c r="J371" s="108"/>
      <c r="K371" s="108"/>
    </row>
    <row r="372" spans="7:11" ht="12.75">
      <c r="G372" s="108"/>
      <c r="H372" s="1870"/>
      <c r="I372" s="108"/>
      <c r="J372" s="108"/>
      <c r="K372" s="108"/>
    </row>
    <row r="373" spans="7:11" ht="12.75">
      <c r="G373" s="108"/>
      <c r="H373" s="1870"/>
      <c r="I373" s="108"/>
      <c r="J373" s="108"/>
      <c r="K373" s="108"/>
    </row>
    <row r="374" spans="7:11" ht="12.75">
      <c r="G374" s="108"/>
      <c r="H374" s="1870"/>
      <c r="I374" s="108"/>
      <c r="J374" s="108"/>
      <c r="K374" s="108"/>
    </row>
    <row r="375" spans="7:11" ht="12.75">
      <c r="G375" s="108"/>
      <c r="H375" s="1870"/>
      <c r="I375" s="108"/>
      <c r="J375" s="108"/>
      <c r="K375" s="108"/>
    </row>
    <row r="376" spans="7:11" ht="12.75">
      <c r="G376" s="108"/>
      <c r="H376" s="1870"/>
      <c r="I376" s="108"/>
      <c r="J376" s="108"/>
      <c r="K376" s="108"/>
    </row>
    <row r="377" spans="7:11" ht="12.75">
      <c r="G377" s="108"/>
      <c r="H377" s="1870"/>
      <c r="I377" s="108"/>
      <c r="J377" s="108"/>
      <c r="K377" s="108"/>
    </row>
    <row r="378" spans="7:11" ht="12.75">
      <c r="G378" s="108"/>
      <c r="H378" s="1870"/>
      <c r="I378" s="108"/>
      <c r="J378" s="108"/>
      <c r="K378" s="108"/>
    </row>
    <row r="379" spans="7:11" ht="12.75">
      <c r="G379" s="108"/>
      <c r="H379" s="1870"/>
      <c r="I379" s="108"/>
      <c r="J379" s="108"/>
      <c r="K379" s="108"/>
    </row>
    <row r="380" spans="7:11" ht="12.75">
      <c r="G380" s="108"/>
      <c r="H380" s="1870"/>
      <c r="I380" s="108"/>
      <c r="J380" s="108"/>
      <c r="K380" s="108"/>
    </row>
    <row r="381" spans="7:11" ht="12.75">
      <c r="G381" s="108"/>
      <c r="H381" s="1870"/>
      <c r="I381" s="108"/>
      <c r="J381" s="108"/>
      <c r="K381" s="108"/>
    </row>
    <row r="382" spans="7:11" ht="12.75">
      <c r="G382" s="108"/>
      <c r="H382" s="1870"/>
      <c r="I382" s="108"/>
      <c r="J382" s="108"/>
      <c r="K382" s="108"/>
    </row>
    <row r="383" spans="7:11" ht="12.75">
      <c r="G383" s="108"/>
      <c r="H383" s="1870"/>
      <c r="I383" s="108"/>
      <c r="J383" s="108"/>
      <c r="K383" s="108"/>
    </row>
    <row r="384" spans="7:11" ht="12.75">
      <c r="G384" s="108"/>
      <c r="H384" s="1870"/>
      <c r="I384" s="108"/>
      <c r="J384" s="108"/>
      <c r="K384" s="108"/>
    </row>
    <row r="385" spans="7:11" ht="12.75">
      <c r="G385" s="108"/>
      <c r="H385" s="1870"/>
      <c r="I385" s="108"/>
      <c r="J385" s="108"/>
      <c r="K385" s="108"/>
    </row>
    <row r="386" spans="7:11" ht="12.75">
      <c r="G386" s="108"/>
      <c r="H386" s="1870"/>
      <c r="I386" s="108"/>
      <c r="J386" s="108"/>
      <c r="K386" s="108"/>
    </row>
    <row r="387" spans="7:11" ht="12.75">
      <c r="G387" s="108"/>
      <c r="H387" s="1870"/>
      <c r="I387" s="108"/>
      <c r="J387" s="108"/>
      <c r="K387" s="108"/>
    </row>
    <row r="388" spans="7:11" ht="12.75">
      <c r="G388" s="108"/>
      <c r="H388" s="1870"/>
      <c r="I388" s="108"/>
      <c r="J388" s="108"/>
      <c r="K388" s="108"/>
    </row>
    <row r="389" spans="7:11" ht="12.75">
      <c r="G389" s="108"/>
      <c r="H389" s="1870"/>
      <c r="I389" s="108"/>
      <c r="J389" s="108"/>
      <c r="K389" s="108"/>
    </row>
    <row r="390" spans="7:11" ht="12.75">
      <c r="G390" s="108"/>
      <c r="H390" s="1870"/>
      <c r="I390" s="108"/>
      <c r="J390" s="108"/>
      <c r="K390" s="108"/>
    </row>
    <row r="391" spans="7:11" ht="12.75">
      <c r="G391" s="108"/>
      <c r="H391" s="1870"/>
      <c r="I391" s="108"/>
      <c r="J391" s="108"/>
      <c r="K391" s="108"/>
    </row>
    <row r="392" spans="7:11" ht="12.75">
      <c r="G392" s="108"/>
      <c r="H392" s="1870"/>
      <c r="I392" s="108"/>
      <c r="J392" s="108"/>
      <c r="K392" s="108"/>
    </row>
    <row r="393" spans="7:11" ht="12.75">
      <c r="G393" s="108"/>
      <c r="H393" s="1870"/>
      <c r="I393" s="108"/>
      <c r="J393" s="108"/>
      <c r="K393" s="108"/>
    </row>
    <row r="394" spans="7:11" ht="12.75">
      <c r="G394" s="108"/>
      <c r="H394" s="1870"/>
      <c r="I394" s="108"/>
      <c r="J394" s="108"/>
      <c r="K394" s="108"/>
    </row>
    <row r="395" spans="7:11" ht="12.75">
      <c r="G395" s="108"/>
      <c r="H395" s="1870"/>
      <c r="I395" s="108"/>
      <c r="J395" s="108"/>
      <c r="K395" s="108"/>
    </row>
    <row r="396" spans="7:11" ht="12.75">
      <c r="G396" s="108"/>
      <c r="H396" s="1870"/>
      <c r="I396" s="108"/>
      <c r="J396" s="108"/>
      <c r="K396" s="108"/>
    </row>
    <row r="397" spans="7:11" ht="12.75">
      <c r="G397" s="108"/>
      <c r="H397" s="1870"/>
      <c r="I397" s="108"/>
      <c r="J397" s="108"/>
      <c r="K397" s="108"/>
    </row>
    <row r="398" spans="7:11" ht="12.75">
      <c r="G398" s="108"/>
      <c r="H398" s="1870"/>
      <c r="I398" s="108"/>
      <c r="J398" s="108"/>
      <c r="K398" s="108"/>
    </row>
    <row r="399" spans="7:11" ht="12.75">
      <c r="G399" s="108"/>
      <c r="H399" s="1870"/>
      <c r="I399" s="108"/>
      <c r="J399" s="108"/>
      <c r="K399" s="108"/>
    </row>
    <row r="400" spans="7:11" ht="12.75">
      <c r="G400" s="108"/>
      <c r="H400" s="1870"/>
      <c r="I400" s="108"/>
      <c r="J400" s="108"/>
      <c r="K400" s="108"/>
    </row>
    <row r="401" spans="7:11" ht="12.75">
      <c r="G401" s="108"/>
      <c r="H401" s="1870"/>
      <c r="I401" s="108"/>
      <c r="J401" s="108"/>
      <c r="K401" s="108"/>
    </row>
    <row r="402" spans="7:11" ht="12.75">
      <c r="G402" s="108"/>
      <c r="H402" s="1870"/>
      <c r="I402" s="108"/>
      <c r="J402" s="108"/>
      <c r="K402" s="108"/>
    </row>
    <row r="403" spans="7:11" ht="12.75">
      <c r="G403" s="108"/>
      <c r="H403" s="1870"/>
      <c r="I403" s="108"/>
      <c r="J403" s="108"/>
      <c r="K403" s="108"/>
    </row>
    <row r="404" spans="7:11" ht="12.75">
      <c r="G404" s="108"/>
      <c r="H404" s="1870"/>
      <c r="I404" s="108"/>
      <c r="J404" s="108"/>
      <c r="K404" s="108"/>
    </row>
    <row r="405" spans="7:11" ht="12.75">
      <c r="G405" s="108"/>
      <c r="H405" s="1870"/>
      <c r="I405" s="108"/>
      <c r="J405" s="108"/>
      <c r="K405" s="108"/>
    </row>
    <row r="406" spans="7:11" ht="12.75">
      <c r="G406" s="108"/>
      <c r="H406" s="1870"/>
      <c r="I406" s="108"/>
      <c r="J406" s="108"/>
      <c r="K406" s="108"/>
    </row>
    <row r="407" spans="7:11" ht="12.75">
      <c r="G407" s="108"/>
      <c r="H407" s="1870"/>
      <c r="I407" s="108"/>
      <c r="J407" s="108"/>
      <c r="K407" s="108"/>
    </row>
    <row r="408" spans="7:11" ht="12.75">
      <c r="G408" s="108"/>
      <c r="H408" s="1870"/>
      <c r="I408" s="108"/>
      <c r="J408" s="108"/>
      <c r="K408" s="108"/>
    </row>
    <row r="409" spans="7:11" ht="12.75">
      <c r="G409" s="108"/>
      <c r="H409" s="1870"/>
      <c r="I409" s="108"/>
      <c r="J409" s="108"/>
      <c r="K409" s="108"/>
    </row>
    <row r="410" spans="7:11" ht="12.75">
      <c r="G410" s="108"/>
      <c r="H410" s="1870"/>
      <c r="I410" s="108"/>
      <c r="J410" s="108"/>
      <c r="K410" s="108"/>
    </row>
    <row r="411" spans="7:11" ht="12.75">
      <c r="G411" s="108"/>
      <c r="H411" s="1870"/>
      <c r="I411" s="108"/>
      <c r="J411" s="108"/>
      <c r="K411" s="108"/>
    </row>
    <row r="412" spans="7:11" ht="12.75">
      <c r="G412" s="108"/>
      <c r="H412" s="1870"/>
      <c r="I412" s="108"/>
      <c r="J412" s="108"/>
      <c r="K412" s="108"/>
    </row>
    <row r="413" spans="7:11" ht="12.75">
      <c r="G413" s="108"/>
      <c r="H413" s="1870"/>
      <c r="I413" s="108"/>
      <c r="J413" s="108"/>
      <c r="K413" s="108"/>
    </row>
    <row r="414" spans="7:11" ht="12.75">
      <c r="G414" s="108"/>
      <c r="H414" s="1870"/>
      <c r="I414" s="108"/>
      <c r="J414" s="108"/>
      <c r="K414" s="108"/>
    </row>
    <row r="415" spans="7:11" ht="12.75">
      <c r="G415" s="108"/>
      <c r="H415" s="1870"/>
      <c r="I415" s="108"/>
      <c r="J415" s="108"/>
      <c r="K415" s="108"/>
    </row>
    <row r="416" spans="7:11" ht="12.75">
      <c r="G416" s="108"/>
      <c r="H416" s="1870"/>
      <c r="I416" s="108"/>
      <c r="J416" s="108"/>
      <c r="K416" s="108"/>
    </row>
    <row r="417" spans="7:11" ht="12.75">
      <c r="G417" s="108"/>
      <c r="H417" s="1870"/>
      <c r="I417" s="108"/>
      <c r="J417" s="108"/>
      <c r="K417" s="108"/>
    </row>
    <row r="418" spans="7:11" ht="12.75">
      <c r="G418" s="108"/>
      <c r="H418" s="1870"/>
      <c r="I418" s="108"/>
      <c r="J418" s="108"/>
      <c r="K418" s="108"/>
    </row>
    <row r="419" spans="7:11" ht="12.75">
      <c r="G419" s="108"/>
      <c r="H419" s="1870"/>
      <c r="I419" s="108"/>
      <c r="J419" s="108"/>
      <c r="K419" s="108"/>
    </row>
    <row r="420" spans="7:11" ht="12.75">
      <c r="G420" s="108"/>
      <c r="H420" s="1870"/>
      <c r="I420" s="108"/>
      <c r="J420" s="108"/>
      <c r="K420" s="108"/>
    </row>
    <row r="421" spans="7:11" ht="12.75">
      <c r="G421" s="108"/>
      <c r="H421" s="1870"/>
      <c r="I421" s="108"/>
      <c r="J421" s="108"/>
      <c r="K421" s="108"/>
    </row>
    <row r="422" spans="7:11" ht="12.75">
      <c r="G422" s="108"/>
      <c r="H422" s="1870"/>
      <c r="I422" s="108"/>
      <c r="J422" s="108"/>
      <c r="K422" s="108"/>
    </row>
    <row r="423" spans="7:11" ht="12.75">
      <c r="G423" s="108"/>
      <c r="H423" s="1870"/>
      <c r="I423" s="108"/>
      <c r="J423" s="108"/>
      <c r="K423" s="108"/>
    </row>
    <row r="424" spans="7:11" ht="12.75">
      <c r="G424" s="108"/>
      <c r="H424" s="1870"/>
      <c r="I424" s="108"/>
      <c r="J424" s="108"/>
      <c r="K424" s="108"/>
    </row>
    <row r="425" spans="7:11" ht="12.75">
      <c r="G425" s="108"/>
      <c r="H425" s="1870"/>
      <c r="I425" s="108"/>
      <c r="J425" s="108"/>
      <c r="K425" s="108"/>
    </row>
    <row r="426" spans="7:11" ht="12.75">
      <c r="G426" s="108"/>
      <c r="H426" s="1870"/>
      <c r="I426" s="108"/>
      <c r="J426" s="108"/>
      <c r="K426" s="108"/>
    </row>
    <row r="427" spans="7:11" ht="12.75">
      <c r="G427" s="108"/>
      <c r="H427" s="1870"/>
      <c r="I427" s="108"/>
      <c r="J427" s="108"/>
      <c r="K427" s="108"/>
    </row>
    <row r="428" spans="7:11" ht="12.75">
      <c r="G428" s="108"/>
      <c r="H428" s="1870"/>
      <c r="I428" s="108"/>
      <c r="J428" s="108"/>
      <c r="K428" s="108"/>
    </row>
    <row r="429" spans="7:11" ht="12.75">
      <c r="G429" s="108"/>
      <c r="H429" s="1870"/>
      <c r="I429" s="108"/>
      <c r="J429" s="108"/>
      <c r="K429" s="108"/>
    </row>
    <row r="430" spans="7:11" ht="12.75">
      <c r="G430" s="108"/>
      <c r="H430" s="1870"/>
      <c r="I430" s="108"/>
      <c r="J430" s="108"/>
      <c r="K430" s="108"/>
    </row>
    <row r="431" spans="7:11" ht="12.75">
      <c r="G431" s="108"/>
      <c r="H431" s="1870"/>
      <c r="I431" s="108"/>
      <c r="J431" s="108"/>
      <c r="K431" s="108"/>
    </row>
    <row r="432" spans="7:11" ht="12.75">
      <c r="G432" s="108"/>
      <c r="H432" s="1870"/>
      <c r="I432" s="108"/>
      <c r="J432" s="108"/>
      <c r="K432" s="108"/>
    </row>
    <row r="433" spans="7:11" ht="12.75">
      <c r="G433" s="108"/>
      <c r="H433" s="1870"/>
      <c r="I433" s="108"/>
      <c r="J433" s="108"/>
      <c r="K433" s="108"/>
    </row>
    <row r="434" spans="7:11" ht="12.75">
      <c r="G434" s="108"/>
      <c r="H434" s="1870"/>
      <c r="I434" s="108"/>
      <c r="J434" s="108"/>
      <c r="K434" s="108"/>
    </row>
    <row r="435" spans="7:11" ht="12.75">
      <c r="G435" s="108"/>
      <c r="H435" s="1870"/>
      <c r="I435" s="108"/>
      <c r="J435" s="108"/>
      <c r="K435" s="108"/>
    </row>
    <row r="436" spans="7:11" ht="12.75">
      <c r="G436" s="108"/>
      <c r="H436" s="1870"/>
      <c r="I436" s="108"/>
      <c r="J436" s="108"/>
      <c r="K436" s="108"/>
    </row>
    <row r="437" spans="7:11" ht="12.75">
      <c r="G437" s="108"/>
      <c r="H437" s="1870"/>
      <c r="I437" s="108"/>
      <c r="J437" s="108"/>
      <c r="K437" s="108"/>
    </row>
    <row r="438" spans="7:11" ht="12.75">
      <c r="G438" s="108"/>
      <c r="H438" s="1870"/>
      <c r="I438" s="108"/>
      <c r="J438" s="108"/>
      <c r="K438" s="108"/>
    </row>
    <row r="439" spans="7:11" ht="12.75">
      <c r="G439" s="108"/>
      <c r="H439" s="1870"/>
      <c r="I439" s="108"/>
      <c r="J439" s="108"/>
      <c r="K439" s="108"/>
    </row>
    <row r="440" spans="7:11" ht="12.75">
      <c r="G440" s="108"/>
      <c r="H440" s="1870"/>
      <c r="I440" s="108"/>
      <c r="J440" s="108"/>
      <c r="K440" s="108"/>
    </row>
    <row r="441" spans="7:11" ht="12.75">
      <c r="G441" s="108"/>
      <c r="H441" s="1870"/>
      <c r="I441" s="108"/>
      <c r="J441" s="108"/>
      <c r="K441" s="108"/>
    </row>
    <row r="442" spans="7:11" ht="12.75">
      <c r="G442" s="108"/>
      <c r="H442" s="1870"/>
      <c r="I442" s="108"/>
      <c r="J442" s="108"/>
      <c r="K442" s="108"/>
    </row>
    <row r="443" spans="7:11" ht="12.75">
      <c r="G443" s="108"/>
      <c r="H443" s="1870"/>
      <c r="I443" s="108"/>
      <c r="J443" s="108"/>
      <c r="K443" s="108"/>
    </row>
    <row r="444" spans="7:11" ht="12.75">
      <c r="G444" s="108"/>
      <c r="H444" s="1870"/>
      <c r="I444" s="108"/>
      <c r="J444" s="108"/>
      <c r="K444" s="108"/>
    </row>
    <row r="445" spans="7:11" ht="12.75">
      <c r="G445" s="108"/>
      <c r="H445" s="1870"/>
      <c r="I445" s="108"/>
      <c r="J445" s="108"/>
      <c r="K445" s="108"/>
    </row>
    <row r="446" spans="7:11" ht="12.75">
      <c r="G446" s="108"/>
      <c r="H446" s="1870"/>
      <c r="I446" s="108"/>
      <c r="J446" s="108"/>
      <c r="K446" s="108"/>
    </row>
    <row r="447" spans="7:11" ht="12.75">
      <c r="G447" s="108"/>
      <c r="H447" s="1870"/>
      <c r="I447" s="108"/>
      <c r="J447" s="108"/>
      <c r="K447" s="108"/>
    </row>
    <row r="448" spans="7:11" ht="12.75">
      <c r="G448" s="108"/>
      <c r="H448" s="1870"/>
      <c r="I448" s="108"/>
      <c r="J448" s="108"/>
      <c r="K448" s="108"/>
    </row>
    <row r="449" spans="7:11" ht="12.75">
      <c r="G449" s="108"/>
      <c r="H449" s="1870"/>
      <c r="I449" s="108"/>
      <c r="J449" s="108"/>
      <c r="K449" s="108"/>
    </row>
    <row r="450" spans="7:11" ht="12.75">
      <c r="G450" s="108"/>
      <c r="H450" s="1870"/>
      <c r="I450" s="108"/>
      <c r="J450" s="108"/>
      <c r="K450" s="108"/>
    </row>
    <row r="451" spans="7:11" ht="12.75">
      <c r="G451" s="108"/>
      <c r="H451" s="1870"/>
      <c r="I451" s="108"/>
      <c r="J451" s="108"/>
      <c r="K451" s="108"/>
    </row>
    <row r="452" spans="7:11" ht="12.75">
      <c r="G452" s="108"/>
      <c r="H452" s="1870"/>
      <c r="I452" s="108"/>
      <c r="J452" s="108"/>
      <c r="K452" s="108"/>
    </row>
    <row r="453" spans="7:11" ht="12.75">
      <c r="G453" s="108"/>
      <c r="H453" s="1870"/>
      <c r="I453" s="108"/>
      <c r="J453" s="108"/>
      <c r="K453" s="108"/>
    </row>
    <row r="454" spans="7:11" ht="12.75">
      <c r="G454" s="108"/>
      <c r="H454" s="1870"/>
      <c r="I454" s="108"/>
      <c r="J454" s="108"/>
      <c r="K454" s="108"/>
    </row>
    <row r="455" spans="7:11" ht="12.75">
      <c r="G455" s="108"/>
      <c r="H455" s="1870"/>
      <c r="I455" s="108"/>
      <c r="J455" s="108"/>
      <c r="K455" s="108"/>
    </row>
    <row r="456" spans="7:11" ht="12.75">
      <c r="G456" s="108"/>
      <c r="H456" s="1870"/>
      <c r="I456" s="108"/>
      <c r="J456" s="108"/>
      <c r="K456" s="108"/>
    </row>
    <row r="457" spans="7:11" ht="12.75">
      <c r="G457" s="108"/>
      <c r="H457" s="1870"/>
      <c r="I457" s="108"/>
      <c r="J457" s="108"/>
      <c r="K457" s="108"/>
    </row>
    <row r="458" spans="7:11" ht="12.75">
      <c r="G458" s="108"/>
      <c r="H458" s="1870"/>
      <c r="I458" s="108"/>
      <c r="J458" s="108"/>
      <c r="K458" s="108"/>
    </row>
    <row r="459" spans="7:11" ht="12.75">
      <c r="G459" s="108"/>
      <c r="H459" s="1870"/>
      <c r="I459" s="108"/>
      <c r="J459" s="108"/>
      <c r="K459" s="108"/>
    </row>
    <row r="460" spans="7:11" ht="12.75">
      <c r="G460" s="108"/>
      <c r="H460" s="1870"/>
      <c r="I460" s="108"/>
      <c r="J460" s="108"/>
      <c r="K460" s="108"/>
    </row>
    <row r="461" spans="7:11" ht="12.75">
      <c r="G461" s="108"/>
      <c r="H461" s="1870"/>
      <c r="I461" s="108"/>
      <c r="J461" s="108"/>
      <c r="K461" s="108"/>
    </row>
    <row r="462" spans="7:11" ht="12.75">
      <c r="G462" s="108"/>
      <c r="H462" s="1870"/>
      <c r="I462" s="108"/>
      <c r="J462" s="108"/>
      <c r="K462" s="108"/>
    </row>
    <row r="463" spans="7:11" ht="12.75">
      <c r="G463" s="108"/>
      <c r="H463" s="1870"/>
      <c r="I463" s="108"/>
      <c r="J463" s="108"/>
      <c r="K463" s="108"/>
    </row>
    <row r="464" spans="7:11" ht="12.75">
      <c r="G464" s="108"/>
      <c r="H464" s="1870"/>
      <c r="I464" s="108"/>
      <c r="J464" s="108"/>
      <c r="K464" s="108"/>
    </row>
    <row r="465" spans="7:11" ht="12.75">
      <c r="G465" s="108"/>
      <c r="H465" s="1870"/>
      <c r="I465" s="108"/>
      <c r="J465" s="108"/>
      <c r="K465" s="108"/>
    </row>
    <row r="466" spans="7:11" ht="12.75">
      <c r="G466" s="108"/>
      <c r="H466" s="1870"/>
      <c r="I466" s="108"/>
      <c r="J466" s="108"/>
      <c r="K466" s="108"/>
    </row>
    <row r="467" spans="7:11" ht="12.75">
      <c r="G467" s="108"/>
      <c r="H467" s="1870"/>
      <c r="I467" s="108"/>
      <c r="J467" s="108"/>
      <c r="K467" s="108"/>
    </row>
    <row r="468" spans="7:11" ht="12.75">
      <c r="G468" s="108"/>
      <c r="H468" s="1870"/>
      <c r="I468" s="108"/>
      <c r="J468" s="108"/>
      <c r="K468" s="108"/>
    </row>
    <row r="469" spans="7:11" ht="12.75">
      <c r="G469" s="108"/>
      <c r="H469" s="1870"/>
      <c r="I469" s="108"/>
      <c r="J469" s="108"/>
      <c r="K469" s="108"/>
    </row>
    <row r="470" spans="7:11" ht="12.75">
      <c r="G470" s="108"/>
      <c r="H470" s="1870"/>
      <c r="I470" s="108"/>
      <c r="J470" s="108"/>
      <c r="K470" s="108"/>
    </row>
    <row r="471" spans="7:11" ht="12.75">
      <c r="G471" s="108"/>
      <c r="H471" s="1870"/>
      <c r="I471" s="108"/>
      <c r="J471" s="108"/>
      <c r="K471" s="108"/>
    </row>
    <row r="472" spans="7:11" ht="12.75">
      <c r="G472" s="108"/>
      <c r="H472" s="1870"/>
      <c r="I472" s="108"/>
      <c r="J472" s="108"/>
      <c r="K472" s="108"/>
    </row>
    <row r="473" spans="7:11" ht="12.75">
      <c r="G473" s="108"/>
      <c r="H473" s="1870"/>
      <c r="I473" s="108"/>
      <c r="J473" s="108"/>
      <c r="K473" s="108"/>
    </row>
    <row r="474" spans="7:11" ht="12.75">
      <c r="G474" s="108"/>
      <c r="H474" s="1870"/>
      <c r="I474" s="108"/>
      <c r="J474" s="108"/>
      <c r="K474" s="108"/>
    </row>
    <row r="475" spans="7:11" ht="12.75">
      <c r="G475" s="108"/>
      <c r="H475" s="1870"/>
      <c r="I475" s="108"/>
      <c r="J475" s="108"/>
      <c r="K475" s="108"/>
    </row>
    <row r="476" spans="7:11" ht="12.75">
      <c r="G476" s="108"/>
      <c r="H476" s="1870"/>
      <c r="I476" s="108"/>
      <c r="J476" s="108"/>
      <c r="K476" s="108"/>
    </row>
    <row r="477" spans="7:11" ht="12.75">
      <c r="G477" s="108"/>
      <c r="H477" s="1870"/>
      <c r="I477" s="108"/>
      <c r="J477" s="108"/>
      <c r="K477" s="108"/>
    </row>
    <row r="478" spans="7:11" ht="12.75">
      <c r="G478" s="108"/>
      <c r="H478" s="1870"/>
      <c r="I478" s="108"/>
      <c r="J478" s="108"/>
      <c r="K478" s="108"/>
    </row>
    <row r="479" spans="7:11" ht="12.75">
      <c r="G479" s="108"/>
      <c r="H479" s="1870"/>
      <c r="I479" s="108"/>
      <c r="J479" s="108"/>
      <c r="K479" s="108"/>
    </row>
    <row r="480" spans="7:11" ht="12.75">
      <c r="G480" s="108"/>
      <c r="H480" s="1870"/>
      <c r="I480" s="108"/>
      <c r="J480" s="108"/>
      <c r="K480" s="108"/>
    </row>
    <row r="481" spans="7:11" ht="12.75">
      <c r="G481" s="108"/>
      <c r="H481" s="1870"/>
      <c r="I481" s="108"/>
      <c r="J481" s="108"/>
      <c r="K481" s="108"/>
    </row>
    <row r="482" spans="7:11" ht="12.75">
      <c r="G482" s="108"/>
      <c r="H482" s="1870"/>
      <c r="I482" s="108"/>
      <c r="J482" s="108"/>
      <c r="K482" s="108"/>
    </row>
    <row r="483" spans="7:11" ht="12.75">
      <c r="G483" s="108"/>
      <c r="H483" s="1870"/>
      <c r="I483" s="108"/>
      <c r="J483" s="108"/>
      <c r="K483" s="108"/>
    </row>
    <row r="484" spans="7:11" ht="12.75">
      <c r="G484" s="108"/>
      <c r="H484" s="1870"/>
      <c r="I484" s="108"/>
      <c r="J484" s="108"/>
      <c r="K484" s="108"/>
    </row>
    <row r="485" spans="7:11" ht="12.75">
      <c r="G485" s="108"/>
      <c r="H485" s="1870"/>
      <c r="I485" s="108"/>
      <c r="J485" s="108"/>
      <c r="K485" s="108"/>
    </row>
    <row r="486" spans="7:11" ht="12.75">
      <c r="G486" s="108"/>
      <c r="H486" s="1870"/>
      <c r="I486" s="108"/>
      <c r="J486" s="108"/>
      <c r="K486" s="108"/>
    </row>
    <row r="487" spans="7:11" ht="12.75">
      <c r="G487" s="108"/>
      <c r="H487" s="1870"/>
      <c r="I487" s="108"/>
      <c r="J487" s="108"/>
      <c r="K487" s="108"/>
    </row>
    <row r="488" spans="7:11" ht="12.75">
      <c r="G488" s="108"/>
      <c r="H488" s="1870"/>
      <c r="I488" s="108"/>
      <c r="J488" s="108"/>
      <c r="K488" s="108"/>
    </row>
    <row r="489" spans="7:11" ht="12.75">
      <c r="G489" s="108"/>
      <c r="H489" s="1870"/>
      <c r="I489" s="108"/>
      <c r="J489" s="108"/>
      <c r="K489" s="108"/>
    </row>
    <row r="490" spans="7:11" ht="12.75">
      <c r="G490" s="108"/>
      <c r="H490" s="1870"/>
      <c r="I490" s="108"/>
      <c r="J490" s="108"/>
      <c r="K490" s="108"/>
    </row>
    <row r="491" spans="7:11" ht="12.75">
      <c r="G491" s="108"/>
      <c r="H491" s="1870"/>
      <c r="I491" s="108"/>
      <c r="J491" s="108"/>
      <c r="K491" s="108"/>
    </row>
    <row r="492" spans="7:11" ht="12.75">
      <c r="G492" s="108"/>
      <c r="H492" s="1870"/>
      <c r="I492" s="108"/>
      <c r="J492" s="108"/>
      <c r="K492" s="108"/>
    </row>
    <row r="493" spans="7:11" ht="12.75">
      <c r="G493" s="108"/>
      <c r="H493" s="1870"/>
      <c r="I493" s="108"/>
      <c r="J493" s="108"/>
      <c r="K493" s="108"/>
    </row>
    <row r="494" spans="7:11" ht="12.75">
      <c r="G494" s="108"/>
      <c r="H494" s="1870"/>
      <c r="I494" s="108"/>
      <c r="J494" s="108"/>
      <c r="K494" s="108"/>
    </row>
    <row r="495" spans="7:11" ht="12.75">
      <c r="G495" s="108"/>
      <c r="H495" s="1870"/>
      <c r="I495" s="108"/>
      <c r="J495" s="108"/>
      <c r="K495" s="108"/>
    </row>
    <row r="496" spans="7:11" ht="12.75">
      <c r="G496" s="108"/>
      <c r="H496" s="1870"/>
      <c r="I496" s="108"/>
      <c r="J496" s="108"/>
      <c r="K496" s="108"/>
    </row>
    <row r="497" spans="7:11" ht="12.75">
      <c r="G497" s="108"/>
      <c r="H497" s="1870"/>
      <c r="I497" s="108"/>
      <c r="J497" s="108"/>
      <c r="K497" s="108"/>
    </row>
    <row r="498" spans="7:11" ht="12.75">
      <c r="G498" s="108"/>
      <c r="H498" s="1870"/>
      <c r="I498" s="108"/>
      <c r="J498" s="108"/>
      <c r="K498" s="108"/>
    </row>
    <row r="499" spans="7:11" ht="12.75">
      <c r="G499" s="108"/>
      <c r="H499" s="1870"/>
      <c r="I499" s="108"/>
      <c r="J499" s="108"/>
      <c r="K499" s="108"/>
    </row>
    <row r="500" spans="7:11" ht="12.75">
      <c r="G500" s="108"/>
      <c r="H500" s="1870"/>
      <c r="I500" s="108"/>
      <c r="J500" s="108"/>
      <c r="K500" s="108"/>
    </row>
    <row r="501" spans="7:11" ht="12.75">
      <c r="G501" s="108"/>
      <c r="H501" s="1870"/>
      <c r="I501" s="108"/>
      <c r="J501" s="108"/>
      <c r="K501" s="108"/>
    </row>
    <row r="502" spans="7:11" ht="12.75">
      <c r="G502" s="108"/>
      <c r="H502" s="1870"/>
      <c r="I502" s="108"/>
      <c r="J502" s="108"/>
      <c r="K502" s="108"/>
    </row>
    <row r="503" spans="7:11" ht="12.75">
      <c r="G503" s="108"/>
      <c r="H503" s="1870"/>
      <c r="I503" s="108"/>
      <c r="J503" s="108"/>
      <c r="K503" s="108"/>
    </row>
    <row r="504" spans="7:11" ht="12.75">
      <c r="G504" s="108"/>
      <c r="H504" s="1870"/>
      <c r="I504" s="108"/>
      <c r="J504" s="108"/>
      <c r="K504" s="108"/>
    </row>
    <row r="505" spans="7:11" ht="12.75">
      <c r="G505" s="108"/>
      <c r="H505" s="1870"/>
      <c r="I505" s="108"/>
      <c r="J505" s="108"/>
      <c r="K505" s="108"/>
    </row>
    <row r="506" spans="7:11" ht="12.75">
      <c r="G506" s="108"/>
      <c r="H506" s="1870"/>
      <c r="I506" s="108"/>
      <c r="J506" s="108"/>
      <c r="K506" s="108"/>
    </row>
    <row r="507" spans="7:11" ht="12.75">
      <c r="G507" s="108"/>
      <c r="H507" s="1870"/>
      <c r="I507" s="108"/>
      <c r="J507" s="108"/>
      <c r="K507" s="108"/>
    </row>
    <row r="508" spans="7:11" ht="12.75">
      <c r="G508" s="108"/>
      <c r="H508" s="1870"/>
      <c r="I508" s="108"/>
      <c r="J508" s="108"/>
      <c r="K508" s="108"/>
    </row>
    <row r="509" spans="7:11" ht="12.75">
      <c r="G509" s="108"/>
      <c r="H509" s="1870"/>
      <c r="I509" s="108"/>
      <c r="J509" s="108"/>
      <c r="K509" s="108"/>
    </row>
    <row r="510" spans="7:11" ht="12.75">
      <c r="G510" s="108"/>
      <c r="H510" s="1870"/>
      <c r="I510" s="108"/>
      <c r="J510" s="108"/>
      <c r="K510" s="108"/>
    </row>
    <row r="511" spans="7:11" ht="12.75">
      <c r="G511" s="108"/>
      <c r="H511" s="1870"/>
      <c r="I511" s="108"/>
      <c r="J511" s="108"/>
      <c r="K511" s="108"/>
    </row>
    <row r="512" spans="7:11" ht="12.75">
      <c r="G512" s="108"/>
      <c r="H512" s="1870"/>
      <c r="I512" s="108"/>
      <c r="J512" s="108"/>
      <c r="K512" s="108"/>
    </row>
    <row r="513" spans="7:11" ht="12.75">
      <c r="G513" s="108"/>
      <c r="H513" s="1870"/>
      <c r="I513" s="108"/>
      <c r="J513" s="108"/>
      <c r="K513" s="108"/>
    </row>
    <row r="514" spans="7:11" ht="12.75">
      <c r="G514" s="108"/>
      <c r="H514" s="1870"/>
      <c r="I514" s="108"/>
      <c r="J514" s="108"/>
      <c r="K514" s="108"/>
    </row>
    <row r="515" spans="7:11" ht="12.75">
      <c r="G515" s="108"/>
      <c r="H515" s="1870"/>
      <c r="I515" s="108"/>
      <c r="J515" s="108"/>
      <c r="K515" s="108"/>
    </row>
    <row r="516" spans="7:11" ht="12.75">
      <c r="G516" s="108"/>
      <c r="H516" s="1870"/>
      <c r="I516" s="108"/>
      <c r="J516" s="108"/>
      <c r="K516" s="108"/>
    </row>
    <row r="517" spans="7:11" ht="12.75">
      <c r="G517" s="108"/>
      <c r="H517" s="1870"/>
      <c r="I517" s="108"/>
      <c r="J517" s="108"/>
      <c r="K517" s="108"/>
    </row>
    <row r="518" spans="7:11" ht="12.75">
      <c r="G518" s="108"/>
      <c r="H518" s="1870"/>
      <c r="I518" s="108"/>
      <c r="J518" s="108"/>
      <c r="K518" s="108"/>
    </row>
    <row r="519" spans="7:11" ht="12.75">
      <c r="G519" s="108"/>
      <c r="H519" s="1870"/>
      <c r="I519" s="108"/>
      <c r="J519" s="108"/>
      <c r="K519" s="108"/>
    </row>
    <row r="520" spans="7:11" ht="12.75">
      <c r="G520" s="108"/>
      <c r="H520" s="1870"/>
      <c r="I520" s="108"/>
      <c r="J520" s="108"/>
      <c r="K520" s="108"/>
    </row>
    <row r="521" spans="7:11" ht="12.75">
      <c r="G521" s="108"/>
      <c r="H521" s="1870"/>
      <c r="I521" s="108"/>
      <c r="J521" s="108"/>
      <c r="K521" s="108"/>
    </row>
    <row r="522" spans="7:11" ht="12.75">
      <c r="G522" s="108"/>
      <c r="H522" s="1870"/>
      <c r="I522" s="108"/>
      <c r="J522" s="108"/>
      <c r="K522" s="108"/>
    </row>
    <row r="523" spans="7:11" ht="12.75">
      <c r="G523" s="108"/>
      <c r="H523" s="1870"/>
      <c r="I523" s="108"/>
      <c r="J523" s="108"/>
      <c r="K523" s="108"/>
    </row>
    <row r="524" spans="7:11" ht="12.75">
      <c r="G524" s="108"/>
      <c r="H524" s="1870"/>
      <c r="I524" s="108"/>
      <c r="J524" s="108"/>
      <c r="K524" s="108"/>
    </row>
    <row r="525" spans="7:11" ht="12.75">
      <c r="G525" s="108"/>
      <c r="H525" s="1870"/>
      <c r="I525" s="108"/>
      <c r="J525" s="108"/>
      <c r="K525" s="108"/>
    </row>
    <row r="526" spans="7:11" ht="12.75">
      <c r="G526" s="108"/>
      <c r="H526" s="1870"/>
      <c r="I526" s="108"/>
      <c r="J526" s="108"/>
      <c r="K526" s="108"/>
    </row>
    <row r="527" spans="7:11" ht="12.75">
      <c r="G527" s="108"/>
      <c r="H527" s="1870"/>
      <c r="I527" s="108"/>
      <c r="J527" s="108"/>
      <c r="K527" s="108"/>
    </row>
    <row r="528" spans="7:11" ht="12.75">
      <c r="G528" s="108"/>
      <c r="H528" s="1870"/>
      <c r="I528" s="108"/>
      <c r="J528" s="108"/>
      <c r="K528" s="108"/>
    </row>
    <row r="529" spans="7:11" ht="12.75">
      <c r="G529" s="108"/>
      <c r="H529" s="1870"/>
      <c r="I529" s="108"/>
      <c r="J529" s="108"/>
      <c r="K529" s="108"/>
    </row>
    <row r="530" spans="7:11" ht="12.75">
      <c r="G530" s="108"/>
      <c r="H530" s="1870"/>
      <c r="I530" s="108"/>
      <c r="J530" s="108"/>
      <c r="K530" s="108"/>
    </row>
    <row r="531" spans="7:11" ht="12.75">
      <c r="G531" s="108"/>
      <c r="H531" s="1870"/>
      <c r="I531" s="108"/>
      <c r="J531" s="108"/>
      <c r="K531" s="108"/>
    </row>
    <row r="532" spans="7:11" ht="12.75">
      <c r="G532" s="108"/>
      <c r="H532" s="1870"/>
      <c r="I532" s="108"/>
      <c r="J532" s="108"/>
      <c r="K532" s="108"/>
    </row>
    <row r="533" spans="7:11" ht="12.75">
      <c r="G533" s="108"/>
      <c r="H533" s="1870"/>
      <c r="I533" s="108"/>
      <c r="J533" s="108"/>
      <c r="K533" s="108"/>
    </row>
    <row r="534" spans="7:11" ht="12.75">
      <c r="G534" s="108"/>
      <c r="H534" s="1870"/>
      <c r="I534" s="108"/>
      <c r="J534" s="108"/>
      <c r="K534" s="108"/>
    </row>
    <row r="535" spans="7:11" ht="12.75">
      <c r="G535" s="108"/>
      <c r="H535" s="1870"/>
      <c r="I535" s="108"/>
      <c r="J535" s="108"/>
      <c r="K535" s="108"/>
    </row>
    <row r="536" spans="7:11" ht="12.75">
      <c r="G536" s="108"/>
      <c r="H536" s="1870"/>
      <c r="I536" s="108"/>
      <c r="J536" s="108"/>
      <c r="K536" s="108"/>
    </row>
    <row r="537" spans="7:11" ht="12.75">
      <c r="G537" s="108"/>
      <c r="H537" s="1870"/>
      <c r="I537" s="108"/>
      <c r="J537" s="108"/>
      <c r="K537" s="108"/>
    </row>
    <row r="538" spans="7:11" ht="12.75">
      <c r="G538" s="108"/>
      <c r="H538" s="1870"/>
      <c r="I538" s="108"/>
      <c r="J538" s="108"/>
      <c r="K538" s="108"/>
    </row>
    <row r="539" spans="7:11" ht="12.75">
      <c r="G539" s="108"/>
      <c r="H539" s="1870"/>
      <c r="I539" s="108"/>
      <c r="J539" s="108"/>
      <c r="K539" s="108"/>
    </row>
    <row r="540" spans="7:11" ht="12.75">
      <c r="G540" s="108"/>
      <c r="H540" s="1870"/>
      <c r="I540" s="108"/>
      <c r="J540" s="108"/>
      <c r="K540" s="108"/>
    </row>
    <row r="541" spans="7:11" ht="12.75">
      <c r="G541" s="108"/>
      <c r="H541" s="1870"/>
      <c r="I541" s="108"/>
      <c r="J541" s="108"/>
      <c r="K541" s="108"/>
    </row>
    <row r="542" spans="7:11" ht="12.75">
      <c r="G542" s="108"/>
      <c r="H542" s="1870"/>
      <c r="I542" s="108"/>
      <c r="J542" s="108"/>
      <c r="K542" s="108"/>
    </row>
    <row r="543" spans="7:11" ht="12.75">
      <c r="G543" s="108"/>
      <c r="H543" s="1870"/>
      <c r="I543" s="108"/>
      <c r="J543" s="108"/>
      <c r="K543" s="108"/>
    </row>
    <row r="544" spans="7:11" ht="12.75">
      <c r="G544" s="108"/>
      <c r="H544" s="1870"/>
      <c r="I544" s="108"/>
      <c r="J544" s="108"/>
      <c r="K544" s="108"/>
    </row>
    <row r="545" spans="7:11" ht="12.75">
      <c r="G545" s="108"/>
      <c r="H545" s="1870"/>
      <c r="I545" s="108"/>
      <c r="J545" s="108"/>
      <c r="K545" s="108"/>
    </row>
    <row r="546" spans="7:11" ht="12.75">
      <c r="G546" s="108"/>
      <c r="H546" s="1870"/>
      <c r="I546" s="108"/>
      <c r="J546" s="108"/>
      <c r="K546" s="108"/>
    </row>
    <row r="547" spans="7:11" ht="12.75">
      <c r="G547" s="108"/>
      <c r="H547" s="1870"/>
      <c r="I547" s="108"/>
      <c r="J547" s="108"/>
      <c r="K547" s="108"/>
    </row>
    <row r="548" spans="7:11" ht="12.75">
      <c r="G548" s="108"/>
      <c r="H548" s="1870"/>
      <c r="I548" s="108"/>
      <c r="J548" s="108"/>
      <c r="K548" s="108"/>
    </row>
    <row r="549" spans="7:11" ht="12.75">
      <c r="G549" s="108"/>
      <c r="H549" s="1870"/>
      <c r="I549" s="108"/>
      <c r="J549" s="108"/>
      <c r="K549" s="108"/>
    </row>
    <row r="550" spans="7:11" ht="12.75">
      <c r="G550" s="108"/>
      <c r="H550" s="1870"/>
      <c r="I550" s="108"/>
      <c r="J550" s="108"/>
      <c r="K550" s="108"/>
    </row>
    <row r="551" spans="7:11" ht="12.75">
      <c r="G551" s="108"/>
      <c r="H551" s="1870"/>
      <c r="I551" s="108"/>
      <c r="J551" s="108"/>
      <c r="K551" s="108"/>
    </row>
    <row r="552" spans="7:11" ht="12.75">
      <c r="G552" s="108"/>
      <c r="H552" s="1870"/>
      <c r="I552" s="108"/>
      <c r="J552" s="108"/>
      <c r="K552" s="108"/>
    </row>
    <row r="553" spans="7:11" ht="12.75">
      <c r="G553" s="108"/>
      <c r="H553" s="1870"/>
      <c r="I553" s="108"/>
      <c r="J553" s="108"/>
      <c r="K553" s="108"/>
    </row>
    <row r="554" spans="7:11" ht="12.75">
      <c r="G554" s="108"/>
      <c r="H554" s="1870"/>
      <c r="I554" s="108"/>
      <c r="J554" s="108"/>
      <c r="K554" s="108"/>
    </row>
    <row r="555" spans="7:11" ht="12.75">
      <c r="G555" s="108"/>
      <c r="H555" s="1870"/>
      <c r="I555" s="108"/>
      <c r="J555" s="108"/>
      <c r="K555" s="108"/>
    </row>
    <row r="556" spans="7:11" ht="12.75">
      <c r="G556" s="108"/>
      <c r="H556" s="1870"/>
      <c r="I556" s="108"/>
      <c r="J556" s="108"/>
      <c r="K556" s="108"/>
    </row>
    <row r="557" spans="7:11" ht="12.75">
      <c r="G557" s="108"/>
      <c r="H557" s="1870"/>
      <c r="I557" s="108"/>
      <c r="J557" s="108"/>
      <c r="K557" s="108"/>
    </row>
    <row r="558" spans="7:11" ht="12.75">
      <c r="G558" s="108"/>
      <c r="H558" s="1870"/>
      <c r="I558" s="108"/>
      <c r="J558" s="108"/>
      <c r="K558" s="108"/>
    </row>
    <row r="559" spans="7:11" ht="12.75">
      <c r="G559" s="108"/>
      <c r="H559" s="1870"/>
      <c r="I559" s="108"/>
      <c r="J559" s="108"/>
      <c r="K559" s="108"/>
    </row>
    <row r="560" spans="7:11" ht="12.75">
      <c r="G560" s="108"/>
      <c r="H560" s="1870"/>
      <c r="I560" s="108"/>
      <c r="J560" s="108"/>
      <c r="K560" s="108"/>
    </row>
    <row r="561" spans="7:11" ht="12.75">
      <c r="G561" s="108"/>
      <c r="H561" s="1870"/>
      <c r="I561" s="108"/>
      <c r="J561" s="108"/>
      <c r="K561" s="108"/>
    </row>
    <row r="562" spans="7:11" ht="12.75">
      <c r="G562" s="108"/>
      <c r="H562" s="1870"/>
      <c r="I562" s="108"/>
      <c r="J562" s="108"/>
      <c r="K562" s="108"/>
    </row>
    <row r="563" spans="7:11" ht="12.75">
      <c r="G563" s="108"/>
      <c r="H563" s="1870"/>
      <c r="I563" s="108"/>
      <c r="J563" s="108"/>
      <c r="K563" s="108"/>
    </row>
    <row r="564" spans="7:11" ht="12.75">
      <c r="G564" s="108"/>
      <c r="H564" s="1870"/>
      <c r="I564" s="108"/>
      <c r="J564" s="108"/>
      <c r="K564" s="108"/>
    </row>
    <row r="565" spans="7:11" ht="12.75">
      <c r="G565" s="108"/>
      <c r="H565" s="1870"/>
      <c r="I565" s="108"/>
      <c r="J565" s="108"/>
      <c r="K565" s="108"/>
    </row>
    <row r="566" spans="7:11" ht="12.75">
      <c r="G566" s="108"/>
      <c r="H566" s="1870"/>
      <c r="I566" s="108"/>
      <c r="J566" s="108"/>
      <c r="K566" s="108"/>
    </row>
    <row r="567" spans="7:11" ht="12.75">
      <c r="G567" s="108"/>
      <c r="H567" s="1870"/>
      <c r="I567" s="108"/>
      <c r="J567" s="108"/>
      <c r="K567" s="108"/>
    </row>
    <row r="568" spans="7:11" ht="12.75">
      <c r="G568" s="108"/>
      <c r="H568" s="1870"/>
      <c r="I568" s="108"/>
      <c r="J568" s="108"/>
      <c r="K568" s="108"/>
    </row>
    <row r="569" spans="7:11" ht="12.75">
      <c r="G569" s="108"/>
      <c r="H569" s="1870"/>
      <c r="I569" s="108"/>
      <c r="J569" s="108"/>
      <c r="K569" s="108"/>
    </row>
    <row r="570" spans="7:11" ht="12.75">
      <c r="G570" s="108"/>
      <c r="H570" s="1870"/>
      <c r="I570" s="108"/>
      <c r="J570" s="108"/>
      <c r="K570" s="108"/>
    </row>
    <row r="571" spans="7:11" ht="12.75">
      <c r="G571" s="108"/>
      <c r="H571" s="1870"/>
      <c r="I571" s="108"/>
      <c r="J571" s="108"/>
      <c r="K571" s="108"/>
    </row>
    <row r="572" spans="7:11" ht="12.75">
      <c r="G572" s="108"/>
      <c r="H572" s="1870"/>
      <c r="I572" s="108"/>
      <c r="J572" s="108"/>
      <c r="K572" s="108"/>
    </row>
    <row r="573" spans="7:11" ht="12.75">
      <c r="G573" s="108"/>
      <c r="H573" s="1870"/>
      <c r="I573" s="108"/>
      <c r="J573" s="108"/>
      <c r="K573" s="108"/>
    </row>
    <row r="574" spans="7:11" ht="12.75">
      <c r="G574" s="108"/>
      <c r="H574" s="1870"/>
      <c r="I574" s="108"/>
      <c r="J574" s="108"/>
      <c r="K574" s="108"/>
    </row>
    <row r="575" spans="7:11" ht="12.75">
      <c r="G575" s="108"/>
      <c r="H575" s="1870"/>
      <c r="I575" s="108"/>
      <c r="J575" s="108"/>
      <c r="K575" s="108"/>
    </row>
    <row r="576" spans="7:11" ht="12.75">
      <c r="G576" s="108"/>
      <c r="H576" s="1870"/>
      <c r="I576" s="108"/>
      <c r="J576" s="108"/>
      <c r="K576" s="108"/>
    </row>
    <row r="577" spans="7:11" ht="12.75">
      <c r="G577" s="108"/>
      <c r="H577" s="1870"/>
      <c r="I577" s="108"/>
      <c r="J577" s="108"/>
      <c r="K577" s="108"/>
    </row>
    <row r="578" spans="7:11" ht="12.75">
      <c r="G578" s="108"/>
      <c r="H578" s="1870"/>
      <c r="I578" s="108"/>
      <c r="J578" s="108"/>
      <c r="K578" s="108"/>
    </row>
    <row r="579" spans="7:11" ht="12.75">
      <c r="G579" s="108"/>
      <c r="H579" s="1870"/>
      <c r="I579" s="108"/>
      <c r="J579" s="108"/>
      <c r="K579" s="108"/>
    </row>
    <row r="580" spans="7:11" ht="12.75">
      <c r="G580" s="108"/>
      <c r="H580" s="1870"/>
      <c r="I580" s="108"/>
      <c r="J580" s="108"/>
      <c r="K580" s="108"/>
    </row>
    <row r="581" spans="7:11" ht="12.75">
      <c r="G581" s="108"/>
      <c r="H581" s="1870"/>
      <c r="I581" s="108"/>
      <c r="J581" s="108"/>
      <c r="K581" s="108"/>
    </row>
    <row r="582" spans="7:11" ht="12.75">
      <c r="G582" s="108"/>
      <c r="H582" s="1870"/>
      <c r="I582" s="108"/>
      <c r="J582" s="108"/>
      <c r="K582" s="108"/>
    </row>
    <row r="583" spans="7:11" ht="12.75">
      <c r="G583" s="108"/>
      <c r="H583" s="1870"/>
      <c r="I583" s="108"/>
      <c r="J583" s="108"/>
      <c r="K583" s="108"/>
    </row>
    <row r="584" spans="7:11" ht="12.75">
      <c r="G584" s="108"/>
      <c r="H584" s="1870"/>
      <c r="I584" s="108"/>
      <c r="J584" s="108"/>
      <c r="K584" s="108"/>
    </row>
    <row r="585" spans="7:11" ht="12.75">
      <c r="G585" s="108"/>
      <c r="H585" s="1870"/>
      <c r="I585" s="108"/>
      <c r="J585" s="108"/>
      <c r="K585" s="108"/>
    </row>
    <row r="586" spans="7:11" ht="12.75">
      <c r="G586" s="108"/>
      <c r="H586" s="1870"/>
      <c r="I586" s="108"/>
      <c r="J586" s="108"/>
      <c r="K586" s="108"/>
    </row>
    <row r="587" spans="7:11" ht="12.75">
      <c r="G587" s="108"/>
      <c r="H587" s="1870"/>
      <c r="I587" s="108"/>
      <c r="J587" s="108"/>
      <c r="K587" s="108"/>
    </row>
    <row r="588" spans="7:11" ht="12.75">
      <c r="G588" s="108"/>
      <c r="H588" s="1870"/>
      <c r="I588" s="108"/>
      <c r="J588" s="108"/>
      <c r="K588" s="108"/>
    </row>
    <row r="589" spans="7:11" ht="12.75">
      <c r="G589" s="108"/>
      <c r="H589" s="1870"/>
      <c r="I589" s="108"/>
      <c r="J589" s="108"/>
      <c r="K589" s="108"/>
    </row>
    <row r="590" spans="7:11" ht="12.75">
      <c r="G590" s="108"/>
      <c r="H590" s="1870"/>
      <c r="I590" s="108"/>
      <c r="J590" s="108"/>
      <c r="K590" s="108"/>
    </row>
    <row r="591" spans="7:11" ht="12.75">
      <c r="G591" s="108"/>
      <c r="H591" s="1870"/>
      <c r="I591" s="108"/>
      <c r="J591" s="108"/>
      <c r="K591" s="108"/>
    </row>
    <row r="592" spans="7:11" ht="12.75">
      <c r="G592" s="108"/>
      <c r="H592" s="1870"/>
      <c r="I592" s="108"/>
      <c r="J592" s="108"/>
      <c r="K592" s="108"/>
    </row>
    <row r="593" spans="7:11" ht="12.75">
      <c r="G593" s="108"/>
      <c r="H593" s="1870"/>
      <c r="I593" s="108"/>
      <c r="J593" s="108"/>
      <c r="K593" s="108"/>
    </row>
    <row r="594" spans="7:11" ht="12.75">
      <c r="G594" s="108"/>
      <c r="H594" s="1870"/>
      <c r="I594" s="108"/>
      <c r="J594" s="108"/>
      <c r="K594" s="108"/>
    </row>
    <row r="595" spans="7:11" ht="12.75">
      <c r="G595" s="108"/>
      <c r="H595" s="1870"/>
      <c r="I595" s="108"/>
      <c r="J595" s="108"/>
      <c r="K595" s="108"/>
    </row>
    <row r="596" spans="7:11" ht="12.75">
      <c r="G596" s="108"/>
      <c r="H596" s="1870"/>
      <c r="I596" s="108"/>
      <c r="J596" s="108"/>
      <c r="K596" s="108"/>
    </row>
    <row r="597" spans="7:11" ht="12.75">
      <c r="G597" s="108"/>
      <c r="H597" s="1870"/>
      <c r="I597" s="108"/>
      <c r="J597" s="108"/>
      <c r="K597" s="108"/>
    </row>
    <row r="598" spans="7:11" ht="12.75">
      <c r="G598" s="108"/>
      <c r="H598" s="1870"/>
      <c r="I598" s="108"/>
      <c r="J598" s="108"/>
      <c r="K598" s="108"/>
    </row>
    <row r="599" spans="7:11" ht="12.75">
      <c r="G599" s="108"/>
      <c r="H599" s="1870"/>
      <c r="I599" s="108"/>
      <c r="J599" s="108"/>
      <c r="K599" s="108"/>
    </row>
    <row r="600" spans="7:11" ht="12.75">
      <c r="G600" s="108"/>
      <c r="H600" s="1870"/>
      <c r="I600" s="108"/>
      <c r="J600" s="108"/>
      <c r="K600" s="108"/>
    </row>
    <row r="601" spans="7:11" ht="12.75">
      <c r="G601" s="108"/>
      <c r="H601" s="1870"/>
      <c r="I601" s="108"/>
      <c r="J601" s="108"/>
      <c r="K601" s="108"/>
    </row>
    <row r="602" spans="7:11" ht="12.75">
      <c r="G602" s="108"/>
      <c r="H602" s="1870"/>
      <c r="I602" s="108"/>
      <c r="J602" s="108"/>
      <c r="K602" s="108"/>
    </row>
    <row r="603" spans="7:11" ht="12.75">
      <c r="G603" s="108"/>
      <c r="H603" s="1870"/>
      <c r="I603" s="108"/>
      <c r="J603" s="108"/>
      <c r="K603" s="108"/>
    </row>
    <row r="604" spans="7:11" ht="12.75">
      <c r="G604" s="108"/>
      <c r="H604" s="1870"/>
      <c r="I604" s="108"/>
      <c r="J604" s="108"/>
      <c r="K604" s="108"/>
    </row>
    <row r="605" spans="7:11" ht="12.75">
      <c r="G605" s="108"/>
      <c r="H605" s="1870"/>
      <c r="I605" s="108"/>
      <c r="J605" s="108"/>
      <c r="K605" s="108"/>
    </row>
    <row r="606" spans="7:11" ht="12.75">
      <c r="G606" s="108"/>
      <c r="H606" s="1870"/>
      <c r="I606" s="108"/>
      <c r="J606" s="108"/>
      <c r="K606" s="108"/>
    </row>
    <row r="607" spans="7:11" ht="12.75">
      <c r="G607" s="108"/>
      <c r="H607" s="1870"/>
      <c r="I607" s="108"/>
      <c r="J607" s="108"/>
      <c r="K607" s="108"/>
    </row>
    <row r="608" spans="7:11" ht="12.75">
      <c r="G608" s="108"/>
      <c r="H608" s="1870"/>
      <c r="I608" s="108"/>
      <c r="J608" s="108"/>
      <c r="K608" s="108"/>
    </row>
    <row r="609" spans="7:11" ht="12.75">
      <c r="G609" s="108"/>
      <c r="H609" s="1870"/>
      <c r="I609" s="108"/>
      <c r="J609" s="108"/>
      <c r="K609" s="108"/>
    </row>
    <row r="610" spans="7:11" ht="12.75">
      <c r="G610" s="108"/>
      <c r="H610" s="1870"/>
      <c r="I610" s="108"/>
      <c r="J610" s="108"/>
      <c r="K610" s="108"/>
    </row>
    <row r="611" spans="7:11" ht="12.75">
      <c r="G611" s="108"/>
      <c r="H611" s="1870"/>
      <c r="I611" s="108"/>
      <c r="J611" s="108"/>
      <c r="K611" s="108"/>
    </row>
    <row r="612" spans="7:11" ht="12.75">
      <c r="G612" s="108"/>
      <c r="H612" s="1870"/>
      <c r="I612" s="108"/>
      <c r="J612" s="108"/>
      <c r="K612" s="108"/>
    </row>
    <row r="613" spans="7:11" ht="12.75">
      <c r="G613" s="108"/>
      <c r="H613" s="1870"/>
      <c r="I613" s="108"/>
      <c r="J613" s="108"/>
      <c r="K613" s="108"/>
    </row>
    <row r="614" spans="7:11" ht="12.75">
      <c r="G614" s="108"/>
      <c r="H614" s="1870"/>
      <c r="I614" s="108"/>
      <c r="J614" s="108"/>
      <c r="K614" s="108"/>
    </row>
    <row r="615" spans="7:11" ht="12.75">
      <c r="G615" s="108"/>
      <c r="H615" s="1870"/>
      <c r="I615" s="108"/>
      <c r="J615" s="108"/>
      <c r="K615" s="108"/>
    </row>
    <row r="616" spans="7:11" ht="12.75">
      <c r="G616" s="108"/>
      <c r="H616" s="1870"/>
      <c r="I616" s="108"/>
      <c r="J616" s="108"/>
      <c r="K616" s="108"/>
    </row>
    <row r="617" spans="7:11" ht="12.75">
      <c r="G617" s="108"/>
      <c r="H617" s="1870"/>
      <c r="I617" s="108"/>
      <c r="J617" s="108"/>
      <c r="K617" s="108"/>
    </row>
    <row r="618" spans="7:11" ht="12.75">
      <c r="G618" s="108"/>
      <c r="H618" s="1870"/>
      <c r="I618" s="108"/>
      <c r="J618" s="108"/>
      <c r="K618" s="108"/>
    </row>
    <row r="619" spans="7:11" ht="12.75">
      <c r="G619" s="108"/>
      <c r="H619" s="1870"/>
      <c r="I619" s="108"/>
      <c r="J619" s="108"/>
      <c r="K619" s="108"/>
    </row>
    <row r="620" spans="7:11" ht="12.75">
      <c r="G620" s="108"/>
      <c r="H620" s="1870"/>
      <c r="I620" s="108"/>
      <c r="J620" s="108"/>
      <c r="K620" s="108"/>
    </row>
    <row r="621" spans="7:11" ht="12.75">
      <c r="G621" s="108"/>
      <c r="H621" s="1870"/>
      <c r="I621" s="108"/>
      <c r="J621" s="108"/>
      <c r="K621" s="108"/>
    </row>
    <row r="622" spans="7:11" ht="12.75">
      <c r="G622" s="108"/>
      <c r="H622" s="1870"/>
      <c r="I622" s="108"/>
      <c r="J622" s="108"/>
      <c r="K622" s="108"/>
    </row>
    <row r="623" spans="7:11" ht="12.75">
      <c r="G623" s="108"/>
      <c r="H623" s="1870"/>
      <c r="I623" s="108"/>
      <c r="J623" s="108"/>
      <c r="K623" s="108"/>
    </row>
    <row r="624" spans="7:11" ht="12.75">
      <c r="G624" s="108"/>
      <c r="H624" s="1870"/>
      <c r="I624" s="108"/>
      <c r="J624" s="108"/>
      <c r="K624" s="108"/>
    </row>
    <row r="625" spans="7:11" ht="12.75">
      <c r="G625" s="108"/>
      <c r="H625" s="1870"/>
      <c r="I625" s="108"/>
      <c r="J625" s="108"/>
      <c r="K625" s="108"/>
    </row>
    <row r="626" spans="7:11" ht="12.75">
      <c r="G626" s="108"/>
      <c r="H626" s="1870"/>
      <c r="I626" s="108"/>
      <c r="J626" s="108"/>
      <c r="K626" s="108"/>
    </row>
    <row r="627" spans="7:11" ht="12.75">
      <c r="G627" s="108"/>
      <c r="H627" s="1870"/>
      <c r="I627" s="108"/>
      <c r="J627" s="108"/>
      <c r="K627" s="108"/>
    </row>
    <row r="628" spans="7:11" ht="12.75">
      <c r="G628" s="108"/>
      <c r="H628" s="1870"/>
      <c r="I628" s="108"/>
      <c r="J628" s="108"/>
      <c r="K628" s="108"/>
    </row>
    <row r="629" spans="7:11" ht="12.75">
      <c r="G629" s="108"/>
      <c r="H629" s="1870"/>
      <c r="I629" s="108"/>
      <c r="J629" s="108"/>
      <c r="K629" s="108"/>
    </row>
    <row r="630" spans="7:11" ht="12.75">
      <c r="G630" s="108"/>
      <c r="H630" s="1870"/>
      <c r="I630" s="108"/>
      <c r="J630" s="108"/>
      <c r="K630" s="108"/>
    </row>
    <row r="631" spans="7:11" ht="12.75">
      <c r="G631" s="108"/>
      <c r="H631" s="1870"/>
      <c r="I631" s="108"/>
      <c r="J631" s="108"/>
      <c r="K631" s="108"/>
    </row>
    <row r="632" spans="7:11" ht="12.75">
      <c r="G632" s="108"/>
      <c r="H632" s="1870"/>
      <c r="I632" s="108"/>
      <c r="J632" s="108"/>
      <c r="K632" s="108"/>
    </row>
    <row r="633" spans="7:11" ht="12.75">
      <c r="G633" s="108"/>
      <c r="H633" s="1870"/>
      <c r="I633" s="108"/>
      <c r="J633" s="108"/>
      <c r="K633" s="108"/>
    </row>
    <row r="634" spans="7:11" ht="12.75">
      <c r="G634" s="108"/>
      <c r="H634" s="1870"/>
      <c r="I634" s="108"/>
      <c r="J634" s="108"/>
      <c r="K634" s="108"/>
    </row>
    <row r="635" spans="7:11" ht="12.75">
      <c r="G635" s="108"/>
      <c r="H635" s="1870"/>
      <c r="I635" s="108"/>
      <c r="J635" s="108"/>
      <c r="K635" s="108"/>
    </row>
    <row r="636" spans="7:11" ht="12.75">
      <c r="G636" s="108"/>
      <c r="H636" s="1870"/>
      <c r="I636" s="108"/>
      <c r="J636" s="108"/>
      <c r="K636" s="108"/>
    </row>
    <row r="637" spans="7:11" ht="12.75">
      <c r="G637" s="108"/>
      <c r="H637" s="1870"/>
      <c r="I637" s="108"/>
      <c r="J637" s="108"/>
      <c r="K637" s="108"/>
    </row>
    <row r="638" spans="7:11" ht="12.75">
      <c r="G638" s="108"/>
      <c r="H638" s="1870"/>
      <c r="I638" s="108"/>
      <c r="J638" s="108"/>
      <c r="K638" s="108"/>
    </row>
    <row r="639" spans="7:11" ht="12.75">
      <c r="G639" s="108"/>
      <c r="H639" s="1870"/>
      <c r="I639" s="108"/>
      <c r="J639" s="108"/>
      <c r="K639" s="108"/>
    </row>
    <row r="640" spans="7:11" ht="12.75">
      <c r="G640" s="108"/>
      <c r="H640" s="1870"/>
      <c r="I640" s="108"/>
      <c r="J640" s="108"/>
      <c r="K640" s="108"/>
    </row>
    <row r="641" spans="7:11" ht="12.75">
      <c r="G641" s="108"/>
      <c r="H641" s="1870"/>
      <c r="I641" s="108"/>
      <c r="J641" s="108"/>
      <c r="K641" s="108"/>
    </row>
    <row r="642" spans="7:11" ht="12.75">
      <c r="G642" s="108"/>
      <c r="H642" s="1870"/>
      <c r="I642" s="108"/>
      <c r="J642" s="108"/>
      <c r="K642" s="108"/>
    </row>
    <row r="643" spans="7:11" ht="12.75">
      <c r="G643" s="108"/>
      <c r="H643" s="1870"/>
      <c r="I643" s="108"/>
      <c r="J643" s="108"/>
      <c r="K643" s="108"/>
    </row>
    <row r="644" spans="7:11" ht="12.75">
      <c r="G644" s="108"/>
      <c r="H644" s="1870"/>
      <c r="I644" s="108"/>
      <c r="J644" s="108"/>
      <c r="K644" s="108"/>
    </row>
    <row r="645" spans="7:11" ht="12.75">
      <c r="G645" s="108"/>
      <c r="H645" s="1870"/>
      <c r="I645" s="108"/>
      <c r="J645" s="108"/>
      <c r="K645" s="108"/>
    </row>
    <row r="646" spans="7:11" ht="12.75">
      <c r="G646" s="108"/>
      <c r="H646" s="1870"/>
      <c r="I646" s="108"/>
      <c r="J646" s="108"/>
      <c r="K646" s="108"/>
    </row>
    <row r="647" spans="7:11" ht="12.75">
      <c r="G647" s="108"/>
      <c r="H647" s="1870"/>
      <c r="I647" s="108"/>
      <c r="J647" s="108"/>
      <c r="K647" s="108"/>
    </row>
    <row r="648" spans="7:11" ht="12.75">
      <c r="G648" s="108"/>
      <c r="H648" s="1870"/>
      <c r="I648" s="108"/>
      <c r="J648" s="108"/>
      <c r="K648" s="108"/>
    </row>
    <row r="649" spans="7:11" ht="12.75">
      <c r="G649" s="108"/>
      <c r="H649" s="1870"/>
      <c r="I649" s="108"/>
      <c r="J649" s="108"/>
      <c r="K649" s="108"/>
    </row>
    <row r="650" spans="7:11" ht="12.75">
      <c r="G650" s="108"/>
      <c r="H650" s="1870"/>
      <c r="I650" s="108"/>
      <c r="J650" s="108"/>
      <c r="K650" s="108"/>
    </row>
    <row r="651" spans="7:11" ht="12.75">
      <c r="G651" s="108"/>
      <c r="H651" s="1870"/>
      <c r="I651" s="108"/>
      <c r="J651" s="108"/>
      <c r="K651" s="108"/>
    </row>
    <row r="652" spans="7:11" ht="12.75">
      <c r="G652" s="108"/>
      <c r="H652" s="1870"/>
      <c r="I652" s="108"/>
      <c r="J652" s="108"/>
      <c r="K652" s="108"/>
    </row>
    <row r="653" spans="7:11" ht="12.75">
      <c r="G653" s="108"/>
      <c r="H653" s="1870"/>
      <c r="I653" s="108"/>
      <c r="J653" s="108"/>
      <c r="K653" s="108"/>
    </row>
    <row r="654" spans="7:11" ht="12.75">
      <c r="G654" s="108"/>
      <c r="H654" s="1870"/>
      <c r="I654" s="108"/>
      <c r="J654" s="108"/>
      <c r="K654" s="108"/>
    </row>
    <row r="655" spans="7:11" ht="12.75">
      <c r="G655" s="108"/>
      <c r="H655" s="1870"/>
      <c r="I655" s="108"/>
      <c r="J655" s="108"/>
      <c r="K655" s="108"/>
    </row>
    <row r="656" spans="7:11" ht="12.75">
      <c r="G656" s="108"/>
      <c r="H656" s="1870"/>
      <c r="I656" s="108"/>
      <c r="J656" s="108"/>
      <c r="K656" s="108"/>
    </row>
    <row r="657" spans="7:11" ht="12.75">
      <c r="G657" s="108"/>
      <c r="H657" s="1870"/>
      <c r="I657" s="108"/>
      <c r="J657" s="108"/>
      <c r="K657" s="108"/>
    </row>
    <row r="658" spans="7:11" ht="12.75">
      <c r="G658" s="108"/>
      <c r="H658" s="1870"/>
      <c r="I658" s="108"/>
      <c r="J658" s="108"/>
      <c r="K658" s="108"/>
    </row>
    <row r="659" spans="7:11" ht="12.75">
      <c r="G659" s="108"/>
      <c r="H659" s="1870"/>
      <c r="I659" s="108"/>
      <c r="J659" s="108"/>
      <c r="K659" s="108"/>
    </row>
    <row r="660" spans="7:11" ht="12.75">
      <c r="G660" s="108"/>
      <c r="H660" s="1870"/>
      <c r="I660" s="108"/>
      <c r="J660" s="108"/>
      <c r="K660" s="108"/>
    </row>
    <row r="661" spans="7:11" ht="12.75">
      <c r="G661" s="108"/>
      <c r="H661" s="1870"/>
      <c r="I661" s="108"/>
      <c r="J661" s="108"/>
      <c r="K661" s="108"/>
    </row>
    <row r="662" spans="7:11" ht="12.75">
      <c r="G662" s="108"/>
      <c r="H662" s="1870"/>
      <c r="I662" s="108"/>
      <c r="J662" s="108"/>
      <c r="K662" s="108"/>
    </row>
    <row r="663" spans="7:11" ht="12.75">
      <c r="G663" s="108"/>
      <c r="H663" s="1870"/>
      <c r="I663" s="108"/>
      <c r="J663" s="108"/>
      <c r="K663" s="108"/>
    </row>
    <row r="664" spans="7:11" ht="12.75">
      <c r="G664" s="108"/>
      <c r="H664" s="1870"/>
      <c r="I664" s="108"/>
      <c r="J664" s="108"/>
      <c r="K664" s="108"/>
    </row>
    <row r="665" spans="7:11" ht="12.75">
      <c r="G665" s="108"/>
      <c r="H665" s="1870"/>
      <c r="I665" s="108"/>
      <c r="J665" s="108"/>
      <c r="K665" s="108"/>
    </row>
    <row r="666" spans="7:11" ht="12.75">
      <c r="G666" s="108"/>
      <c r="H666" s="1870"/>
      <c r="I666" s="108"/>
      <c r="J666" s="108"/>
      <c r="K666" s="108"/>
    </row>
    <row r="667" spans="7:11" ht="12.75">
      <c r="G667" s="108"/>
      <c r="H667" s="1870"/>
      <c r="I667" s="108"/>
      <c r="J667" s="108"/>
      <c r="K667" s="108"/>
    </row>
    <row r="668" spans="7:11" ht="12.75">
      <c r="G668" s="108"/>
      <c r="H668" s="1870"/>
      <c r="I668" s="108"/>
      <c r="J668" s="108"/>
      <c r="K668" s="108"/>
    </row>
    <row r="669" spans="7:11" ht="12.75">
      <c r="G669" s="108"/>
      <c r="H669" s="1870"/>
      <c r="I669" s="108"/>
      <c r="J669" s="108"/>
      <c r="K669" s="108"/>
    </row>
    <row r="670" spans="7:11" ht="12.75">
      <c r="G670" s="108"/>
      <c r="H670" s="1870"/>
      <c r="I670" s="108"/>
      <c r="J670" s="108"/>
      <c r="K670" s="108"/>
    </row>
    <row r="671" spans="7:11" ht="12.75">
      <c r="G671" s="108"/>
      <c r="H671" s="1870"/>
      <c r="I671" s="108"/>
      <c r="J671" s="108"/>
      <c r="K671" s="108"/>
    </row>
    <row r="672" spans="7:11" ht="12.75">
      <c r="G672" s="108"/>
      <c r="H672" s="1870"/>
      <c r="I672" s="108"/>
      <c r="J672" s="108"/>
      <c r="K672" s="108"/>
    </row>
    <row r="673" spans="7:11" ht="12.75">
      <c r="G673" s="108"/>
      <c r="H673" s="1870"/>
      <c r="I673" s="108"/>
      <c r="J673" s="108"/>
      <c r="K673" s="108"/>
    </row>
    <row r="674" spans="7:11" ht="12.75">
      <c r="G674" s="108"/>
      <c r="H674" s="1870"/>
      <c r="I674" s="108"/>
      <c r="J674" s="108"/>
      <c r="K674" s="108"/>
    </row>
    <row r="675" spans="7:11" ht="12.75">
      <c r="G675" s="108"/>
      <c r="H675" s="1870"/>
      <c r="I675" s="108"/>
      <c r="J675" s="108"/>
      <c r="K675" s="108"/>
    </row>
    <row r="676" spans="7:11" ht="12.75">
      <c r="G676" s="108"/>
      <c r="H676" s="1870"/>
      <c r="I676" s="108"/>
      <c r="J676" s="108"/>
      <c r="K676" s="108"/>
    </row>
    <row r="677" spans="7:11" ht="12.75">
      <c r="G677" s="108"/>
      <c r="H677" s="1870"/>
      <c r="I677" s="108"/>
      <c r="J677" s="108"/>
      <c r="K677" s="108"/>
    </row>
    <row r="678" spans="7:11" ht="12.75">
      <c r="G678" s="108"/>
      <c r="H678" s="1870"/>
      <c r="I678" s="108"/>
      <c r="J678" s="108"/>
      <c r="K678" s="108"/>
    </row>
    <row r="679" spans="7:11" ht="12.75">
      <c r="G679" s="108"/>
      <c r="H679" s="1870"/>
      <c r="I679" s="108"/>
      <c r="J679" s="108"/>
      <c r="K679" s="108"/>
    </row>
    <row r="680" spans="7:11" ht="12.75">
      <c r="G680" s="108"/>
      <c r="H680" s="1870"/>
      <c r="I680" s="108"/>
      <c r="J680" s="108"/>
      <c r="K680" s="108"/>
    </row>
    <row r="681" spans="7:11" ht="12.75">
      <c r="G681" s="108"/>
      <c r="H681" s="1870"/>
      <c r="I681" s="108"/>
      <c r="J681" s="108"/>
      <c r="K681" s="108"/>
    </row>
    <row r="682" spans="7:11" ht="12.75">
      <c r="G682" s="108"/>
      <c r="H682" s="1870"/>
      <c r="I682" s="108"/>
      <c r="J682" s="108"/>
      <c r="K682" s="108"/>
    </row>
    <row r="683" spans="7:11" ht="12.75">
      <c r="G683" s="108"/>
      <c r="H683" s="1870"/>
      <c r="I683" s="108"/>
      <c r="J683" s="108"/>
      <c r="K683" s="108"/>
    </row>
    <row r="684" spans="7:11" ht="12.75">
      <c r="G684" s="108"/>
      <c r="H684" s="1870"/>
      <c r="I684" s="108"/>
      <c r="J684" s="108"/>
      <c r="K684" s="108"/>
    </row>
    <row r="685" spans="7:11" ht="12.75">
      <c r="G685" s="108"/>
      <c r="H685" s="1870"/>
      <c r="I685" s="108"/>
      <c r="J685" s="108"/>
      <c r="K685" s="108"/>
    </row>
    <row r="686" spans="7:11" ht="12.75">
      <c r="G686" s="108"/>
      <c r="H686" s="1870"/>
      <c r="I686" s="108"/>
      <c r="J686" s="108"/>
      <c r="K686" s="108"/>
    </row>
    <row r="687" spans="7:11" ht="12.75">
      <c r="G687" s="108"/>
      <c r="H687" s="1870"/>
      <c r="I687" s="108"/>
      <c r="J687" s="108"/>
      <c r="K687" s="108"/>
    </row>
    <row r="688" spans="7:11" ht="12.75">
      <c r="G688" s="108"/>
      <c r="H688" s="1870"/>
      <c r="I688" s="108"/>
      <c r="J688" s="108"/>
      <c r="K688" s="108"/>
    </row>
    <row r="689" spans="7:11" ht="12.75">
      <c r="G689" s="108"/>
      <c r="H689" s="1870"/>
      <c r="I689" s="108"/>
      <c r="J689" s="108"/>
      <c r="K689" s="108"/>
    </row>
    <row r="690" spans="7:11" ht="12.75">
      <c r="G690" s="108"/>
      <c r="H690" s="1870"/>
      <c r="I690" s="108"/>
      <c r="J690" s="108"/>
      <c r="K690" s="108"/>
    </row>
    <row r="691" spans="7:11" ht="12.75">
      <c r="G691" s="108"/>
      <c r="H691" s="1870"/>
      <c r="I691" s="108"/>
      <c r="J691" s="108"/>
      <c r="K691" s="108"/>
    </row>
    <row r="692" spans="7:11" ht="12.75">
      <c r="G692" s="108"/>
      <c r="H692" s="1870"/>
      <c r="I692" s="108"/>
      <c r="J692" s="108"/>
      <c r="K692" s="108"/>
    </row>
    <row r="693" spans="7:11" ht="12.75">
      <c r="G693" s="108"/>
      <c r="H693" s="1870"/>
      <c r="I693" s="108"/>
      <c r="J693" s="108"/>
      <c r="K693" s="108"/>
    </row>
    <row r="694" spans="7:11" ht="12.75">
      <c r="G694" s="108"/>
      <c r="H694" s="1870"/>
      <c r="I694" s="108"/>
      <c r="J694" s="108"/>
      <c r="K694" s="108"/>
    </row>
    <row r="695" spans="7:11" ht="12.75">
      <c r="G695" s="108"/>
      <c r="H695" s="1870"/>
      <c r="I695" s="108"/>
      <c r="J695" s="108"/>
      <c r="K695" s="108"/>
    </row>
    <row r="696" spans="7:11" ht="12.75">
      <c r="G696" s="108"/>
      <c r="H696" s="1870"/>
      <c r="I696" s="108"/>
      <c r="J696" s="108"/>
      <c r="K696" s="108"/>
    </row>
    <row r="697" spans="7:11" ht="12.75">
      <c r="G697" s="108"/>
      <c r="H697" s="1870"/>
      <c r="I697" s="108"/>
      <c r="J697" s="108"/>
      <c r="K697" s="108"/>
    </row>
    <row r="698" spans="7:11" ht="12.75">
      <c r="G698" s="108"/>
      <c r="H698" s="1870"/>
      <c r="I698" s="108"/>
      <c r="J698" s="108"/>
      <c r="K698" s="108"/>
    </row>
    <row r="699" spans="7:11" ht="12.75">
      <c r="G699" s="108"/>
      <c r="H699" s="1870"/>
      <c r="I699" s="108"/>
      <c r="J699" s="108"/>
      <c r="K699" s="108"/>
    </row>
    <row r="700" spans="7:11" ht="12.75">
      <c r="G700" s="108"/>
      <c r="H700" s="1870"/>
      <c r="I700" s="108"/>
      <c r="J700" s="108"/>
      <c r="K700" s="108"/>
    </row>
    <row r="701" spans="7:11" ht="12.75">
      <c r="G701" s="108"/>
      <c r="H701" s="1870"/>
      <c r="I701" s="108"/>
      <c r="J701" s="108"/>
      <c r="K701" s="108"/>
    </row>
    <row r="702" spans="7:11" ht="12.75">
      <c r="G702" s="108"/>
      <c r="H702" s="1870"/>
      <c r="I702" s="108"/>
      <c r="J702" s="108"/>
      <c r="K702" s="108"/>
    </row>
    <row r="703" spans="7:11" ht="12.75">
      <c r="G703" s="108"/>
      <c r="H703" s="1870"/>
      <c r="I703" s="108"/>
      <c r="J703" s="108"/>
      <c r="K703" s="108"/>
    </row>
    <row r="704" spans="7:11" ht="12.75">
      <c r="G704" s="108"/>
      <c r="H704" s="1870"/>
      <c r="I704" s="108"/>
      <c r="J704" s="108"/>
      <c r="K704" s="108"/>
    </row>
    <row r="705" spans="7:11" ht="12.75">
      <c r="G705" s="108"/>
      <c r="H705" s="1870"/>
      <c r="I705" s="108"/>
      <c r="J705" s="108"/>
      <c r="K705" s="108"/>
    </row>
    <row r="706" spans="7:11" ht="12.75">
      <c r="G706" s="108"/>
      <c r="H706" s="1870"/>
      <c r="I706" s="108"/>
      <c r="J706" s="108"/>
      <c r="K706" s="108"/>
    </row>
    <row r="707" spans="7:11" ht="12.75">
      <c r="G707" s="108"/>
      <c r="H707" s="1870"/>
      <c r="I707" s="108"/>
      <c r="J707" s="108"/>
      <c r="K707" s="108"/>
    </row>
    <row r="708" spans="7:11" ht="12.75">
      <c r="G708" s="108"/>
      <c r="H708" s="1870"/>
      <c r="I708" s="108"/>
      <c r="J708" s="108"/>
      <c r="K708" s="108"/>
    </row>
    <row r="709" spans="7:11" ht="12.75">
      <c r="G709" s="108"/>
      <c r="H709" s="1870"/>
      <c r="I709" s="108"/>
      <c r="J709" s="108"/>
      <c r="K709" s="108"/>
    </row>
    <row r="710" spans="7:11" ht="12.75">
      <c r="G710" s="108"/>
      <c r="H710" s="1870"/>
      <c r="I710" s="108"/>
      <c r="J710" s="108"/>
      <c r="K710" s="108"/>
    </row>
    <row r="711" spans="7:11" ht="12.75">
      <c r="G711" s="108"/>
      <c r="H711" s="1870"/>
      <c r="I711" s="108"/>
      <c r="J711" s="108"/>
      <c r="K711" s="108"/>
    </row>
    <row r="712" spans="7:11" ht="12.75">
      <c r="G712" s="108"/>
      <c r="H712" s="1870"/>
      <c r="I712" s="108"/>
      <c r="J712" s="108"/>
      <c r="K712" s="108"/>
    </row>
    <row r="713" spans="7:11" ht="12.75">
      <c r="G713" s="108"/>
      <c r="H713" s="1870"/>
      <c r="I713" s="108"/>
      <c r="J713" s="108"/>
      <c r="K713" s="108"/>
    </row>
    <row r="714" spans="7:11" ht="12.75">
      <c r="G714" s="108"/>
      <c r="H714" s="1870"/>
      <c r="I714" s="108"/>
      <c r="J714" s="108"/>
      <c r="K714" s="108"/>
    </row>
    <row r="715" spans="7:11" ht="12.75">
      <c r="G715" s="108"/>
      <c r="H715" s="1870"/>
      <c r="I715" s="108"/>
      <c r="J715" s="108"/>
      <c r="K715" s="108"/>
    </row>
    <row r="716" spans="7:11" ht="12.75">
      <c r="G716" s="108"/>
      <c r="H716" s="1870"/>
      <c r="I716" s="108"/>
      <c r="J716" s="108"/>
      <c r="K716" s="108"/>
    </row>
    <row r="717" spans="7:11" ht="12.75">
      <c r="G717" s="108"/>
      <c r="H717" s="1870"/>
      <c r="I717" s="108"/>
      <c r="J717" s="108"/>
      <c r="K717" s="108"/>
    </row>
    <row r="718" spans="7:11" ht="12.75">
      <c r="G718" s="108"/>
      <c r="H718" s="1870"/>
      <c r="I718" s="108"/>
      <c r="J718" s="108"/>
      <c r="K718" s="108"/>
    </row>
    <row r="719" spans="7:11" ht="12.75">
      <c r="G719" s="108"/>
      <c r="H719" s="1870"/>
      <c r="I719" s="108"/>
      <c r="J719" s="108"/>
      <c r="K719" s="108"/>
    </row>
    <row r="720" spans="7:11" ht="12.75">
      <c r="G720" s="108"/>
      <c r="H720" s="1870"/>
      <c r="I720" s="108"/>
      <c r="J720" s="108"/>
      <c r="K720" s="108"/>
    </row>
    <row r="721" spans="7:11" ht="12.75">
      <c r="G721" s="108"/>
      <c r="H721" s="1870"/>
      <c r="I721" s="108"/>
      <c r="J721" s="108"/>
      <c r="K721" s="108"/>
    </row>
    <row r="722" spans="7:11" ht="12.75">
      <c r="G722" s="108"/>
      <c r="H722" s="1870"/>
      <c r="I722" s="108"/>
      <c r="J722" s="108"/>
      <c r="K722" s="108"/>
    </row>
    <row r="723" spans="7:11" ht="12.75">
      <c r="G723" s="108"/>
      <c r="H723" s="1870"/>
      <c r="I723" s="108"/>
      <c r="J723" s="108"/>
      <c r="K723" s="108"/>
    </row>
    <row r="724" spans="7:11" ht="12.75">
      <c r="G724" s="108"/>
      <c r="H724" s="1870"/>
      <c r="I724" s="108"/>
      <c r="J724" s="108"/>
      <c r="K724" s="108"/>
    </row>
    <row r="725" spans="7:11" ht="12.75">
      <c r="G725" s="108"/>
      <c r="H725" s="1870"/>
      <c r="I725" s="108"/>
      <c r="J725" s="108"/>
      <c r="K725" s="108"/>
    </row>
    <row r="726" spans="7:11" ht="12.75">
      <c r="G726" s="108"/>
      <c r="H726" s="1870"/>
      <c r="I726" s="108"/>
      <c r="J726" s="108"/>
      <c r="K726" s="108"/>
    </row>
    <row r="727" spans="7:11" ht="12.75">
      <c r="G727" s="108"/>
      <c r="H727" s="1870"/>
      <c r="I727" s="108"/>
      <c r="J727" s="108"/>
      <c r="K727" s="108"/>
    </row>
    <row r="728" spans="7:11" ht="12.75">
      <c r="G728" s="108"/>
      <c r="H728" s="1870"/>
      <c r="I728" s="108"/>
      <c r="J728" s="108"/>
      <c r="K728" s="108"/>
    </row>
    <row r="729" spans="7:11" ht="12.75">
      <c r="G729" s="108"/>
      <c r="H729" s="1870"/>
      <c r="I729" s="108"/>
      <c r="J729" s="108"/>
      <c r="K729" s="108"/>
    </row>
    <row r="730" spans="7:11" ht="12.75">
      <c r="G730" s="108"/>
      <c r="H730" s="1870"/>
      <c r="I730" s="108"/>
      <c r="J730" s="108"/>
      <c r="K730" s="108"/>
    </row>
    <row r="731" spans="7:11" ht="12.75">
      <c r="G731" s="108"/>
      <c r="H731" s="1870"/>
      <c r="I731" s="108"/>
      <c r="J731" s="108"/>
      <c r="K731" s="108"/>
    </row>
    <row r="732" spans="7:11" ht="12.75">
      <c r="G732" s="108"/>
      <c r="H732" s="1870"/>
      <c r="I732" s="108"/>
      <c r="J732" s="108"/>
      <c r="K732" s="108"/>
    </row>
    <row r="733" spans="7:11" ht="12.75">
      <c r="G733" s="108"/>
      <c r="H733" s="1870"/>
      <c r="I733" s="108"/>
      <c r="J733" s="108"/>
      <c r="K733" s="108"/>
    </row>
    <row r="734" spans="7:11" ht="12.75">
      <c r="G734" s="108"/>
      <c r="H734" s="1870"/>
      <c r="I734" s="108"/>
      <c r="J734" s="108"/>
      <c r="K734" s="108"/>
    </row>
    <row r="735" spans="7:11" ht="12.75">
      <c r="G735" s="108"/>
      <c r="H735" s="1870"/>
      <c r="I735" s="108"/>
      <c r="J735" s="108"/>
      <c r="K735" s="108"/>
    </row>
    <row r="736" spans="7:11" ht="12.75">
      <c r="G736" s="108"/>
      <c r="H736" s="1870"/>
      <c r="I736" s="108"/>
      <c r="J736" s="108"/>
      <c r="K736" s="108"/>
    </row>
    <row r="737" spans="7:11" ht="12.75">
      <c r="G737" s="108"/>
      <c r="H737" s="1870"/>
      <c r="I737" s="108"/>
      <c r="J737" s="108"/>
      <c r="K737" s="108"/>
    </row>
    <row r="738" spans="7:11" ht="12.75">
      <c r="G738" s="108"/>
      <c r="H738" s="1870"/>
      <c r="I738" s="108"/>
      <c r="J738" s="108"/>
      <c r="K738" s="108"/>
    </row>
    <row r="739" spans="7:11" ht="12.75">
      <c r="G739" s="108"/>
      <c r="H739" s="1870"/>
      <c r="I739" s="108"/>
      <c r="J739" s="108"/>
      <c r="K739" s="108"/>
    </row>
    <row r="740" spans="7:11" ht="12.75">
      <c r="G740" s="108"/>
      <c r="H740" s="1870"/>
      <c r="I740" s="108"/>
      <c r="J740" s="108"/>
      <c r="K740" s="108"/>
    </row>
    <row r="741" spans="7:11" ht="12.75">
      <c r="G741" s="108"/>
      <c r="H741" s="1870"/>
      <c r="I741" s="108"/>
      <c r="J741" s="108"/>
      <c r="K741" s="108"/>
    </row>
    <row r="742" spans="7:11" ht="12.75">
      <c r="G742" s="108"/>
      <c r="H742" s="1870"/>
      <c r="I742" s="108"/>
      <c r="J742" s="108"/>
      <c r="K742" s="108"/>
    </row>
    <row r="743" spans="7:11" ht="12.75">
      <c r="G743" s="108"/>
      <c r="H743" s="1870"/>
      <c r="I743" s="108"/>
      <c r="J743" s="108"/>
      <c r="K743" s="108"/>
    </row>
    <row r="744" spans="7:11" ht="12.75">
      <c r="G744" s="108"/>
      <c r="H744" s="1870"/>
      <c r="I744" s="108"/>
      <c r="J744" s="108"/>
      <c r="K744" s="108"/>
    </row>
    <row r="745" spans="7:11" ht="12.75">
      <c r="G745" s="108"/>
      <c r="H745" s="1870"/>
      <c r="I745" s="108"/>
      <c r="J745" s="108"/>
      <c r="K745" s="108"/>
    </row>
    <row r="746" spans="7:11" ht="12.75">
      <c r="G746" s="108"/>
      <c r="H746" s="1870"/>
      <c r="I746" s="108"/>
      <c r="J746" s="108"/>
      <c r="K746" s="108"/>
    </row>
    <row r="747" spans="7:11" ht="12.75">
      <c r="G747" s="108"/>
      <c r="H747" s="1870"/>
      <c r="I747" s="108"/>
      <c r="J747" s="108"/>
      <c r="K747" s="108"/>
    </row>
    <row r="748" spans="7:11" ht="12.75">
      <c r="G748" s="108"/>
      <c r="H748" s="1870"/>
      <c r="I748" s="108"/>
      <c r="J748" s="108"/>
      <c r="K748" s="108"/>
    </row>
    <row r="749" spans="7:11" ht="12.75">
      <c r="G749" s="108"/>
      <c r="H749" s="1870"/>
      <c r="I749" s="108"/>
      <c r="J749" s="108"/>
      <c r="K749" s="108"/>
    </row>
    <row r="750" spans="7:11" ht="12.75">
      <c r="G750" s="108"/>
      <c r="H750" s="1870"/>
      <c r="I750" s="108"/>
      <c r="J750" s="108"/>
      <c r="K750" s="108"/>
    </row>
    <row r="751" spans="7:11" ht="12.75">
      <c r="G751" s="108"/>
      <c r="H751" s="1870"/>
      <c r="I751" s="108"/>
      <c r="J751" s="108"/>
      <c r="K751" s="108"/>
    </row>
    <row r="752" spans="7:11" ht="12.75">
      <c r="G752" s="108"/>
      <c r="H752" s="1870"/>
      <c r="I752" s="108"/>
      <c r="J752" s="108"/>
      <c r="K752" s="108"/>
    </row>
    <row r="753" spans="7:11" ht="12.75">
      <c r="G753" s="108"/>
      <c r="H753" s="1870"/>
      <c r="I753" s="108"/>
      <c r="J753" s="108"/>
      <c r="K753" s="108"/>
    </row>
    <row r="754" spans="7:11" ht="12.75">
      <c r="G754" s="108"/>
      <c r="H754" s="1870"/>
      <c r="I754" s="108"/>
      <c r="J754" s="108"/>
      <c r="K754" s="108"/>
    </row>
    <row r="755" spans="7:11" ht="12.75">
      <c r="G755" s="108"/>
      <c r="H755" s="1870"/>
      <c r="I755" s="108"/>
      <c r="J755" s="108"/>
      <c r="K755" s="108"/>
    </row>
    <row r="756" spans="7:11" ht="12.75">
      <c r="G756" s="108"/>
      <c r="H756" s="1870"/>
      <c r="I756" s="108"/>
      <c r="J756" s="108"/>
      <c r="K756" s="108"/>
    </row>
    <row r="757" spans="7:11" ht="12.75">
      <c r="G757" s="108"/>
      <c r="H757" s="1870"/>
      <c r="I757" s="108"/>
      <c r="J757" s="108"/>
      <c r="K757" s="108"/>
    </row>
    <row r="758" spans="7:11" ht="12.75">
      <c r="G758" s="108"/>
      <c r="H758" s="1870"/>
      <c r="I758" s="108"/>
      <c r="J758" s="108"/>
      <c r="K758" s="108"/>
    </row>
    <row r="759" spans="7:11" ht="12.75">
      <c r="G759" s="108"/>
      <c r="H759" s="1870"/>
      <c r="I759" s="108"/>
      <c r="J759" s="108"/>
      <c r="K759" s="108"/>
    </row>
    <row r="760" spans="7:11" ht="12.75">
      <c r="G760" s="108"/>
      <c r="H760" s="1870"/>
      <c r="I760" s="108"/>
      <c r="J760" s="108"/>
      <c r="K760" s="108"/>
    </row>
    <row r="761" spans="7:11" ht="12.75">
      <c r="G761" s="108"/>
      <c r="H761" s="1870"/>
      <c r="I761" s="108"/>
      <c r="J761" s="108"/>
      <c r="K761" s="108"/>
    </row>
    <row r="762" spans="7:11" ht="12.75">
      <c r="G762" s="108"/>
      <c r="H762" s="1870"/>
      <c r="I762" s="108"/>
      <c r="J762" s="108"/>
      <c r="K762" s="108"/>
    </row>
    <row r="763" spans="7:11" ht="12.75">
      <c r="G763" s="108"/>
      <c r="H763" s="1870"/>
      <c r="I763" s="108"/>
      <c r="J763" s="108"/>
      <c r="K763" s="108"/>
    </row>
    <row r="764" spans="7:11" ht="12.75">
      <c r="G764" s="108"/>
      <c r="H764" s="1870"/>
      <c r="I764" s="108"/>
      <c r="J764" s="108"/>
      <c r="K764" s="108"/>
    </row>
    <row r="765" spans="7:11" ht="12.75">
      <c r="G765" s="108"/>
      <c r="H765" s="1870"/>
      <c r="I765" s="108"/>
      <c r="J765" s="108"/>
      <c r="K765" s="108"/>
    </row>
    <row r="766" spans="7:11" ht="12.75">
      <c r="G766" s="108"/>
      <c r="H766" s="1870"/>
      <c r="I766" s="108"/>
      <c r="J766" s="108"/>
      <c r="K766" s="108"/>
    </row>
    <row r="767" spans="7:11" ht="12.75">
      <c r="G767" s="108"/>
      <c r="H767" s="1870"/>
      <c r="I767" s="108"/>
      <c r="J767" s="108"/>
      <c r="K767" s="108"/>
    </row>
    <row r="768" spans="7:11" ht="12.75">
      <c r="G768" s="108"/>
      <c r="H768" s="1870"/>
      <c r="I768" s="108"/>
      <c r="J768" s="108"/>
      <c r="K768" s="108"/>
    </row>
    <row r="769" spans="7:11" ht="12.75">
      <c r="G769" s="108"/>
      <c r="H769" s="1870"/>
      <c r="I769" s="108"/>
      <c r="J769" s="108"/>
      <c r="K769" s="108"/>
    </row>
    <row r="770" spans="7:11" ht="12.75">
      <c r="G770" s="108"/>
      <c r="H770" s="1870"/>
      <c r="I770" s="108"/>
      <c r="J770" s="108"/>
      <c r="K770" s="108"/>
    </row>
    <row r="771" spans="7:11" ht="12.75">
      <c r="G771" s="108"/>
      <c r="H771" s="1870"/>
      <c r="I771" s="108"/>
      <c r="J771" s="108"/>
      <c r="K771" s="108"/>
    </row>
    <row r="772" spans="7:11" ht="12.75">
      <c r="G772" s="108"/>
      <c r="H772" s="1870"/>
      <c r="I772" s="108"/>
      <c r="J772" s="108"/>
      <c r="K772" s="108"/>
    </row>
    <row r="773" spans="7:11" ht="12.75">
      <c r="G773" s="108"/>
      <c r="H773" s="1870"/>
      <c r="I773" s="108"/>
      <c r="J773" s="108"/>
      <c r="K773" s="108"/>
    </row>
    <row r="774" spans="7:11" ht="12.75">
      <c r="G774" s="108"/>
      <c r="H774" s="1870"/>
      <c r="I774" s="108"/>
      <c r="J774" s="108"/>
      <c r="K774" s="108"/>
    </row>
    <row r="775" spans="7:11" ht="12.75">
      <c r="G775" s="108"/>
      <c r="H775" s="1870"/>
      <c r="I775" s="108"/>
      <c r="J775" s="108"/>
      <c r="K775" s="108"/>
    </row>
    <row r="776" spans="7:11" ht="12.75">
      <c r="G776" s="108"/>
      <c r="H776" s="1870"/>
      <c r="I776" s="108"/>
      <c r="J776" s="108"/>
      <c r="K776" s="108"/>
    </row>
    <row r="777" spans="7:11" ht="12.75">
      <c r="G777" s="108"/>
      <c r="H777" s="1870"/>
      <c r="I777" s="108"/>
      <c r="J777" s="108"/>
      <c r="K777" s="108"/>
    </row>
    <row r="778" spans="7:11" ht="12.75">
      <c r="G778" s="108"/>
      <c r="H778" s="1870"/>
      <c r="I778" s="108"/>
      <c r="J778" s="108"/>
      <c r="K778" s="108"/>
    </row>
    <row r="779" spans="7:11" ht="12.75">
      <c r="G779" s="108"/>
      <c r="H779" s="1870"/>
      <c r="I779" s="108"/>
      <c r="J779" s="108"/>
      <c r="K779" s="108"/>
    </row>
    <row r="780" spans="7:11" ht="12.75">
      <c r="G780" s="108"/>
      <c r="H780" s="1870"/>
      <c r="I780" s="108"/>
      <c r="J780" s="108"/>
      <c r="K780" s="108"/>
    </row>
    <row r="781" spans="7:11" ht="12.75">
      <c r="G781" s="108"/>
      <c r="H781" s="1870"/>
      <c r="I781" s="108"/>
      <c r="J781" s="108"/>
      <c r="K781" s="108"/>
    </row>
    <row r="782" spans="7:11" ht="12.75">
      <c r="G782" s="108"/>
      <c r="H782" s="1870"/>
      <c r="I782" s="108"/>
      <c r="J782" s="108"/>
      <c r="K782" s="108"/>
    </row>
    <row r="783" spans="7:11" ht="12.75">
      <c r="G783" s="108"/>
      <c r="H783" s="1870"/>
      <c r="I783" s="108"/>
      <c r="J783" s="108"/>
      <c r="K783" s="108"/>
    </row>
    <row r="784" spans="7:11" ht="12.75">
      <c r="G784" s="108"/>
      <c r="H784" s="1870"/>
      <c r="I784" s="108"/>
      <c r="J784" s="108"/>
      <c r="K784" s="108"/>
    </row>
    <row r="785" spans="7:11" ht="12.75">
      <c r="G785" s="108"/>
      <c r="H785" s="1870"/>
      <c r="I785" s="108"/>
      <c r="J785" s="108"/>
      <c r="K785" s="108"/>
    </row>
    <row r="786" spans="7:11" ht="12.75">
      <c r="G786" s="108"/>
      <c r="H786" s="1870"/>
      <c r="I786" s="108"/>
      <c r="J786" s="108"/>
      <c r="K786" s="108"/>
    </row>
    <row r="787" spans="7:11" ht="12.75">
      <c r="G787" s="108"/>
      <c r="H787" s="1870"/>
      <c r="I787" s="108"/>
      <c r="J787" s="108"/>
      <c r="K787" s="108"/>
    </row>
    <row r="788" spans="7:11" ht="12.75">
      <c r="G788" s="108"/>
      <c r="H788" s="1870"/>
      <c r="I788" s="108"/>
      <c r="J788" s="108"/>
      <c r="K788" s="108"/>
    </row>
    <row r="789" spans="7:11" ht="12.75">
      <c r="G789" s="108"/>
      <c r="H789" s="1870"/>
      <c r="I789" s="108"/>
      <c r="J789" s="108"/>
      <c r="K789" s="108"/>
    </row>
    <row r="790" spans="7:11" ht="12.75">
      <c r="G790" s="108"/>
      <c r="H790" s="1870"/>
      <c r="I790" s="108"/>
      <c r="J790" s="108"/>
      <c r="K790" s="108"/>
    </row>
    <row r="791" spans="7:11" ht="12.75">
      <c r="G791" s="108"/>
      <c r="H791" s="1870"/>
      <c r="I791" s="108"/>
      <c r="J791" s="108"/>
      <c r="K791" s="108"/>
    </row>
  </sheetData>
  <sheetProtection/>
  <mergeCells count="10">
    <mergeCell ref="L58:M58"/>
    <mergeCell ref="E59:F59"/>
    <mergeCell ref="H59:I59"/>
    <mergeCell ref="L59:M59"/>
    <mergeCell ref="A8:C8"/>
    <mergeCell ref="L9:M9"/>
    <mergeCell ref="E10:F10"/>
    <mergeCell ref="H10:I10"/>
    <mergeCell ref="L10:M10"/>
    <mergeCell ref="A57:C57"/>
  </mergeCells>
  <printOptions/>
  <pageMargins left="0.7" right="0.7" top="0.75" bottom="0.75" header="0.3" footer="0.3"/>
  <pageSetup horizontalDpi="600" verticalDpi="600" orientation="landscape" scale="75" r:id="rId1"/>
  <rowBreaks count="1" manualBreakCount="1">
    <brk id="47" max="255" man="1"/>
  </rowBreaks>
</worksheet>
</file>

<file path=xl/worksheets/sheet55.xml><?xml version="1.0" encoding="utf-8"?>
<worksheet xmlns="http://schemas.openxmlformats.org/spreadsheetml/2006/main" xmlns:r="http://schemas.openxmlformats.org/officeDocument/2006/relationships">
  <dimension ref="A1:F43"/>
  <sheetViews>
    <sheetView zoomScalePageLayoutView="0" workbookViewId="0" topLeftCell="A1">
      <selection activeCell="G2" sqref="G2"/>
    </sheetView>
  </sheetViews>
  <sheetFormatPr defaultColWidth="9.140625" defaultRowHeight="12.75"/>
  <cols>
    <col min="1" max="1" width="2.7109375" style="11" customWidth="1"/>
    <col min="2" max="2" width="27.140625" style="11" customWidth="1"/>
    <col min="3" max="3" width="25.7109375" style="11" customWidth="1"/>
    <col min="4" max="4" width="15.7109375" style="11" customWidth="1"/>
    <col min="5" max="5" width="25.7109375" style="15" customWidth="1"/>
    <col min="6" max="6" width="15.7109375" style="15" customWidth="1"/>
    <col min="7" max="16384" width="9.140625" style="11" customWidth="1"/>
  </cols>
  <sheetData>
    <row r="1" spans="1:6" ht="4.5" customHeight="1">
      <c r="A1" s="670"/>
      <c r="B1" s="671"/>
      <c r="C1" s="671"/>
      <c r="D1" s="671"/>
      <c r="E1" s="671"/>
      <c r="F1" s="775"/>
    </row>
    <row r="2" spans="1:6" s="1871" customFormat="1" ht="18" customHeight="1">
      <c r="A2" s="2622" t="s">
        <v>756</v>
      </c>
      <c r="B2" s="2623"/>
      <c r="C2" s="2623"/>
      <c r="D2" s="2623"/>
      <c r="E2" s="2623"/>
      <c r="F2" s="2624"/>
    </row>
    <row r="3" spans="1:6" s="1872" customFormat="1" ht="18" customHeight="1">
      <c r="A3" s="2713" t="s">
        <v>97</v>
      </c>
      <c r="B3" s="2503"/>
      <c r="C3" s="2503"/>
      <c r="D3" s="2503"/>
      <c r="E3" s="2503"/>
      <c r="F3" s="2714"/>
    </row>
    <row r="4" spans="1:6" ht="24.75" customHeight="1">
      <c r="A4" s="2715" t="s">
        <v>144</v>
      </c>
      <c r="B4" s="2716"/>
      <c r="C4" s="2716"/>
      <c r="D4" s="2716"/>
      <c r="E4" s="2716"/>
      <c r="F4" s="2717"/>
    </row>
    <row r="5" spans="1:6" s="235" customFormat="1" ht="9.75" customHeight="1">
      <c r="A5" s="177"/>
      <c r="B5" s="729"/>
      <c r="C5" s="730"/>
      <c r="D5" s="733"/>
      <c r="E5" s="731"/>
      <c r="F5" s="1231"/>
    </row>
    <row r="6" spans="1:6" s="235" customFormat="1" ht="12" customHeight="1">
      <c r="A6" s="1873" t="s">
        <v>757</v>
      </c>
      <c r="B6" s="1874"/>
      <c r="C6" s="2488" t="s">
        <v>758</v>
      </c>
      <c r="D6" s="2585"/>
      <c r="E6" s="2486" t="s">
        <v>759</v>
      </c>
      <c r="F6" s="2487"/>
    </row>
    <row r="7" spans="1:6" s="235" customFormat="1" ht="12" customHeight="1">
      <c r="A7" s="1875" t="s">
        <v>516</v>
      </c>
      <c r="B7" s="1876"/>
      <c r="C7" s="2711" t="s">
        <v>760</v>
      </c>
      <c r="D7" s="2712"/>
      <c r="E7" s="2486" t="s">
        <v>760</v>
      </c>
      <c r="F7" s="2487"/>
    </row>
    <row r="8" spans="1:6" s="235" customFormat="1" ht="12" customHeight="1">
      <c r="A8" s="1877"/>
      <c r="B8" s="1878"/>
      <c r="C8" s="1879"/>
      <c r="D8" s="1880"/>
      <c r="E8" s="1881"/>
      <c r="F8" s="1882"/>
    </row>
    <row r="9" spans="1:6" ht="9.75" customHeight="1">
      <c r="A9" s="788"/>
      <c r="B9" s="201"/>
      <c r="C9" s="1883"/>
      <c r="D9" s="1884"/>
      <c r="E9" s="1246"/>
      <c r="F9" s="1249"/>
    </row>
    <row r="10" spans="1:6" ht="15" customHeight="1">
      <c r="A10" s="1885"/>
      <c r="B10" s="1886">
        <v>1990</v>
      </c>
      <c r="C10" s="1887">
        <v>2164.77</v>
      </c>
      <c r="D10" s="1888"/>
      <c r="E10" s="1887">
        <v>25977.24</v>
      </c>
      <c r="F10" s="1889"/>
    </row>
    <row r="11" spans="1:6" ht="15" customHeight="1">
      <c r="A11" s="1885"/>
      <c r="B11" s="1886">
        <v>1991</v>
      </c>
      <c r="C11" s="1890">
        <v>2250</v>
      </c>
      <c r="D11" s="1888"/>
      <c r="E11" s="1890">
        <v>27000</v>
      </c>
      <c r="F11" s="1889"/>
    </row>
    <row r="12" spans="1:6" s="42" customFormat="1" ht="15" customHeight="1">
      <c r="A12" s="792"/>
      <c r="B12" s="1891">
        <v>1992</v>
      </c>
      <c r="C12" s="1892">
        <v>2352.27</v>
      </c>
      <c r="D12" s="1893"/>
      <c r="E12" s="1890">
        <v>28227.24</v>
      </c>
      <c r="F12" s="1894"/>
    </row>
    <row r="13" spans="1:6" s="42" customFormat="1" ht="15" customHeight="1">
      <c r="A13" s="792"/>
      <c r="B13" s="1891">
        <v>1993</v>
      </c>
      <c r="C13" s="1892">
        <v>2437.5</v>
      </c>
      <c r="D13" s="1893"/>
      <c r="E13" s="1890">
        <v>29250</v>
      </c>
      <c r="F13" s="1894"/>
    </row>
    <row r="14" spans="1:6" s="42" customFormat="1" ht="15" customHeight="1">
      <c r="A14" s="792"/>
      <c r="B14" s="1891">
        <v>1994</v>
      </c>
      <c r="C14" s="1892">
        <v>2556.82</v>
      </c>
      <c r="D14" s="1893"/>
      <c r="E14" s="1890">
        <v>30681.84</v>
      </c>
      <c r="F14" s="1894"/>
    </row>
    <row r="15" spans="1:6" s="42" customFormat="1" ht="15" customHeight="1">
      <c r="A15" s="792"/>
      <c r="B15" s="1891">
        <v>1995</v>
      </c>
      <c r="C15" s="1892">
        <v>2573.86</v>
      </c>
      <c r="D15" s="1893"/>
      <c r="E15" s="1890">
        <v>30886.32</v>
      </c>
      <c r="F15" s="1894"/>
    </row>
    <row r="16" spans="1:6" s="42" customFormat="1" ht="15" customHeight="1">
      <c r="A16" s="792"/>
      <c r="B16" s="1891">
        <v>1996</v>
      </c>
      <c r="C16" s="1892">
        <v>2642.05</v>
      </c>
      <c r="D16" s="1893"/>
      <c r="E16" s="1890">
        <v>31704.6</v>
      </c>
      <c r="F16" s="1894"/>
    </row>
    <row r="17" spans="1:6" s="557" customFormat="1" ht="15" customHeight="1">
      <c r="A17" s="792"/>
      <c r="B17" s="1891">
        <v>1997</v>
      </c>
      <c r="C17" s="1892">
        <v>2761.36</v>
      </c>
      <c r="D17" s="1893"/>
      <c r="E17" s="1890">
        <v>33136.32</v>
      </c>
      <c r="F17" s="1894"/>
    </row>
    <row r="18" spans="1:6" s="557" customFormat="1" ht="15" customHeight="1">
      <c r="A18" s="792"/>
      <c r="B18" s="1891">
        <v>1998</v>
      </c>
      <c r="C18" s="1892">
        <v>2880.68</v>
      </c>
      <c r="D18" s="1893"/>
      <c r="E18" s="1890">
        <v>34568.16</v>
      </c>
      <c r="F18" s="1894"/>
    </row>
    <row r="19" spans="1:6" s="557" customFormat="1" ht="15" customHeight="1">
      <c r="A19" s="792"/>
      <c r="B19" s="1891">
        <v>1999</v>
      </c>
      <c r="C19" s="1892">
        <v>3051.14</v>
      </c>
      <c r="D19" s="1893"/>
      <c r="E19" s="1890">
        <v>36613.68</v>
      </c>
      <c r="F19" s="1894"/>
    </row>
    <row r="20" spans="1:6" s="557" customFormat="1" ht="15" customHeight="1">
      <c r="A20" s="792"/>
      <c r="B20" s="1891">
        <v>2000</v>
      </c>
      <c r="C20" s="1892">
        <v>3221.59</v>
      </c>
      <c r="D20" s="1893"/>
      <c r="E20" s="1890">
        <v>38659.08</v>
      </c>
      <c r="F20" s="1894"/>
    </row>
    <row r="21" spans="1:6" s="557" customFormat="1" ht="15" customHeight="1">
      <c r="A21" s="792"/>
      <c r="B21" s="1891">
        <v>2001</v>
      </c>
      <c r="C21" s="1892">
        <v>3392.05</v>
      </c>
      <c r="D21" s="1893"/>
      <c r="E21" s="1890">
        <v>40704.6</v>
      </c>
      <c r="F21" s="1894"/>
    </row>
    <row r="22" spans="1:6" s="557" customFormat="1" ht="15" customHeight="1">
      <c r="A22" s="792"/>
      <c r="B22" s="1891">
        <v>2002</v>
      </c>
      <c r="C22" s="1892">
        <v>3579.55</v>
      </c>
      <c r="D22" s="1893"/>
      <c r="E22" s="1890">
        <v>42954.6</v>
      </c>
      <c r="F22" s="1894"/>
    </row>
    <row r="23" spans="1:6" s="557" customFormat="1" ht="15" customHeight="1">
      <c r="A23" s="792"/>
      <c r="B23" s="1891">
        <v>2003</v>
      </c>
      <c r="C23" s="1892">
        <v>3664.77</v>
      </c>
      <c r="D23" s="1893"/>
      <c r="E23" s="1890">
        <v>43977.24</v>
      </c>
      <c r="F23" s="1894"/>
    </row>
    <row r="24" spans="1:6" s="557" customFormat="1" ht="15" customHeight="1">
      <c r="A24" s="792"/>
      <c r="B24" s="1891">
        <v>2004</v>
      </c>
      <c r="C24" s="1892">
        <v>3698.86</v>
      </c>
      <c r="D24" s="1893"/>
      <c r="E24" s="1890">
        <v>44386.32</v>
      </c>
      <c r="F24" s="1894"/>
    </row>
    <row r="25" spans="1:6" s="557" customFormat="1" ht="15" customHeight="1">
      <c r="A25" s="792"/>
      <c r="B25" s="1891">
        <v>2005</v>
      </c>
      <c r="C25" s="1892">
        <v>3801.14</v>
      </c>
      <c r="D25" s="1893"/>
      <c r="E25" s="1890">
        <v>45613.68</v>
      </c>
      <c r="F25" s="1894"/>
    </row>
    <row r="26" spans="1:6" s="557" customFormat="1" ht="15" customHeight="1">
      <c r="A26" s="792"/>
      <c r="B26" s="1891">
        <v>2006</v>
      </c>
      <c r="C26" s="1892">
        <v>3971.59</v>
      </c>
      <c r="D26" s="1893"/>
      <c r="E26" s="1890">
        <v>47659.08</v>
      </c>
      <c r="F26" s="1894"/>
    </row>
    <row r="27" spans="1:6" s="557" customFormat="1" ht="15" customHeight="1">
      <c r="A27" s="792"/>
      <c r="B27" s="1891">
        <v>2007</v>
      </c>
      <c r="C27" s="1892">
        <v>4125</v>
      </c>
      <c r="D27" s="1893"/>
      <c r="E27" s="1890">
        <v>49500</v>
      </c>
      <c r="F27" s="1894"/>
    </row>
    <row r="28" spans="1:6" s="557" customFormat="1" ht="15" customHeight="1">
      <c r="A28" s="792"/>
      <c r="B28" s="1891">
        <v>2008</v>
      </c>
      <c r="C28" s="1892">
        <v>4312.5</v>
      </c>
      <c r="D28" s="1893"/>
      <c r="E28" s="1890">
        <v>51750</v>
      </c>
      <c r="F28" s="1894"/>
    </row>
    <row r="29" spans="1:6" s="557" customFormat="1" ht="15" customHeight="1">
      <c r="A29" s="792"/>
      <c r="B29" s="1891" t="s">
        <v>761</v>
      </c>
      <c r="C29" s="1892">
        <v>4500</v>
      </c>
      <c r="D29" s="1893"/>
      <c r="E29" s="1890">
        <v>54000</v>
      </c>
      <c r="F29" s="1894"/>
    </row>
    <row r="30" spans="1:6" s="42" customFormat="1" ht="4.5" customHeight="1">
      <c r="A30" s="1259"/>
      <c r="B30" s="1895"/>
      <c r="C30" s="1896"/>
      <c r="D30" s="1897"/>
      <c r="E30" s="1897"/>
      <c r="F30" s="1898"/>
    </row>
    <row r="31" spans="5:6" s="1899" customFormat="1" ht="4.5" customHeight="1">
      <c r="E31" s="1900"/>
      <c r="F31" s="1900"/>
    </row>
    <row r="32" spans="1:4" s="1901" customFormat="1" ht="9.75" customHeight="1">
      <c r="A32" s="1192" t="s">
        <v>978</v>
      </c>
      <c r="B32" s="1192"/>
      <c r="C32" s="1192"/>
      <c r="D32" s="1192"/>
    </row>
    <row r="33" spans="1:4" s="1901" customFormat="1" ht="9.75" customHeight="1">
      <c r="A33" s="1192" t="s">
        <v>980</v>
      </c>
      <c r="B33" s="1192"/>
      <c r="C33" s="1192"/>
      <c r="D33" s="1192"/>
    </row>
    <row r="34" spans="1:4" s="1901" customFormat="1" ht="9.75" customHeight="1">
      <c r="A34" s="1192" t="s">
        <v>979</v>
      </c>
      <c r="B34" s="1192"/>
      <c r="C34" s="1192"/>
      <c r="D34" s="1192"/>
    </row>
    <row r="35" spans="1:4" s="1901" customFormat="1" ht="9.75" customHeight="1">
      <c r="A35" s="1192" t="s">
        <v>982</v>
      </c>
      <c r="B35" s="1192"/>
      <c r="C35" s="1192"/>
      <c r="D35" s="1192"/>
    </row>
    <row r="36" spans="1:6" s="237" customFormat="1" ht="9.75" customHeight="1">
      <c r="A36" s="1192" t="s">
        <v>981</v>
      </c>
      <c r="E36" s="1902"/>
      <c r="F36" s="1902"/>
    </row>
    <row r="37" spans="1:6" s="237" customFormat="1" ht="9.75" customHeight="1">
      <c r="A37" s="1192" t="s">
        <v>984</v>
      </c>
      <c r="E37" s="1902"/>
      <c r="F37" s="1902"/>
    </row>
    <row r="38" spans="1:6" s="1903" customFormat="1" ht="9.75" customHeight="1">
      <c r="A38" s="1192" t="s">
        <v>983</v>
      </c>
      <c r="E38" s="1904"/>
      <c r="F38" s="1904"/>
    </row>
    <row r="39" ht="9.75" customHeight="1">
      <c r="A39" s="112" t="s">
        <v>985</v>
      </c>
    </row>
    <row r="40" ht="9.75" customHeight="1">
      <c r="A40" s="112" t="s">
        <v>987</v>
      </c>
    </row>
    <row r="41" ht="9.75" customHeight="1">
      <c r="A41" s="112" t="s">
        <v>986</v>
      </c>
    </row>
    <row r="42" spans="1:2" ht="9.75" customHeight="1">
      <c r="A42" s="112" t="s">
        <v>762</v>
      </c>
      <c r="B42" s="1905"/>
    </row>
    <row r="43" spans="3:4" ht="12.75">
      <c r="C43" s="1906"/>
      <c r="D43" s="1906"/>
    </row>
  </sheetData>
  <sheetProtection/>
  <mergeCells count="7">
    <mergeCell ref="C7:D7"/>
    <mergeCell ref="E7:F7"/>
    <mergeCell ref="A2:F2"/>
    <mergeCell ref="A3:F3"/>
    <mergeCell ref="A4:F4"/>
    <mergeCell ref="C6:D6"/>
    <mergeCell ref="E6:F6"/>
  </mergeCells>
  <printOptions/>
  <pageMargins left="0.7" right="0.7" top="0.75" bottom="0.75" header="0.3" footer="0.3"/>
  <pageSetup orientation="portrait" paperSize="9"/>
</worksheet>
</file>

<file path=xl/worksheets/sheet56.xml><?xml version="1.0" encoding="utf-8"?>
<worksheet xmlns="http://schemas.openxmlformats.org/spreadsheetml/2006/main" xmlns:r="http://schemas.openxmlformats.org/officeDocument/2006/relationships">
  <dimension ref="A1:AA43"/>
  <sheetViews>
    <sheetView zoomScalePageLayoutView="0" workbookViewId="0" topLeftCell="A1">
      <selection activeCell="H7" sqref="H7"/>
    </sheetView>
  </sheetViews>
  <sheetFormatPr defaultColWidth="9.140625" defaultRowHeight="12.75"/>
  <cols>
    <col min="1" max="1" width="22.7109375" style="11" customWidth="1"/>
    <col min="2" max="5" width="18.7109375" style="11" customWidth="1"/>
    <col min="6" max="7" width="18.7109375" style="15" customWidth="1"/>
    <col min="8" max="16384" width="9.140625" style="11" customWidth="1"/>
  </cols>
  <sheetData>
    <row r="1" spans="1:7" ht="21.75" customHeight="1">
      <c r="A1" s="8"/>
      <c r="B1" s="9"/>
      <c r="C1" s="9"/>
      <c r="D1" s="9"/>
      <c r="E1" s="9"/>
      <c r="F1" s="9"/>
      <c r="G1" s="10"/>
    </row>
    <row r="2" spans="1:7" s="15" customFormat="1" ht="20.25">
      <c r="A2" s="12" t="s">
        <v>763</v>
      </c>
      <c r="B2" s="13"/>
      <c r="C2" s="13"/>
      <c r="D2" s="13"/>
      <c r="E2" s="13"/>
      <c r="F2" s="13"/>
      <c r="G2" s="14"/>
    </row>
    <row r="3" spans="1:7" ht="20.25">
      <c r="A3" s="12" t="s">
        <v>100</v>
      </c>
      <c r="B3" s="13"/>
      <c r="C3" s="13"/>
      <c r="D3" s="13"/>
      <c r="E3" s="13"/>
      <c r="F3" s="13"/>
      <c r="G3" s="14"/>
    </row>
    <row r="4" spans="1:7" s="19" customFormat="1" ht="15" customHeight="1">
      <c r="A4" s="16"/>
      <c r="B4" s="17"/>
      <c r="C4" s="17"/>
      <c r="D4" s="17"/>
      <c r="E4" s="17"/>
      <c r="F4" s="17"/>
      <c r="G4" s="18"/>
    </row>
    <row r="5" spans="1:7" s="24" customFormat="1" ht="9.75" customHeight="1">
      <c r="A5" s="20"/>
      <c r="B5" s="21"/>
      <c r="C5" s="22"/>
      <c r="D5" s="22"/>
      <c r="E5" s="22"/>
      <c r="F5" s="22"/>
      <c r="G5" s="23"/>
    </row>
    <row r="6" spans="1:7" s="29" customFormat="1" ht="12.75" customHeight="1">
      <c r="A6" s="25" t="s">
        <v>132</v>
      </c>
      <c r="B6" s="26" t="s">
        <v>764</v>
      </c>
      <c r="C6" s="27"/>
      <c r="D6" s="27" t="s">
        <v>134</v>
      </c>
      <c r="E6" s="27"/>
      <c r="F6" s="27" t="s">
        <v>135</v>
      </c>
      <c r="G6" s="28"/>
    </row>
    <row r="7" spans="1:7" s="24" customFormat="1" ht="9.75" customHeight="1">
      <c r="A7" s="25"/>
      <c r="B7" s="1907" t="s">
        <v>136</v>
      </c>
      <c r="C7" s="1908"/>
      <c r="D7" s="1909" t="s">
        <v>137</v>
      </c>
      <c r="E7" s="1908"/>
      <c r="F7" s="1909" t="s">
        <v>138</v>
      </c>
      <c r="G7" s="1910"/>
    </row>
    <row r="8" spans="1:11" s="37" customFormat="1" ht="6.75" customHeight="1">
      <c r="A8" s="33"/>
      <c r="B8" s="1911"/>
      <c r="C8" s="35"/>
      <c r="D8" s="35"/>
      <c r="E8" s="35"/>
      <c r="F8" s="35"/>
      <c r="G8" s="36"/>
      <c r="H8" s="11"/>
      <c r="I8" s="11"/>
      <c r="J8" s="11"/>
      <c r="K8" s="11"/>
    </row>
    <row r="9" spans="1:7" ht="6" customHeight="1">
      <c r="A9" s="1912"/>
      <c r="B9" s="1399"/>
      <c r="C9" s="40"/>
      <c r="D9" s="40"/>
      <c r="E9" s="40"/>
      <c r="F9" s="40"/>
      <c r="G9" s="41"/>
    </row>
    <row r="10" spans="1:9" s="42" customFormat="1" ht="18" customHeight="1">
      <c r="A10" s="1913">
        <v>1980</v>
      </c>
      <c r="B10" s="1914">
        <v>21.1</v>
      </c>
      <c r="C10" s="44"/>
      <c r="D10" s="45">
        <v>29.6</v>
      </c>
      <c r="E10" s="44"/>
      <c r="F10" s="45">
        <v>-8.5</v>
      </c>
      <c r="G10" s="1915"/>
      <c r="I10" s="1916"/>
    </row>
    <row r="11" spans="1:9" s="42" customFormat="1" ht="9" customHeight="1">
      <c r="A11" s="1913"/>
      <c r="B11" s="1917"/>
      <c r="C11" s="47"/>
      <c r="D11" s="291"/>
      <c r="E11" s="47"/>
      <c r="F11" s="291"/>
      <c r="G11" s="1918"/>
      <c r="I11" s="1916"/>
    </row>
    <row r="12" spans="1:9" s="42" customFormat="1" ht="18" customHeight="1">
      <c r="A12" s="1913">
        <v>1985</v>
      </c>
      <c r="B12" s="1917">
        <v>78.4</v>
      </c>
      <c r="C12" s="47"/>
      <c r="D12" s="291">
        <v>51.7</v>
      </c>
      <c r="E12" s="47"/>
      <c r="F12" s="291">
        <v>26.7</v>
      </c>
      <c r="G12" s="1918"/>
      <c r="I12" s="1916"/>
    </row>
    <row r="13" spans="1:9" s="42" customFormat="1" ht="9" customHeight="1">
      <c r="A13" s="1913"/>
      <c r="B13" s="1917"/>
      <c r="C13" s="47"/>
      <c r="D13" s="291"/>
      <c r="E13" s="47"/>
      <c r="F13" s="291"/>
      <c r="G13" s="1918"/>
      <c r="I13" s="1916"/>
    </row>
    <row r="14" spans="1:9" s="42" customFormat="1" ht="18" customHeight="1">
      <c r="A14" s="1913">
        <v>1990</v>
      </c>
      <c r="B14" s="1917">
        <v>190</v>
      </c>
      <c r="C14" s="47"/>
      <c r="D14" s="291">
        <v>58</v>
      </c>
      <c r="E14" s="47"/>
      <c r="F14" s="291">
        <v>132</v>
      </c>
      <c r="G14" s="1918"/>
      <c r="I14" s="1916"/>
    </row>
    <row r="15" spans="1:9" s="42" customFormat="1" ht="9" customHeight="1">
      <c r="A15" s="1913"/>
      <c r="B15" s="1917"/>
      <c r="C15" s="47"/>
      <c r="D15" s="291"/>
      <c r="E15" s="47"/>
      <c r="F15" s="291"/>
      <c r="G15" s="1918"/>
      <c r="I15" s="1916"/>
    </row>
    <row r="16" spans="1:9" s="42" customFormat="1" ht="18" customHeight="1">
      <c r="A16" s="1913">
        <v>1995</v>
      </c>
      <c r="B16" s="1917">
        <v>477</v>
      </c>
      <c r="C16" s="47"/>
      <c r="D16" s="291">
        <v>285</v>
      </c>
      <c r="E16" s="47"/>
      <c r="F16" s="291">
        <v>192</v>
      </c>
      <c r="G16" s="1918"/>
      <c r="I16" s="1916"/>
    </row>
    <row r="17" spans="1:9" s="42" customFormat="1" ht="18" customHeight="1">
      <c r="A17" s="1913">
        <v>1996</v>
      </c>
      <c r="B17" s="1917">
        <v>505</v>
      </c>
      <c r="C17" s="47"/>
      <c r="D17" s="291">
        <v>381</v>
      </c>
      <c r="E17" s="47"/>
      <c r="F17" s="291">
        <v>124</v>
      </c>
      <c r="G17" s="1918"/>
      <c r="I17" s="1916"/>
    </row>
    <row r="18" spans="1:9" ht="18" customHeight="1">
      <c r="A18" s="1913">
        <v>1997</v>
      </c>
      <c r="B18" s="1917">
        <v>596</v>
      </c>
      <c r="C18" s="47"/>
      <c r="D18" s="291">
        <v>377</v>
      </c>
      <c r="E18" s="47"/>
      <c r="F18" s="291">
        <v>219</v>
      </c>
      <c r="G18" s="1918"/>
      <c r="I18" s="1916"/>
    </row>
    <row r="19" spans="1:9" ht="18" customHeight="1">
      <c r="A19" s="1913">
        <v>1998</v>
      </c>
      <c r="B19" s="1917">
        <v>745</v>
      </c>
      <c r="C19" s="47"/>
      <c r="D19" s="291">
        <v>404</v>
      </c>
      <c r="E19" s="47"/>
      <c r="F19" s="291">
        <v>341</v>
      </c>
      <c r="G19" s="1918"/>
      <c r="I19" s="1916"/>
    </row>
    <row r="20" spans="1:9" ht="18" customHeight="1">
      <c r="A20" s="1913">
        <v>1999</v>
      </c>
      <c r="B20" s="1917">
        <v>692</v>
      </c>
      <c r="C20" s="47"/>
      <c r="D20" s="291">
        <v>493</v>
      </c>
      <c r="E20" s="47"/>
      <c r="F20" s="291">
        <v>199</v>
      </c>
      <c r="G20" s="1918"/>
      <c r="I20" s="1916"/>
    </row>
    <row r="21" spans="1:9" ht="18" customHeight="1">
      <c r="A21" s="1913">
        <v>2000</v>
      </c>
      <c r="B21" s="1917">
        <v>694</v>
      </c>
      <c r="C21" s="47"/>
      <c r="D21" s="291">
        <v>427</v>
      </c>
      <c r="E21" s="47"/>
      <c r="F21" s="291">
        <v>267</v>
      </c>
      <c r="G21" s="1918"/>
      <c r="I21" s="1916"/>
    </row>
    <row r="22" spans="1:9" ht="18" customHeight="1">
      <c r="A22" s="1913">
        <v>2001</v>
      </c>
      <c r="B22" s="1917">
        <v>807</v>
      </c>
      <c r="C22" s="47"/>
      <c r="D22" s="291">
        <v>691</v>
      </c>
      <c r="E22" s="47"/>
      <c r="F22" s="291">
        <v>116</v>
      </c>
      <c r="G22" s="1918"/>
      <c r="I22" s="1916"/>
    </row>
    <row r="23" spans="1:9" ht="18" customHeight="1">
      <c r="A23" s="1913">
        <v>2002</v>
      </c>
      <c r="B23" s="1917">
        <v>944</v>
      </c>
      <c r="C23" s="47"/>
      <c r="D23" s="291">
        <v>786</v>
      </c>
      <c r="E23" s="47"/>
      <c r="F23" s="291">
        <v>158</v>
      </c>
      <c r="G23" s="1918"/>
      <c r="I23" s="1916"/>
    </row>
    <row r="24" spans="1:9" ht="18" customHeight="1">
      <c r="A24" s="1913">
        <v>2003</v>
      </c>
      <c r="B24" s="1917">
        <v>1000</v>
      </c>
      <c r="C24" s="47"/>
      <c r="D24" s="291">
        <v>1261</v>
      </c>
      <c r="E24" s="47"/>
      <c r="F24" s="291">
        <v>-261</v>
      </c>
      <c r="G24" s="1918"/>
      <c r="I24" s="1916"/>
    </row>
    <row r="25" spans="1:9" ht="18" customHeight="1">
      <c r="A25" s="1913">
        <v>2004</v>
      </c>
      <c r="B25" s="1917">
        <v>1070</v>
      </c>
      <c r="C25" s="47"/>
      <c r="D25" s="291">
        <v>1306</v>
      </c>
      <c r="E25" s="47"/>
      <c r="F25" s="291">
        <v>-236</v>
      </c>
      <c r="G25" s="1918"/>
      <c r="I25" s="1916"/>
    </row>
    <row r="26" spans="1:9" ht="18" customHeight="1">
      <c r="A26" s="1913">
        <v>2005</v>
      </c>
      <c r="B26" s="1917">
        <v>1160</v>
      </c>
      <c r="C26" s="47"/>
      <c r="D26" s="291">
        <v>1495</v>
      </c>
      <c r="E26" s="47"/>
      <c r="F26" s="291">
        <v>-335</v>
      </c>
      <c r="G26" s="1918"/>
      <c r="I26" s="1916"/>
    </row>
    <row r="27" spans="1:9" ht="18" customHeight="1">
      <c r="A27" s="1913">
        <v>2006</v>
      </c>
      <c r="B27" s="1917">
        <v>1166</v>
      </c>
      <c r="C27" s="47"/>
      <c r="D27" s="291">
        <v>1905</v>
      </c>
      <c r="E27" s="47"/>
      <c r="F27" s="291">
        <v>-739</v>
      </c>
      <c r="G27" s="1918"/>
      <c r="I27" s="1916"/>
    </row>
    <row r="28" spans="1:9" ht="18" customHeight="1">
      <c r="A28" s="1913">
        <v>2007</v>
      </c>
      <c r="B28" s="1917">
        <v>1197</v>
      </c>
      <c r="C28" s="47"/>
      <c r="D28" s="291">
        <v>2152</v>
      </c>
      <c r="E28" s="47"/>
      <c r="F28" s="291">
        <v>-955</v>
      </c>
      <c r="G28" s="1918"/>
      <c r="I28" s="1916"/>
    </row>
    <row r="29" spans="1:9" ht="18" customHeight="1">
      <c r="A29" s="1913">
        <v>2008</v>
      </c>
      <c r="B29" s="1917">
        <v>1327</v>
      </c>
      <c r="C29" s="47"/>
      <c r="D29" s="291">
        <v>1800</v>
      </c>
      <c r="E29" s="47"/>
      <c r="F29" s="291">
        <v>-473</v>
      </c>
      <c r="G29" s="1918"/>
      <c r="I29" s="1916"/>
    </row>
    <row r="30" spans="1:9" ht="18" customHeight="1">
      <c r="A30" s="1913">
        <v>2009</v>
      </c>
      <c r="B30" s="1917">
        <v>1459</v>
      </c>
      <c r="C30" s="47"/>
      <c r="D30" s="291">
        <v>2328</v>
      </c>
      <c r="E30" s="47"/>
      <c r="F30" s="291">
        <v>-869</v>
      </c>
      <c r="G30" s="1918"/>
      <c r="I30" s="1916"/>
    </row>
    <row r="31" spans="1:9" ht="18" customHeight="1">
      <c r="A31" s="1913">
        <v>2010</v>
      </c>
      <c r="B31" s="1917">
        <v>1628</v>
      </c>
      <c r="C31" s="47"/>
      <c r="D31" s="291">
        <v>3064</v>
      </c>
      <c r="E31" s="47"/>
      <c r="F31" s="291">
        <v>-1436</v>
      </c>
      <c r="G31" s="1918"/>
      <c r="I31" s="1916"/>
    </row>
    <row r="32" spans="1:7" ht="4.5" customHeight="1" thickBot="1">
      <c r="A32" s="1919"/>
      <c r="B32" s="1920"/>
      <c r="C32" s="57"/>
      <c r="D32" s="57"/>
      <c r="E32" s="57"/>
      <c r="F32" s="57"/>
      <c r="G32" s="58"/>
    </row>
    <row r="33" spans="1:7" ht="4.5" customHeight="1">
      <c r="A33" s="157"/>
      <c r="B33" s="63"/>
      <c r="C33" s="63"/>
      <c r="D33" s="63"/>
      <c r="E33" s="63"/>
      <c r="F33" s="63"/>
      <c r="G33" s="63"/>
    </row>
    <row r="34" spans="1:27" ht="9.75" customHeight="1">
      <c r="A34" s="62" t="s">
        <v>139</v>
      </c>
      <c r="B34" s="63"/>
      <c r="C34" s="63"/>
      <c r="D34" s="63"/>
      <c r="E34" s="63"/>
      <c r="F34" s="63"/>
      <c r="G34" s="63"/>
      <c r="H34" s="64"/>
      <c r="I34" s="64"/>
      <c r="J34" s="64"/>
      <c r="K34" s="64"/>
      <c r="L34" s="1899"/>
      <c r="M34" s="1899"/>
      <c r="N34" s="1899"/>
      <c r="O34" s="1899"/>
      <c r="P34" s="1899"/>
      <c r="Q34" s="1899"/>
      <c r="R34" s="1899"/>
      <c r="S34" s="1899"/>
      <c r="T34" s="1899"/>
      <c r="U34" s="1899"/>
      <c r="V34" s="1899"/>
      <c r="W34" s="1899"/>
      <c r="X34" s="1899"/>
      <c r="Y34" s="1899"/>
      <c r="Z34" s="1899"/>
      <c r="AA34" s="1899"/>
    </row>
    <row r="35" spans="1:7" ht="9.75" customHeight="1">
      <c r="A35" s="62" t="s">
        <v>161</v>
      </c>
      <c r="B35" s="63"/>
      <c r="C35" s="63"/>
      <c r="D35" s="63"/>
      <c r="E35" s="63"/>
      <c r="F35" s="63"/>
      <c r="G35" s="63"/>
    </row>
    <row r="36" spans="1:7" ht="9.75" customHeight="1">
      <c r="A36" s="160"/>
      <c r="B36" s="160"/>
      <c r="C36" s="160"/>
      <c r="D36" s="160"/>
      <c r="E36" s="160"/>
      <c r="F36" s="165"/>
      <c r="G36" s="165"/>
    </row>
    <row r="37" ht="9.75" customHeight="1"/>
    <row r="38" ht="9.75" customHeight="1"/>
    <row r="39" ht="9.75" customHeight="1"/>
    <row r="40" ht="9.75" customHeight="1"/>
    <row r="41" ht="9.75" customHeight="1">
      <c r="A41"/>
    </row>
    <row r="42" ht="9.75" customHeight="1">
      <c r="A42"/>
    </row>
    <row r="43" ht="12.75">
      <c r="A43"/>
    </row>
  </sheetData>
  <sheetProtection/>
  <printOptions/>
  <pageMargins left="0.7" right="0.7" top="0.75" bottom="0.75" header="0.3" footer="0.3"/>
  <pageSetup orientation="portrait" paperSize="9"/>
</worksheet>
</file>

<file path=xl/worksheets/sheet57.xml><?xml version="1.0" encoding="utf-8"?>
<worksheet xmlns="http://schemas.openxmlformats.org/spreadsheetml/2006/main" xmlns:r="http://schemas.openxmlformats.org/officeDocument/2006/relationships">
  <dimension ref="A1:M41"/>
  <sheetViews>
    <sheetView zoomScalePageLayoutView="0" workbookViewId="0" topLeftCell="A1">
      <selection activeCell="F38" sqref="F38"/>
    </sheetView>
  </sheetViews>
  <sheetFormatPr defaultColWidth="9.140625" defaultRowHeight="12.75"/>
  <cols>
    <col min="1" max="1" width="13.7109375" style="68" customWidth="1"/>
    <col min="2" max="2" width="4.7109375" style="68" customWidth="1"/>
    <col min="3" max="6" width="25.7109375" style="68" customWidth="1"/>
    <col min="7" max="16384" width="9.140625" style="68" customWidth="1"/>
  </cols>
  <sheetData>
    <row r="1" spans="1:6" ht="18" customHeight="1">
      <c r="A1" s="932"/>
      <c r="B1" s="933"/>
      <c r="C1" s="933"/>
      <c r="D1" s="933"/>
      <c r="E1" s="933"/>
      <c r="F1" s="934"/>
    </row>
    <row r="2" spans="1:6" s="72" customFormat="1" ht="23.25">
      <c r="A2" s="2718" t="s">
        <v>765</v>
      </c>
      <c r="B2" s="2533"/>
      <c r="C2" s="2533"/>
      <c r="D2" s="2533"/>
      <c r="E2" s="2533"/>
      <c r="F2" s="2719"/>
    </row>
    <row r="3" spans="1:6" s="76" customFormat="1" ht="23.25">
      <c r="A3" s="2611" t="s">
        <v>4</v>
      </c>
      <c r="B3" s="2495"/>
      <c r="C3" s="2495"/>
      <c r="D3" s="2495"/>
      <c r="E3" s="2495"/>
      <c r="F3" s="2612"/>
    </row>
    <row r="4" spans="1:6" s="76" customFormat="1" ht="29.25" customHeight="1">
      <c r="A4" s="2720" t="s">
        <v>766</v>
      </c>
      <c r="B4" s="2591"/>
      <c r="C4" s="2591"/>
      <c r="D4" s="2591"/>
      <c r="E4" s="2591"/>
      <c r="F4" s="2721"/>
    </row>
    <row r="5" spans="1:6" ht="6.75" customHeight="1">
      <c r="A5" s="1921"/>
      <c r="B5" s="82"/>
      <c r="C5" s="81"/>
      <c r="D5" s="82"/>
      <c r="E5" s="82"/>
      <c r="F5" s="1922"/>
    </row>
    <row r="6" spans="1:6" s="87" customFormat="1" ht="12.75" customHeight="1">
      <c r="A6" s="25"/>
      <c r="B6" s="1923"/>
      <c r="C6" s="450" t="s">
        <v>145</v>
      </c>
      <c r="D6" s="85"/>
      <c r="E6" s="85" t="s">
        <v>146</v>
      </c>
      <c r="F6" s="945" t="s">
        <v>147</v>
      </c>
    </row>
    <row r="7" spans="1:6" s="87" customFormat="1" ht="12.75" customHeight="1">
      <c r="A7" s="1924" t="s">
        <v>141</v>
      </c>
      <c r="B7" s="1925"/>
      <c r="C7" s="450" t="s">
        <v>149</v>
      </c>
      <c r="D7" s="85" t="s">
        <v>150</v>
      </c>
      <c r="E7" s="85" t="s">
        <v>151</v>
      </c>
      <c r="F7" s="945" t="s">
        <v>152</v>
      </c>
    </row>
    <row r="8" spans="1:6" s="87" customFormat="1" ht="12.75" customHeight="1">
      <c r="A8" s="1924" t="s">
        <v>132</v>
      </c>
      <c r="B8" s="1923"/>
      <c r="C8" s="450" t="s">
        <v>154</v>
      </c>
      <c r="D8" s="85" t="s">
        <v>155</v>
      </c>
      <c r="E8" s="85" t="s">
        <v>156</v>
      </c>
      <c r="F8" s="945" t="s">
        <v>157</v>
      </c>
    </row>
    <row r="9" spans="1:6" s="91" customFormat="1" ht="12.75">
      <c r="A9" s="971"/>
      <c r="B9" s="1926"/>
      <c r="C9" s="88" t="s">
        <v>158</v>
      </c>
      <c r="D9" s="89" t="s">
        <v>158</v>
      </c>
      <c r="E9" s="89" t="s">
        <v>158</v>
      </c>
      <c r="F9" s="1927" t="s">
        <v>158</v>
      </c>
    </row>
    <row r="10" spans="1:7" s="87" customFormat="1" ht="6.75" customHeight="1">
      <c r="A10" s="947"/>
      <c r="B10" s="461"/>
      <c r="C10" s="948"/>
      <c r="D10" s="93"/>
      <c r="E10" s="94"/>
      <c r="F10" s="949"/>
      <c r="G10" s="68"/>
    </row>
    <row r="11" spans="1:6" ht="6.75" customHeight="1">
      <c r="A11" s="1928"/>
      <c r="B11" s="97"/>
      <c r="C11" s="1929"/>
      <c r="D11" s="97"/>
      <c r="E11" s="97"/>
      <c r="F11" s="952"/>
    </row>
    <row r="12" spans="1:6" s="87" customFormat="1" ht="18" customHeight="1">
      <c r="A12" s="2722">
        <v>1980</v>
      </c>
      <c r="B12" s="2723"/>
      <c r="C12" s="1930">
        <v>4.5</v>
      </c>
      <c r="D12" s="100">
        <v>3.9</v>
      </c>
      <c r="E12" s="2457">
        <v>2</v>
      </c>
      <c r="F12" s="1931">
        <v>-1.5</v>
      </c>
    </row>
    <row r="13" spans="1:6" s="87" customFormat="1" ht="9" customHeight="1">
      <c r="A13" s="2722"/>
      <c r="B13" s="2723"/>
      <c r="C13" s="1932"/>
      <c r="D13" s="103"/>
      <c r="E13" s="1935"/>
      <c r="F13" s="1933"/>
    </row>
    <row r="14" spans="1:6" s="87" customFormat="1" ht="18" customHeight="1">
      <c r="A14" s="2722">
        <v>1985</v>
      </c>
      <c r="B14" s="2723"/>
      <c r="C14" s="1932">
        <v>14.2</v>
      </c>
      <c r="D14" s="103">
        <v>3.5</v>
      </c>
      <c r="E14" s="1934">
        <v>4.2</v>
      </c>
      <c r="F14" s="1933">
        <v>6.5</v>
      </c>
    </row>
    <row r="15" spans="1:6" s="87" customFormat="1" ht="9" customHeight="1">
      <c r="A15" s="2722"/>
      <c r="B15" s="2723"/>
      <c r="C15" s="1932"/>
      <c r="D15" s="103"/>
      <c r="E15" s="1934"/>
      <c r="F15" s="1933"/>
    </row>
    <row r="16" spans="1:6" s="87" customFormat="1" ht="18" customHeight="1">
      <c r="A16" s="2722">
        <v>1990</v>
      </c>
      <c r="B16" s="2723"/>
      <c r="C16" s="1932">
        <v>21.2</v>
      </c>
      <c r="D16" s="103">
        <v>2</v>
      </c>
      <c r="E16" s="1934">
        <v>2.2</v>
      </c>
      <c r="F16" s="1933">
        <v>17</v>
      </c>
    </row>
    <row r="17" spans="1:6" s="87" customFormat="1" ht="9" customHeight="1">
      <c r="A17" s="2722"/>
      <c r="B17" s="2723"/>
      <c r="C17" s="1932"/>
      <c r="D17" s="103"/>
      <c r="E17" s="2455"/>
      <c r="F17" s="1933"/>
    </row>
    <row r="18" spans="1:6" s="87" customFormat="1" ht="18" customHeight="1">
      <c r="A18" s="2722">
        <v>1995</v>
      </c>
      <c r="B18" s="2723"/>
      <c r="C18" s="1932">
        <v>22</v>
      </c>
      <c r="D18" s="103">
        <v>2</v>
      </c>
      <c r="E18" s="1935" t="s">
        <v>416</v>
      </c>
      <c r="F18" s="1933">
        <v>20</v>
      </c>
    </row>
    <row r="19" spans="1:6" s="87" customFormat="1" ht="18" customHeight="1">
      <c r="A19" s="2722" t="s">
        <v>767</v>
      </c>
      <c r="B19" s="2723"/>
      <c r="C19" s="1932">
        <v>22</v>
      </c>
      <c r="D19" s="103">
        <v>2</v>
      </c>
      <c r="E19" s="1935" t="s">
        <v>416</v>
      </c>
      <c r="F19" s="1933">
        <v>20</v>
      </c>
    </row>
    <row r="20" spans="1:6" s="87" customFormat="1" ht="18" customHeight="1">
      <c r="A20" s="2722" t="s">
        <v>768</v>
      </c>
      <c r="B20" s="2723"/>
      <c r="C20" s="1932">
        <v>23</v>
      </c>
      <c r="D20" s="103">
        <v>1</v>
      </c>
      <c r="E20" s="1935" t="s">
        <v>416</v>
      </c>
      <c r="F20" s="1933">
        <v>22</v>
      </c>
    </row>
    <row r="21" spans="1:6" s="87" customFormat="1" ht="18" customHeight="1">
      <c r="A21" s="2722" t="s">
        <v>769</v>
      </c>
      <c r="B21" s="2723"/>
      <c r="C21" s="1932">
        <v>23</v>
      </c>
      <c r="D21" s="103">
        <v>1</v>
      </c>
      <c r="E21" s="1935" t="s">
        <v>416</v>
      </c>
      <c r="F21" s="1933">
        <v>22</v>
      </c>
    </row>
    <row r="22" spans="1:6" s="87" customFormat="1" ht="18" customHeight="1">
      <c r="A22" s="2722" t="s">
        <v>770</v>
      </c>
      <c r="B22" s="2723"/>
      <c r="C22" s="1932">
        <v>23</v>
      </c>
      <c r="D22" s="103">
        <v>1</v>
      </c>
      <c r="E22" s="1935" t="s">
        <v>416</v>
      </c>
      <c r="F22" s="1933">
        <v>22</v>
      </c>
    </row>
    <row r="23" spans="1:6" s="87" customFormat="1" ht="18" customHeight="1">
      <c r="A23" s="2722" t="s">
        <v>771</v>
      </c>
      <c r="B23" s="2723"/>
      <c r="C23" s="1932">
        <v>24</v>
      </c>
      <c r="D23" s="103">
        <v>1</v>
      </c>
      <c r="E23" s="1935" t="s">
        <v>416</v>
      </c>
      <c r="F23" s="1933">
        <v>23</v>
      </c>
    </row>
    <row r="24" spans="1:6" s="87" customFormat="1" ht="18" customHeight="1">
      <c r="A24" s="2722" t="s">
        <v>772</v>
      </c>
      <c r="B24" s="2723"/>
      <c r="C24" s="1932">
        <v>24</v>
      </c>
      <c r="D24" s="103">
        <v>1</v>
      </c>
      <c r="E24" s="1935" t="s">
        <v>416</v>
      </c>
      <c r="F24" s="1933">
        <v>23</v>
      </c>
    </row>
    <row r="25" spans="1:6" s="87" customFormat="1" ht="18" customHeight="1">
      <c r="A25" s="2722">
        <v>2002</v>
      </c>
      <c r="B25" s="2723"/>
      <c r="C25" s="1932">
        <v>25</v>
      </c>
      <c r="D25" s="103">
        <v>1</v>
      </c>
      <c r="E25" s="1935" t="s">
        <v>416</v>
      </c>
      <c r="F25" s="1933">
        <v>24</v>
      </c>
    </row>
    <row r="26" spans="1:6" s="87" customFormat="1" ht="18" customHeight="1">
      <c r="A26" s="2722">
        <v>2003</v>
      </c>
      <c r="B26" s="2723"/>
      <c r="C26" s="1932">
        <v>25</v>
      </c>
      <c r="D26" s="103">
        <v>1</v>
      </c>
      <c r="E26" s="1935" t="s">
        <v>416</v>
      </c>
      <c r="F26" s="1933">
        <v>24</v>
      </c>
    </row>
    <row r="27" spans="1:6" s="87" customFormat="1" ht="18" customHeight="1">
      <c r="A27" s="2722">
        <v>2004</v>
      </c>
      <c r="B27" s="2724"/>
      <c r="C27" s="1932">
        <v>27</v>
      </c>
      <c r="D27" s="103">
        <v>1</v>
      </c>
      <c r="E27" s="1935" t="s">
        <v>416</v>
      </c>
      <c r="F27" s="1933">
        <v>26</v>
      </c>
    </row>
    <row r="28" spans="1:6" s="87" customFormat="1" ht="18" customHeight="1">
      <c r="A28" s="2722">
        <v>2005</v>
      </c>
      <c r="B28" s="2723"/>
      <c r="C28" s="1932">
        <v>26</v>
      </c>
      <c r="D28" s="103">
        <v>0.701779</v>
      </c>
      <c r="E28" s="1935" t="s">
        <v>416</v>
      </c>
      <c r="F28" s="1933">
        <v>25</v>
      </c>
    </row>
    <row r="29" spans="1:6" s="87" customFormat="1" ht="18" customHeight="1">
      <c r="A29" s="2722">
        <v>2006</v>
      </c>
      <c r="B29" s="2723"/>
      <c r="C29" s="1932">
        <v>58</v>
      </c>
      <c r="D29" s="1934">
        <v>1</v>
      </c>
      <c r="E29" s="1935" t="s">
        <v>416</v>
      </c>
      <c r="F29" s="1933">
        <v>57</v>
      </c>
    </row>
    <row r="30" spans="1:6" s="87" customFormat="1" ht="18" customHeight="1">
      <c r="A30" s="2722">
        <v>2007</v>
      </c>
      <c r="B30" s="2723"/>
      <c r="C30" s="1932">
        <v>81</v>
      </c>
      <c r="D30" s="2458" t="s">
        <v>416</v>
      </c>
      <c r="E30" s="1935" t="s">
        <v>416</v>
      </c>
      <c r="F30" s="1933">
        <v>81</v>
      </c>
    </row>
    <row r="31" spans="1:6" s="87" customFormat="1" ht="18" customHeight="1">
      <c r="A31" s="2722">
        <v>2008</v>
      </c>
      <c r="B31" s="2723"/>
      <c r="C31" s="1932">
        <v>90</v>
      </c>
      <c r="D31" s="2458" t="s">
        <v>416</v>
      </c>
      <c r="E31" s="1935" t="s">
        <v>416</v>
      </c>
      <c r="F31" s="1933">
        <v>90</v>
      </c>
    </row>
    <row r="32" spans="1:6" s="87" customFormat="1" ht="18" customHeight="1">
      <c r="A32" s="2722" t="s">
        <v>773</v>
      </c>
      <c r="B32" s="2723"/>
      <c r="C32" s="1932">
        <v>95</v>
      </c>
      <c r="D32" s="2458" t="s">
        <v>416</v>
      </c>
      <c r="E32" s="1935" t="s">
        <v>416</v>
      </c>
      <c r="F32" s="1933">
        <v>95</v>
      </c>
    </row>
    <row r="33" spans="1:6" s="87" customFormat="1" ht="18" customHeight="1">
      <c r="A33" s="2722">
        <v>2010</v>
      </c>
      <c r="B33" s="2723"/>
      <c r="C33" s="1932">
        <v>93</v>
      </c>
      <c r="D33" s="2458" t="s">
        <v>416</v>
      </c>
      <c r="E33" s="2456">
        <v>12</v>
      </c>
      <c r="F33" s="1933">
        <v>81</v>
      </c>
    </row>
    <row r="34" spans="1:6" ht="4.5" customHeight="1" thickBot="1">
      <c r="A34" s="1936"/>
      <c r="B34" s="1937"/>
      <c r="C34" s="1938"/>
      <c r="D34" s="1937"/>
      <c r="E34" s="1937"/>
      <c r="F34" s="1939"/>
    </row>
    <row r="35" spans="1:6" ht="4.5" customHeight="1">
      <c r="A35" s="108"/>
      <c r="B35" s="108"/>
      <c r="C35" s="109"/>
      <c r="D35" s="109"/>
      <c r="E35" s="109"/>
      <c r="F35" s="109"/>
    </row>
    <row r="36" spans="1:13" s="11" customFormat="1" ht="9.75" customHeight="1">
      <c r="A36" s="307" t="s">
        <v>160</v>
      </c>
      <c r="B36" s="307"/>
      <c r="C36" s="1024"/>
      <c r="D36" s="1024"/>
      <c r="E36" s="160"/>
      <c r="F36" s="160"/>
      <c r="G36" s="160"/>
      <c r="H36" s="160"/>
      <c r="I36" s="165"/>
      <c r="K36" s="1899"/>
      <c r="L36" s="1899"/>
      <c r="M36" s="1899"/>
    </row>
    <row r="37" spans="1:13" s="11" customFormat="1" ht="9.75" customHeight="1">
      <c r="A37" s="62" t="s">
        <v>161</v>
      </c>
      <c r="B37" s="307"/>
      <c r="C37" s="1024"/>
      <c r="D37" s="1024"/>
      <c r="E37" s="160"/>
      <c r="F37" s="160"/>
      <c r="G37" s="160"/>
      <c r="H37" s="160"/>
      <c r="I37" s="165"/>
      <c r="K37" s="1899"/>
      <c r="L37" s="1899"/>
      <c r="M37" s="1899"/>
    </row>
    <row r="38" spans="1:6" s="87" customFormat="1" ht="9.75" customHeight="1">
      <c r="A38" s="110" t="s">
        <v>774</v>
      </c>
      <c r="B38" s="110"/>
      <c r="C38" s="111"/>
      <c r="D38" s="111"/>
      <c r="E38" s="111"/>
      <c r="F38" s="111"/>
    </row>
    <row r="39" spans="1:6" s="87" customFormat="1" ht="9.75" customHeight="1">
      <c r="A39" s="666" t="s">
        <v>922</v>
      </c>
      <c r="B39" s="110"/>
      <c r="C39" s="111"/>
      <c r="D39" s="111"/>
      <c r="E39" s="111"/>
      <c r="F39" s="111"/>
    </row>
    <row r="40" ht="9.75" customHeight="1"/>
    <row r="41" spans="1:2" ht="14.25" customHeight="1">
      <c r="A41" s="1940"/>
      <c r="B41"/>
    </row>
  </sheetData>
  <sheetProtection/>
  <mergeCells count="25">
    <mergeCell ref="A24:B24"/>
    <mergeCell ref="A25:B25"/>
    <mergeCell ref="A26:B26"/>
    <mergeCell ref="A33:B33"/>
    <mergeCell ref="A27:B27"/>
    <mergeCell ref="A28:B28"/>
    <mergeCell ref="A29:B29"/>
    <mergeCell ref="A30:B30"/>
    <mergeCell ref="A31:B31"/>
    <mergeCell ref="A32:B32"/>
    <mergeCell ref="A20:B20"/>
    <mergeCell ref="A21:B21"/>
    <mergeCell ref="A22:B22"/>
    <mergeCell ref="A23:B23"/>
    <mergeCell ref="A14:B14"/>
    <mergeCell ref="A15:B15"/>
    <mergeCell ref="A16:B16"/>
    <mergeCell ref="A17:B17"/>
    <mergeCell ref="A18:B18"/>
    <mergeCell ref="A2:F2"/>
    <mergeCell ref="A3:F3"/>
    <mergeCell ref="A4:F4"/>
    <mergeCell ref="A12:B12"/>
    <mergeCell ref="A13:B13"/>
    <mergeCell ref="A19:B19"/>
  </mergeCells>
  <printOptions/>
  <pageMargins left="0.7" right="0.7" top="0.75" bottom="0.75" header="0.3" footer="0.3"/>
  <pageSetup orientation="portrait" paperSize="9"/>
</worksheet>
</file>

<file path=xl/worksheets/sheet58.xml><?xml version="1.0" encoding="utf-8"?>
<worksheet xmlns="http://schemas.openxmlformats.org/spreadsheetml/2006/main" xmlns:r="http://schemas.openxmlformats.org/officeDocument/2006/relationships">
  <dimension ref="A1:O41"/>
  <sheetViews>
    <sheetView zoomScalePageLayoutView="0" workbookViewId="0" topLeftCell="A1">
      <selection activeCell="K5" sqref="K5"/>
    </sheetView>
  </sheetViews>
  <sheetFormatPr defaultColWidth="9.140625" defaultRowHeight="12.75"/>
  <cols>
    <col min="1" max="1" width="13.7109375" style="11" customWidth="1"/>
    <col min="2" max="2" width="3.28125" style="11" customWidth="1"/>
    <col min="3" max="3" width="15.421875" style="11" customWidth="1"/>
    <col min="4" max="4" width="7.57421875" style="11" customWidth="1"/>
    <col min="5" max="5" width="14.7109375" style="11" customWidth="1"/>
    <col min="6" max="6" width="9.7109375" style="11" customWidth="1"/>
    <col min="7" max="9" width="11.7109375" style="11" customWidth="1"/>
    <col min="10" max="10" width="18.140625" style="11" customWidth="1"/>
    <col min="11" max="15" width="9.140625" style="11" customWidth="1"/>
  </cols>
  <sheetData>
    <row r="1" spans="1:10" ht="12.75">
      <c r="A1" s="8"/>
      <c r="B1" s="9"/>
      <c r="C1" s="9"/>
      <c r="D1" s="9"/>
      <c r="E1" s="9"/>
      <c r="F1" s="9"/>
      <c r="G1" s="9"/>
      <c r="H1" s="9"/>
      <c r="I1" s="9"/>
      <c r="J1" s="10"/>
    </row>
    <row r="2" spans="1:15" ht="20.25">
      <c r="A2" s="12" t="s">
        <v>775</v>
      </c>
      <c r="B2" s="990"/>
      <c r="C2" s="13"/>
      <c r="D2" s="13"/>
      <c r="E2" s="13"/>
      <c r="F2" s="13"/>
      <c r="G2" s="13"/>
      <c r="H2" s="13"/>
      <c r="I2" s="13"/>
      <c r="J2" s="14"/>
      <c r="K2" s="15"/>
      <c r="L2" s="15"/>
      <c r="M2" s="15"/>
      <c r="N2" s="15"/>
      <c r="O2" s="15"/>
    </row>
    <row r="3" spans="1:10" ht="20.25">
      <c r="A3" s="937" t="s">
        <v>103</v>
      </c>
      <c r="B3" s="995"/>
      <c r="C3" s="1941"/>
      <c r="D3" s="1941"/>
      <c r="E3" s="1941"/>
      <c r="F3" s="1941"/>
      <c r="G3" s="1941"/>
      <c r="H3" s="1941"/>
      <c r="I3" s="1941"/>
      <c r="J3" s="1942"/>
    </row>
    <row r="4" spans="1:15" ht="24" customHeight="1">
      <c r="A4" s="726" t="s">
        <v>766</v>
      </c>
      <c r="B4" s="830"/>
      <c r="C4" s="551"/>
      <c r="D4" s="551"/>
      <c r="E4" s="551"/>
      <c r="F4" s="551"/>
      <c r="G4" s="551"/>
      <c r="H4" s="551"/>
      <c r="I4" s="551"/>
      <c r="J4" s="1943"/>
      <c r="K4" s="19"/>
      <c r="L4" s="19"/>
      <c r="M4" s="19"/>
      <c r="N4" s="19"/>
      <c r="O4" s="19"/>
    </row>
    <row r="5" spans="1:15" ht="9" customHeight="1">
      <c r="A5" s="20"/>
      <c r="B5" s="1944"/>
      <c r="C5" s="21"/>
      <c r="D5" s="22"/>
      <c r="E5" s="1945"/>
      <c r="F5" s="22"/>
      <c r="G5" s="22"/>
      <c r="H5" s="22"/>
      <c r="I5" s="22"/>
      <c r="J5" s="23"/>
      <c r="K5" s="24"/>
      <c r="L5" s="24"/>
      <c r="M5" s="24"/>
      <c r="N5" s="24"/>
      <c r="O5" s="24"/>
    </row>
    <row r="6" spans="1:15" ht="12.75">
      <c r="A6" s="25"/>
      <c r="B6" s="1923"/>
      <c r="C6" s="1946"/>
      <c r="D6" s="1947"/>
      <c r="E6" s="2725" t="s">
        <v>333</v>
      </c>
      <c r="F6" s="2726"/>
      <c r="G6" s="2726"/>
      <c r="H6" s="2726"/>
      <c r="I6" s="2726"/>
      <c r="J6" s="2727"/>
      <c r="K6" s="24"/>
      <c r="L6" s="24"/>
      <c r="M6" s="24"/>
      <c r="N6" s="24"/>
      <c r="O6" s="24"/>
    </row>
    <row r="7" spans="1:15" ht="4.5" customHeight="1">
      <c r="A7" s="25"/>
      <c r="B7" s="1923"/>
      <c r="C7" s="1946"/>
      <c r="D7" s="1947"/>
      <c r="E7" s="1948"/>
      <c r="F7" s="1949"/>
      <c r="G7" s="1949"/>
      <c r="H7" s="1949"/>
      <c r="I7" s="1949"/>
      <c r="J7" s="1950"/>
      <c r="K7" s="24"/>
      <c r="L7" s="24"/>
      <c r="M7" s="24"/>
      <c r="N7" s="24"/>
      <c r="O7" s="24"/>
    </row>
    <row r="8" spans="1:15" ht="12.75">
      <c r="A8" s="25"/>
      <c r="B8" s="1923"/>
      <c r="C8" s="1951"/>
      <c r="D8" s="1952"/>
      <c r="E8" s="1586"/>
      <c r="F8" s="24"/>
      <c r="G8" s="1953" t="s">
        <v>776</v>
      </c>
      <c r="H8" s="1953"/>
      <c r="I8" s="1954" t="s">
        <v>777</v>
      </c>
      <c r="J8" s="1955"/>
      <c r="K8" s="24"/>
      <c r="L8" s="24"/>
      <c r="M8" s="24"/>
      <c r="N8" s="24"/>
      <c r="O8" s="24"/>
    </row>
    <row r="9" spans="1:15" ht="12.75">
      <c r="A9" s="1924" t="s">
        <v>132</v>
      </c>
      <c r="B9" s="1923"/>
      <c r="C9" s="2728" t="s">
        <v>778</v>
      </c>
      <c r="D9" s="2729"/>
      <c r="E9" s="2730" t="s">
        <v>145</v>
      </c>
      <c r="F9" s="2601"/>
      <c r="G9" s="1582" t="s">
        <v>779</v>
      </c>
      <c r="H9" s="1582"/>
      <c r="I9" s="1582" t="s">
        <v>780</v>
      </c>
      <c r="J9" s="28"/>
      <c r="K9" s="29"/>
      <c r="L9" s="29"/>
      <c r="M9" s="29"/>
      <c r="N9" s="29"/>
      <c r="O9" s="29"/>
    </row>
    <row r="10" spans="1:15" ht="12.75">
      <c r="A10" s="25"/>
      <c r="B10" s="1923"/>
      <c r="C10" s="26"/>
      <c r="D10" s="27"/>
      <c r="E10" s="2731" t="s">
        <v>158</v>
      </c>
      <c r="F10" s="2732"/>
      <c r="G10" s="1582"/>
      <c r="H10" s="1582"/>
      <c r="I10" s="1582"/>
      <c r="J10" s="28"/>
      <c r="K10" s="29"/>
      <c r="L10" s="29"/>
      <c r="M10" s="29"/>
      <c r="N10" s="29"/>
      <c r="O10" s="29"/>
    </row>
    <row r="11" spans="1:15" ht="4.5" customHeight="1">
      <c r="A11" s="1395"/>
      <c r="B11" s="1598"/>
      <c r="C11" s="34"/>
      <c r="D11" s="35"/>
      <c r="E11" s="1956"/>
      <c r="F11" s="35"/>
      <c r="G11" s="1396"/>
      <c r="H11" s="1396"/>
      <c r="I11" s="1396"/>
      <c r="J11" s="1957"/>
      <c r="O11" s="37"/>
    </row>
    <row r="12" spans="1:10" ht="6.75" customHeight="1">
      <c r="A12" s="1913"/>
      <c r="B12" s="689"/>
      <c r="C12" s="1399"/>
      <c r="D12" s="39"/>
      <c r="E12" s="1296"/>
      <c r="F12" s="39"/>
      <c r="G12" s="1297"/>
      <c r="H12" s="1297"/>
      <c r="I12" s="1297"/>
      <c r="J12" s="206"/>
    </row>
    <row r="13" spans="1:15" ht="12.75">
      <c r="A13" s="2733">
        <v>1980</v>
      </c>
      <c r="B13" s="2734"/>
      <c r="C13" s="1958">
        <v>4100</v>
      </c>
      <c r="D13" s="1959"/>
      <c r="E13" s="1960">
        <v>4</v>
      </c>
      <c r="F13" s="1961"/>
      <c r="G13" s="45">
        <v>76.94</v>
      </c>
      <c r="H13" s="1962"/>
      <c r="I13" s="45">
        <v>45</v>
      </c>
      <c r="J13" s="1963"/>
      <c r="K13" s="42"/>
      <c r="L13" s="42"/>
      <c r="M13" s="42"/>
      <c r="N13" s="42"/>
      <c r="O13" s="42"/>
    </row>
    <row r="14" spans="1:15" ht="9" customHeight="1">
      <c r="A14" s="2733"/>
      <c r="B14" s="2734"/>
      <c r="C14" s="1958"/>
      <c r="D14" s="1959"/>
      <c r="E14" s="1964"/>
      <c r="F14" s="689"/>
      <c r="G14" s="291"/>
      <c r="H14" s="1368"/>
      <c r="I14" s="291"/>
      <c r="J14" s="1965"/>
      <c r="K14" s="42"/>
      <c r="L14" s="42"/>
      <c r="M14" s="42"/>
      <c r="N14" s="42"/>
      <c r="O14" s="42"/>
    </row>
    <row r="15" spans="1:15" ht="12.75">
      <c r="A15" s="2733">
        <v>1985</v>
      </c>
      <c r="B15" s="2734"/>
      <c r="C15" s="1958">
        <v>3100</v>
      </c>
      <c r="D15" s="1959"/>
      <c r="E15" s="1964">
        <v>4</v>
      </c>
      <c r="F15" s="689"/>
      <c r="G15" s="291">
        <v>91</v>
      </c>
      <c r="H15" s="1368"/>
      <c r="I15" s="291">
        <v>45</v>
      </c>
      <c r="J15" s="1965"/>
      <c r="K15" s="42"/>
      <c r="L15" s="42"/>
      <c r="M15" s="42"/>
      <c r="N15" s="42"/>
      <c r="O15" s="42"/>
    </row>
    <row r="16" spans="1:15" ht="9" customHeight="1">
      <c r="A16" s="2733"/>
      <c r="B16" s="2734"/>
      <c r="C16" s="1958"/>
      <c r="D16" s="1959"/>
      <c r="E16" s="1964"/>
      <c r="F16" s="689"/>
      <c r="G16" s="291"/>
      <c r="H16" s="1368"/>
      <c r="I16" s="291"/>
      <c r="J16" s="1965"/>
      <c r="K16" s="42"/>
      <c r="L16" s="42"/>
      <c r="M16" s="42"/>
      <c r="N16" s="42"/>
      <c r="O16" s="42"/>
    </row>
    <row r="17" spans="1:15" ht="12.75">
      <c r="A17" s="2733">
        <v>1990</v>
      </c>
      <c r="B17" s="2734"/>
      <c r="C17" s="1958">
        <v>2170</v>
      </c>
      <c r="D17" s="1959"/>
      <c r="E17" s="1964">
        <v>2</v>
      </c>
      <c r="F17" s="689"/>
      <c r="G17" s="291">
        <v>97</v>
      </c>
      <c r="H17" s="1368"/>
      <c r="I17" s="291">
        <v>50</v>
      </c>
      <c r="J17" s="1965"/>
      <c r="K17" s="42"/>
      <c r="L17" s="42"/>
      <c r="M17" s="42"/>
      <c r="N17" s="42"/>
      <c r="O17" s="42"/>
    </row>
    <row r="18" spans="1:15" ht="9" customHeight="1">
      <c r="A18" s="2733"/>
      <c r="B18" s="2734"/>
      <c r="C18" s="1958"/>
      <c r="D18" s="1959"/>
      <c r="E18" s="1964"/>
      <c r="F18" s="689"/>
      <c r="G18" s="291"/>
      <c r="H18" s="1368"/>
      <c r="I18" s="291"/>
      <c r="J18" s="1965"/>
      <c r="K18" s="42"/>
      <c r="L18" s="42"/>
      <c r="M18" s="42"/>
      <c r="N18" s="42"/>
      <c r="O18" s="42"/>
    </row>
    <row r="19" spans="1:15" ht="12.75">
      <c r="A19" s="2733">
        <v>1995</v>
      </c>
      <c r="B19" s="2734"/>
      <c r="C19" s="1958">
        <v>1300</v>
      </c>
      <c r="D19" s="1959"/>
      <c r="E19" s="1964">
        <v>2</v>
      </c>
      <c r="F19" s="689"/>
      <c r="G19" s="291">
        <v>102</v>
      </c>
      <c r="H19" s="1368"/>
      <c r="I19" s="291">
        <v>55</v>
      </c>
      <c r="J19" s="1965"/>
      <c r="K19" s="42"/>
      <c r="L19" s="42"/>
      <c r="M19" s="42"/>
      <c r="N19" s="42"/>
      <c r="O19" s="42"/>
    </row>
    <row r="20" spans="1:15" ht="12.75">
      <c r="A20" s="2733">
        <v>1996</v>
      </c>
      <c r="B20" s="2734"/>
      <c r="C20" s="1958">
        <v>1130</v>
      </c>
      <c r="D20" s="1959"/>
      <c r="E20" s="1964">
        <v>2</v>
      </c>
      <c r="F20" s="689"/>
      <c r="G20" s="291">
        <v>104</v>
      </c>
      <c r="H20" s="1368"/>
      <c r="I20" s="291">
        <v>55</v>
      </c>
      <c r="J20" s="1965"/>
      <c r="K20" s="42"/>
      <c r="L20" s="42"/>
      <c r="M20" s="42"/>
      <c r="N20" s="42"/>
      <c r="O20" s="42"/>
    </row>
    <row r="21" spans="1:10" ht="12.75">
      <c r="A21" s="2733">
        <v>1997</v>
      </c>
      <c r="B21" s="2734"/>
      <c r="C21" s="1958">
        <v>1000</v>
      </c>
      <c r="D21" s="1959"/>
      <c r="E21" s="1964">
        <v>1</v>
      </c>
      <c r="F21" s="689"/>
      <c r="G21" s="291">
        <v>102</v>
      </c>
      <c r="H21" s="1368"/>
      <c r="I21" s="291">
        <v>55</v>
      </c>
      <c r="J21" s="1965"/>
    </row>
    <row r="22" spans="1:10" ht="12.75">
      <c r="A22" s="2733">
        <v>1998</v>
      </c>
      <c r="B22" s="2734"/>
      <c r="C22" s="1958">
        <v>855</v>
      </c>
      <c r="D22" s="1959"/>
      <c r="E22" s="1964">
        <v>1</v>
      </c>
      <c r="F22" s="689"/>
      <c r="G22" s="291">
        <v>104</v>
      </c>
      <c r="H22" s="1368"/>
      <c r="I22" s="291">
        <v>55</v>
      </c>
      <c r="J22" s="1965"/>
    </row>
    <row r="23" spans="1:10" ht="12.75">
      <c r="A23" s="2733">
        <v>1999</v>
      </c>
      <c r="B23" s="2734"/>
      <c r="C23" s="1958">
        <v>738</v>
      </c>
      <c r="D23" s="1959"/>
      <c r="E23" s="1964">
        <v>1</v>
      </c>
      <c r="F23" s="689"/>
      <c r="G23" s="291">
        <v>106</v>
      </c>
      <c r="H23" s="1368"/>
      <c r="I23" s="291">
        <v>62</v>
      </c>
      <c r="J23" s="1965"/>
    </row>
    <row r="24" spans="1:10" ht="12.75">
      <c r="A24" s="2733">
        <v>2000</v>
      </c>
      <c r="B24" s="2734"/>
      <c r="C24" s="1958">
        <v>626</v>
      </c>
      <c r="D24" s="1959"/>
      <c r="E24" s="1964">
        <v>1</v>
      </c>
      <c r="F24" s="689"/>
      <c r="G24" s="291">
        <v>109</v>
      </c>
      <c r="H24" s="1368"/>
      <c r="I24" s="291">
        <v>62</v>
      </c>
      <c r="J24" s="1965"/>
    </row>
    <row r="25" spans="1:11" ht="12.75">
      <c r="A25" s="2733">
        <v>2001</v>
      </c>
      <c r="B25" s="2734"/>
      <c r="C25" s="1958">
        <v>510</v>
      </c>
      <c r="D25" s="1959"/>
      <c r="E25" s="1964">
        <v>1</v>
      </c>
      <c r="F25" s="689"/>
      <c r="G25" s="291">
        <v>112</v>
      </c>
      <c r="H25" s="1368"/>
      <c r="I25" s="291">
        <v>77</v>
      </c>
      <c r="J25" s="1965"/>
      <c r="K25" s="1966"/>
    </row>
    <row r="26" spans="1:10" ht="12.75">
      <c r="A26" s="2733">
        <v>2002</v>
      </c>
      <c r="B26" s="2734"/>
      <c r="C26" s="1958">
        <v>463</v>
      </c>
      <c r="D26" s="1959"/>
      <c r="E26" s="1964">
        <v>1</v>
      </c>
      <c r="F26" s="689"/>
      <c r="G26" s="291">
        <v>114</v>
      </c>
      <c r="H26" s="1368"/>
      <c r="I26" s="291">
        <v>82</v>
      </c>
      <c r="J26" s="1965"/>
    </row>
    <row r="27" spans="1:10" ht="12.75">
      <c r="A27" s="2733">
        <v>2003</v>
      </c>
      <c r="B27" s="2734"/>
      <c r="C27" s="1958">
        <v>389</v>
      </c>
      <c r="D27" s="1959"/>
      <c r="E27" s="1964">
        <v>1</v>
      </c>
      <c r="F27" s="689"/>
      <c r="G27" s="291">
        <v>117</v>
      </c>
      <c r="H27" s="1368"/>
      <c r="I27" s="291">
        <v>90</v>
      </c>
      <c r="J27" s="1965"/>
    </row>
    <row r="28" spans="1:10" ht="12.75">
      <c r="A28" s="2733">
        <v>2004</v>
      </c>
      <c r="B28" s="2734"/>
      <c r="C28" s="1958">
        <v>324</v>
      </c>
      <c r="D28" s="1959"/>
      <c r="E28" s="1964">
        <v>0.701779</v>
      </c>
      <c r="F28" s="689"/>
      <c r="G28" s="291">
        <v>135</v>
      </c>
      <c r="H28" s="1368"/>
      <c r="I28" s="291">
        <v>114.5</v>
      </c>
      <c r="J28" s="1965"/>
    </row>
    <row r="29" spans="1:10" ht="12.75">
      <c r="A29" s="2733">
        <v>2005</v>
      </c>
      <c r="B29" s="2734"/>
      <c r="C29" s="1958">
        <v>279</v>
      </c>
      <c r="D29" s="1959"/>
      <c r="E29" s="1964">
        <v>1</v>
      </c>
      <c r="F29" s="689"/>
      <c r="G29" s="291">
        <v>120</v>
      </c>
      <c r="H29" s="1368"/>
      <c r="I29" s="291">
        <v>102</v>
      </c>
      <c r="J29" s="1965"/>
    </row>
    <row r="30" spans="1:10" ht="12.75">
      <c r="A30" s="2733">
        <v>2006</v>
      </c>
      <c r="B30" s="2734"/>
      <c r="C30" s="1958">
        <v>238</v>
      </c>
      <c r="D30" s="1959"/>
      <c r="E30" s="1964" t="s">
        <v>624</v>
      </c>
      <c r="F30" s="689"/>
      <c r="G30" s="291">
        <v>120</v>
      </c>
      <c r="H30" s="1967"/>
      <c r="I30" s="291">
        <v>105</v>
      </c>
      <c r="J30" s="1965"/>
    </row>
    <row r="31" spans="1:10" ht="12.75">
      <c r="A31" s="2733">
        <v>2007</v>
      </c>
      <c r="B31" s="2735"/>
      <c r="C31" s="1958">
        <v>203</v>
      </c>
      <c r="D31" s="1968"/>
      <c r="E31" s="1964" t="s">
        <v>624</v>
      </c>
      <c r="F31" s="565"/>
      <c r="G31" s="1969">
        <v>126</v>
      </c>
      <c r="H31" s="1969"/>
      <c r="I31" s="1969">
        <v>114</v>
      </c>
      <c r="J31" s="1970"/>
    </row>
    <row r="32" spans="1:10" ht="12.75">
      <c r="A32" s="2733">
        <v>2008</v>
      </c>
      <c r="B32" s="2735"/>
      <c r="C32" s="1958">
        <v>166</v>
      </c>
      <c r="D32" s="1968"/>
      <c r="E32" s="1964" t="s">
        <v>624</v>
      </c>
      <c r="F32" s="565"/>
      <c r="G32" s="1969">
        <v>127</v>
      </c>
      <c r="H32" s="1969"/>
      <c r="I32" s="1969">
        <v>114</v>
      </c>
      <c r="J32" s="1970"/>
    </row>
    <row r="33" spans="1:10" ht="12.75">
      <c r="A33" s="2733">
        <v>2009</v>
      </c>
      <c r="B33" s="2735"/>
      <c r="C33" s="1958">
        <v>134</v>
      </c>
      <c r="D33" s="1968"/>
      <c r="E33" s="1964" t="s">
        <v>624</v>
      </c>
      <c r="F33" s="565"/>
      <c r="G33" s="1969">
        <v>127</v>
      </c>
      <c r="H33" s="1969"/>
      <c r="I33" s="1969">
        <v>114</v>
      </c>
      <c r="J33" s="1970"/>
    </row>
    <row r="34" spans="1:10" ht="13.5" thickBot="1">
      <c r="A34" s="2736">
        <v>2010</v>
      </c>
      <c r="B34" s="2737"/>
      <c r="C34" s="1971">
        <v>110</v>
      </c>
      <c r="D34" s="1307"/>
      <c r="E34" s="1972" t="s">
        <v>624</v>
      </c>
      <c r="F34" s="585"/>
      <c r="G34" s="300">
        <v>136</v>
      </c>
      <c r="H34" s="300"/>
      <c r="I34" s="300">
        <v>150</v>
      </c>
      <c r="J34" s="1973"/>
    </row>
    <row r="35" spans="1:10" ht="15.75" customHeight="1">
      <c r="A35" s="157"/>
      <c r="B35" s="157"/>
      <c r="C35" s="63"/>
      <c r="D35" s="63"/>
      <c r="E35" s="63"/>
      <c r="F35" s="63"/>
      <c r="G35" s="63"/>
      <c r="H35" s="63"/>
      <c r="I35" s="63"/>
      <c r="J35" s="63"/>
    </row>
    <row r="36" spans="1:15" ht="12.75">
      <c r="A36" s="62" t="s">
        <v>781</v>
      </c>
      <c r="B36" s="62"/>
      <c r="C36" s="63"/>
      <c r="D36" s="63"/>
      <c r="E36" s="63"/>
      <c r="F36" s="63"/>
      <c r="G36" s="63"/>
      <c r="H36" s="63"/>
      <c r="I36" s="63"/>
      <c r="J36" s="63"/>
      <c r="K36" s="64"/>
      <c r="L36" s="64"/>
      <c r="M36" s="64"/>
      <c r="N36" s="64"/>
      <c r="O36" s="1899"/>
    </row>
    <row r="37" spans="1:10" ht="12.75" customHeight="1">
      <c r="A37" s="62" t="s">
        <v>919</v>
      </c>
      <c r="B37" s="62"/>
      <c r="C37" s="63"/>
      <c r="D37" s="63"/>
      <c r="E37" s="63"/>
      <c r="F37" s="63"/>
      <c r="G37" s="63"/>
      <c r="H37" s="63"/>
      <c r="I37" s="63"/>
      <c r="J37" s="63"/>
    </row>
    <row r="38" spans="1:10" ht="12.75" customHeight="1">
      <c r="A38" s="62" t="s">
        <v>945</v>
      </c>
      <c r="B38" s="62"/>
      <c r="C38" s="63"/>
      <c r="D38" s="63"/>
      <c r="E38" s="63"/>
      <c r="F38" s="63"/>
      <c r="G38" s="63"/>
      <c r="H38" s="63"/>
      <c r="I38" s="63"/>
      <c r="J38" s="63"/>
    </row>
    <row r="39" spans="1:10" ht="12.75" customHeight="1">
      <c r="A39" s="62" t="s">
        <v>946</v>
      </c>
      <c r="B39" s="62"/>
      <c r="C39" s="63"/>
      <c r="D39" s="63"/>
      <c r="E39" s="63"/>
      <c r="F39" s="63"/>
      <c r="G39" s="63"/>
      <c r="H39" s="63"/>
      <c r="I39" s="63"/>
      <c r="J39" s="63"/>
    </row>
    <row r="40" ht="12.75">
      <c r="A40" s="62" t="s">
        <v>947</v>
      </c>
    </row>
    <row r="41" ht="12.75">
      <c r="A41" s="112" t="s">
        <v>744</v>
      </c>
    </row>
  </sheetData>
  <sheetProtection/>
  <mergeCells count="26">
    <mergeCell ref="A33:B33"/>
    <mergeCell ref="A34:B34"/>
    <mergeCell ref="A27:B27"/>
    <mergeCell ref="A28:B28"/>
    <mergeCell ref="A29:B29"/>
    <mergeCell ref="A30:B30"/>
    <mergeCell ref="A31:B31"/>
    <mergeCell ref="A32:B32"/>
    <mergeCell ref="A26:B26"/>
    <mergeCell ref="A14:B14"/>
    <mergeCell ref="A15:B15"/>
    <mergeCell ref="A16:B16"/>
    <mergeCell ref="A17:B17"/>
    <mergeCell ref="A18:B18"/>
    <mergeCell ref="A19:B19"/>
    <mergeCell ref="A20:B20"/>
    <mergeCell ref="A21:B21"/>
    <mergeCell ref="A22:B22"/>
    <mergeCell ref="E6:J6"/>
    <mergeCell ref="C9:D9"/>
    <mergeCell ref="E9:F9"/>
    <mergeCell ref="E10:F10"/>
    <mergeCell ref="A13:B13"/>
    <mergeCell ref="A25:B25"/>
    <mergeCell ref="A23:B23"/>
    <mergeCell ref="A24:B24"/>
  </mergeCells>
  <printOptions/>
  <pageMargins left="0.7" right="0.7" top="0.75" bottom="0.75" header="0.3" footer="0.3"/>
  <pageSetup orientation="portrait" paperSize="9"/>
</worksheet>
</file>

<file path=xl/worksheets/sheet59.xml><?xml version="1.0" encoding="utf-8"?>
<worksheet xmlns="http://schemas.openxmlformats.org/spreadsheetml/2006/main" xmlns:r="http://schemas.openxmlformats.org/officeDocument/2006/relationships">
  <dimension ref="A1:S73"/>
  <sheetViews>
    <sheetView zoomScalePageLayoutView="0" workbookViewId="0" topLeftCell="A1">
      <selection activeCell="U9" sqref="U9"/>
    </sheetView>
  </sheetViews>
  <sheetFormatPr defaultColWidth="9.140625" defaultRowHeight="12.75"/>
  <cols>
    <col min="1" max="1" width="10.140625" style="0" customWidth="1"/>
    <col min="2" max="2" width="2.7109375" style="0" customWidth="1"/>
    <col min="3" max="3" width="8.57421875" style="0" customWidth="1"/>
    <col min="4" max="4" width="4.421875" style="0" customWidth="1"/>
    <col min="5" max="5" width="2.7109375" style="0" customWidth="1"/>
    <col min="6" max="6" width="10.7109375" style="0" customWidth="1"/>
    <col min="7" max="7" width="5.7109375" style="0" customWidth="1"/>
    <col min="8" max="9" width="4.7109375" style="0" customWidth="1"/>
    <col min="10" max="10" width="2.7109375" style="0" customWidth="1"/>
    <col min="11" max="11" width="10.8515625" style="0" customWidth="1"/>
    <col min="12" max="12" width="5.7109375" style="0" customWidth="1"/>
    <col min="13" max="13" width="7.00390625" style="0" customWidth="1"/>
    <col min="14" max="14" width="3.57421875" style="0" customWidth="1"/>
    <col min="15" max="15" width="2.7109375" style="0" customWidth="1"/>
    <col min="16" max="16" width="10.7109375" style="0" customWidth="1"/>
    <col min="17" max="17" width="5.7109375" style="0" customWidth="1"/>
    <col min="18" max="18" width="12.7109375" style="0" customWidth="1"/>
    <col min="19" max="19" width="5.7109375" style="0" customWidth="1"/>
  </cols>
  <sheetData>
    <row r="1" spans="1:19" ht="12.75">
      <c r="A1" s="1633"/>
      <c r="B1" s="1634"/>
      <c r="C1" s="1634"/>
      <c r="D1" s="1634"/>
      <c r="E1" s="1634"/>
      <c r="F1" s="1634"/>
      <c r="G1" s="1634"/>
      <c r="H1" s="1634"/>
      <c r="I1" s="1634"/>
      <c r="J1" s="1634"/>
      <c r="K1" s="1634"/>
      <c r="L1" s="1634"/>
      <c r="M1" s="1634"/>
      <c r="N1" s="1634"/>
      <c r="O1" s="1634"/>
      <c r="P1" s="1634"/>
      <c r="Q1" s="1634"/>
      <c r="R1" s="1634"/>
      <c r="S1" s="1635"/>
    </row>
    <row r="2" spans="1:19" ht="23.25">
      <c r="A2" s="2609" t="s">
        <v>782</v>
      </c>
      <c r="B2" s="2493"/>
      <c r="C2" s="2493"/>
      <c r="D2" s="2493"/>
      <c r="E2" s="2493"/>
      <c r="F2" s="2493"/>
      <c r="G2" s="2493"/>
      <c r="H2" s="2493"/>
      <c r="I2" s="2493"/>
      <c r="J2" s="2493"/>
      <c r="K2" s="2493"/>
      <c r="L2" s="2493"/>
      <c r="M2" s="2493"/>
      <c r="N2" s="2493"/>
      <c r="O2" s="2493"/>
      <c r="P2" s="2493"/>
      <c r="Q2" s="2493"/>
      <c r="R2" s="2493"/>
      <c r="S2" s="2610"/>
    </row>
    <row r="3" spans="1:19" ht="20.25">
      <c r="A3" s="2611" t="s">
        <v>105</v>
      </c>
      <c r="B3" s="2495"/>
      <c r="C3" s="2495"/>
      <c r="D3" s="2495"/>
      <c r="E3" s="2495"/>
      <c r="F3" s="2495"/>
      <c r="G3" s="2495"/>
      <c r="H3" s="2495"/>
      <c r="I3" s="2495"/>
      <c r="J3" s="2495"/>
      <c r="K3" s="2495"/>
      <c r="L3" s="2495"/>
      <c r="M3" s="2495"/>
      <c r="N3" s="2495"/>
      <c r="O3" s="2495"/>
      <c r="P3" s="2495"/>
      <c r="Q3" s="2495"/>
      <c r="R3" s="2495"/>
      <c r="S3" s="2612"/>
    </row>
    <row r="4" spans="1:19" ht="20.25">
      <c r="A4" s="2611" t="s">
        <v>766</v>
      </c>
      <c r="B4" s="2495"/>
      <c r="C4" s="2495"/>
      <c r="D4" s="2495"/>
      <c r="E4" s="2495"/>
      <c r="F4" s="2495"/>
      <c r="G4" s="2495"/>
      <c r="H4" s="2495"/>
      <c r="I4" s="2495"/>
      <c r="J4" s="2495"/>
      <c r="K4" s="2495"/>
      <c r="L4" s="2495"/>
      <c r="M4" s="2495"/>
      <c r="N4" s="2495"/>
      <c r="O4" s="2495"/>
      <c r="P4" s="2495"/>
      <c r="Q4" s="2495"/>
      <c r="R4" s="2495"/>
      <c r="S4" s="2612"/>
    </row>
    <row r="5" spans="1:19" ht="15.75" customHeight="1">
      <c r="A5" s="726"/>
      <c r="B5" s="830"/>
      <c r="C5" s="830"/>
      <c r="D5" s="830"/>
      <c r="E5" s="830"/>
      <c r="F5" s="830"/>
      <c r="G5" s="830"/>
      <c r="H5" s="830"/>
      <c r="I5" s="830"/>
      <c r="J5" s="830"/>
      <c r="K5" s="830"/>
      <c r="L5" s="830"/>
      <c r="M5" s="830"/>
      <c r="N5" s="830"/>
      <c r="O5" s="830"/>
      <c r="P5" s="830"/>
      <c r="Q5" s="830"/>
      <c r="R5" s="830"/>
      <c r="S5" s="1031"/>
    </row>
    <row r="6" spans="1:19" ht="9" customHeight="1">
      <c r="A6" s="1032"/>
      <c r="B6" s="1034"/>
      <c r="C6" s="2745"/>
      <c r="D6" s="2739"/>
      <c r="E6" s="2739"/>
      <c r="F6" s="2739"/>
      <c r="G6" s="2739"/>
      <c r="H6" s="2738"/>
      <c r="I6" s="2739"/>
      <c r="J6" s="2739"/>
      <c r="K6" s="2739"/>
      <c r="L6" s="2739"/>
      <c r="M6" s="2738"/>
      <c r="N6" s="2739"/>
      <c r="O6" s="2739"/>
      <c r="P6" s="2739"/>
      <c r="Q6" s="2739"/>
      <c r="R6" s="2738"/>
      <c r="S6" s="2740"/>
    </row>
    <row r="7" spans="1:19" ht="12.75">
      <c r="A7" s="1035"/>
      <c r="B7" s="1036"/>
      <c r="C7" s="2741" t="s">
        <v>783</v>
      </c>
      <c r="D7" s="2742"/>
      <c r="E7" s="2742"/>
      <c r="F7" s="2742" t="s">
        <v>145</v>
      </c>
      <c r="G7" s="2743"/>
      <c r="H7" s="2744" t="s">
        <v>784</v>
      </c>
      <c r="I7" s="2742"/>
      <c r="J7" s="2742"/>
      <c r="K7" s="2742"/>
      <c r="L7" s="2743"/>
      <c r="M7" s="2744" t="s">
        <v>785</v>
      </c>
      <c r="N7" s="2742"/>
      <c r="O7" s="2742"/>
      <c r="P7" s="1974"/>
      <c r="Q7" s="1974"/>
      <c r="R7" s="1975"/>
      <c r="S7" s="1976"/>
    </row>
    <row r="8" spans="1:19" ht="12.75">
      <c r="A8" s="1035"/>
      <c r="B8" s="1036"/>
      <c r="C8" s="2746" t="s">
        <v>786</v>
      </c>
      <c r="D8" s="2699"/>
      <c r="E8" s="2699"/>
      <c r="F8" s="2699" t="s">
        <v>787</v>
      </c>
      <c r="G8" s="2699"/>
      <c r="H8" s="2698" t="s">
        <v>788</v>
      </c>
      <c r="I8" s="2699"/>
      <c r="J8" s="2699"/>
      <c r="K8" s="2699" t="s">
        <v>787</v>
      </c>
      <c r="L8" s="2699"/>
      <c r="M8" s="2698" t="s">
        <v>789</v>
      </c>
      <c r="N8" s="2699"/>
      <c r="O8" s="2699"/>
      <c r="P8" s="2699" t="s">
        <v>787</v>
      </c>
      <c r="Q8" s="2699"/>
      <c r="R8" s="2698" t="s">
        <v>790</v>
      </c>
      <c r="S8" s="2700"/>
    </row>
    <row r="9" spans="1:19" ht="12.75">
      <c r="A9" s="1035" t="s">
        <v>141</v>
      </c>
      <c r="B9" s="1036"/>
      <c r="C9" s="2746" t="s">
        <v>791</v>
      </c>
      <c r="D9" s="2699"/>
      <c r="E9" s="2699"/>
      <c r="F9" s="2699" t="s">
        <v>792</v>
      </c>
      <c r="G9" s="2699"/>
      <c r="H9" s="2698" t="s">
        <v>793</v>
      </c>
      <c r="I9" s="2699"/>
      <c r="J9" s="2699"/>
      <c r="K9" s="2699" t="s">
        <v>793</v>
      </c>
      <c r="L9" s="2699"/>
      <c r="M9" s="2698" t="s">
        <v>794</v>
      </c>
      <c r="N9" s="2699"/>
      <c r="O9" s="2699"/>
      <c r="P9" s="2699" t="s">
        <v>795</v>
      </c>
      <c r="Q9" s="2699"/>
      <c r="R9" s="2698" t="s">
        <v>796</v>
      </c>
      <c r="S9" s="2700"/>
    </row>
    <row r="10" spans="1:19" ht="12.75">
      <c r="A10" s="1978" t="s">
        <v>153</v>
      </c>
      <c r="B10" s="1979"/>
      <c r="C10" s="2749" t="s">
        <v>797</v>
      </c>
      <c r="D10" s="2750"/>
      <c r="E10" s="1980" t="s">
        <v>798</v>
      </c>
      <c r="F10" s="2699" t="s">
        <v>799</v>
      </c>
      <c r="G10" s="2699"/>
      <c r="H10" s="2751" t="s">
        <v>340</v>
      </c>
      <c r="I10" s="2752"/>
      <c r="J10" s="1980" t="s">
        <v>800</v>
      </c>
      <c r="K10" s="2699" t="s">
        <v>340</v>
      </c>
      <c r="L10" s="2703"/>
      <c r="M10" s="2751" t="s">
        <v>155</v>
      </c>
      <c r="N10" s="2752"/>
      <c r="O10" s="1980" t="s">
        <v>798</v>
      </c>
      <c r="P10" s="2699" t="s">
        <v>155</v>
      </c>
      <c r="Q10" s="2703"/>
      <c r="R10" s="2698" t="s">
        <v>799</v>
      </c>
      <c r="S10" s="2700"/>
    </row>
    <row r="11" spans="1:19" ht="12" customHeight="1">
      <c r="A11" s="1044"/>
      <c r="B11" s="1981"/>
      <c r="C11" s="2753"/>
      <c r="D11" s="2754"/>
      <c r="E11" s="2754"/>
      <c r="F11" s="2604" t="s">
        <v>341</v>
      </c>
      <c r="G11" s="2604"/>
      <c r="H11" s="2755"/>
      <c r="I11" s="2754"/>
      <c r="J11" s="2754"/>
      <c r="K11" s="2604" t="s">
        <v>341</v>
      </c>
      <c r="L11" s="2604"/>
      <c r="M11" s="2755"/>
      <c r="N11" s="2754"/>
      <c r="O11" s="2754"/>
      <c r="P11" s="2604" t="s">
        <v>341</v>
      </c>
      <c r="Q11" s="2604"/>
      <c r="R11" s="2747" t="s">
        <v>341</v>
      </c>
      <c r="S11" s="2748"/>
    </row>
    <row r="12" spans="1:19" ht="9" customHeight="1">
      <c r="A12" s="2733" t="s">
        <v>141</v>
      </c>
      <c r="B12" s="2734"/>
      <c r="C12" s="2756"/>
      <c r="D12" s="2757"/>
      <c r="E12" s="1010"/>
      <c r="F12" s="1011"/>
      <c r="G12" s="1010"/>
      <c r="H12" s="1983"/>
      <c r="I12" s="1010"/>
      <c r="J12" s="1010"/>
      <c r="K12" s="1011"/>
      <c r="L12" s="1010"/>
      <c r="M12" s="1983"/>
      <c r="N12" s="1010"/>
      <c r="O12" s="1010"/>
      <c r="P12" s="1011"/>
      <c r="Q12" s="1010"/>
      <c r="R12" s="1208"/>
      <c r="S12" s="1984"/>
    </row>
    <row r="13" spans="1:19" ht="12.75">
      <c r="A13" s="2733">
        <v>1981</v>
      </c>
      <c r="B13" s="2734"/>
      <c r="C13" s="1985">
        <v>1</v>
      </c>
      <c r="D13" s="1986"/>
      <c r="E13" s="1010"/>
      <c r="F13" s="1987">
        <v>311.31</v>
      </c>
      <c r="G13" s="1015"/>
      <c r="H13" s="1983"/>
      <c r="I13" s="1988" t="s">
        <v>189</v>
      </c>
      <c r="J13" s="1010"/>
      <c r="K13" s="1988" t="s">
        <v>189</v>
      </c>
      <c r="L13" s="2392"/>
      <c r="M13" s="1989">
        <v>1</v>
      </c>
      <c r="N13" s="1989" t="s">
        <v>141</v>
      </c>
      <c r="O13" s="1010"/>
      <c r="P13" s="1987">
        <v>311.31</v>
      </c>
      <c r="Q13" s="1015"/>
      <c r="R13" s="1990" t="s">
        <v>189</v>
      </c>
      <c r="S13" s="1052"/>
    </row>
    <row r="14" spans="1:19" ht="9" customHeight="1">
      <c r="A14" s="2733"/>
      <c r="B14" s="2734"/>
      <c r="C14" s="1985"/>
      <c r="D14" s="1986"/>
      <c r="E14" s="1010"/>
      <c r="F14" s="1991"/>
      <c r="G14" s="1015"/>
      <c r="H14" s="1983"/>
      <c r="I14" s="1988"/>
      <c r="J14" s="1010"/>
      <c r="K14" s="1988"/>
      <c r="L14" s="2392"/>
      <c r="M14" s="1989"/>
      <c r="N14" s="1989"/>
      <c r="O14" s="1010"/>
      <c r="P14" s="1991"/>
      <c r="Q14" s="1015"/>
      <c r="R14" s="1990"/>
      <c r="S14" s="1052"/>
    </row>
    <row r="15" spans="1:19" ht="12.75">
      <c r="A15" s="2733">
        <v>1985</v>
      </c>
      <c r="B15" s="2734"/>
      <c r="C15" s="1985">
        <v>3</v>
      </c>
      <c r="D15" s="1986"/>
      <c r="E15" s="1010"/>
      <c r="F15" s="1991">
        <v>1300</v>
      </c>
      <c r="G15" s="1015"/>
      <c r="H15" s="1983"/>
      <c r="I15" s="1988" t="s">
        <v>189</v>
      </c>
      <c r="J15" s="1010"/>
      <c r="K15" s="1988" t="s">
        <v>189</v>
      </c>
      <c r="L15" s="2392"/>
      <c r="M15" s="1989">
        <v>3</v>
      </c>
      <c r="N15" s="1989" t="s">
        <v>141</v>
      </c>
      <c r="O15" s="1010"/>
      <c r="P15" s="1991">
        <v>1300</v>
      </c>
      <c r="Q15" s="1015"/>
      <c r="R15" s="1990" t="s">
        <v>189</v>
      </c>
      <c r="S15" s="1052"/>
    </row>
    <row r="16" spans="1:19" ht="9" customHeight="1">
      <c r="A16" s="2733"/>
      <c r="B16" s="2734"/>
      <c r="C16" s="1985"/>
      <c r="D16" s="1986"/>
      <c r="E16" s="1010"/>
      <c r="F16" s="1991"/>
      <c r="G16" s="1015"/>
      <c r="H16" s="1983"/>
      <c r="I16" s="1988"/>
      <c r="J16" s="1010"/>
      <c r="K16" s="1988"/>
      <c r="L16" s="2392"/>
      <c r="M16" s="1989"/>
      <c r="N16" s="1989"/>
      <c r="O16" s="1010"/>
      <c r="P16" s="1991"/>
      <c r="Q16" s="1015"/>
      <c r="R16" s="1990"/>
      <c r="S16" s="1052"/>
    </row>
    <row r="17" spans="1:19" ht="12.75">
      <c r="A17" s="2733">
        <v>1990</v>
      </c>
      <c r="B17" s="2734"/>
      <c r="C17" s="1985">
        <v>3</v>
      </c>
      <c r="D17" s="1986"/>
      <c r="E17" s="1010"/>
      <c r="F17" s="1991">
        <v>1000</v>
      </c>
      <c r="G17" s="1015"/>
      <c r="H17" s="1983"/>
      <c r="I17" s="1988" t="s">
        <v>189</v>
      </c>
      <c r="J17" s="1010"/>
      <c r="K17" s="1988" t="s">
        <v>189</v>
      </c>
      <c r="L17" s="2392"/>
      <c r="M17" s="1989">
        <v>3</v>
      </c>
      <c r="N17" s="1989" t="s">
        <v>141</v>
      </c>
      <c r="O17" s="1010"/>
      <c r="P17" s="1991">
        <v>1000</v>
      </c>
      <c r="Q17" s="1015"/>
      <c r="R17" s="1990" t="s">
        <v>189</v>
      </c>
      <c r="S17" s="1052"/>
    </row>
    <row r="18" spans="1:19" ht="9" customHeight="1">
      <c r="A18" s="1913"/>
      <c r="B18" s="689"/>
      <c r="C18" s="1985"/>
      <c r="D18" s="1986"/>
      <c r="E18" s="1010"/>
      <c r="F18" s="1991"/>
      <c r="G18" s="1015"/>
      <c r="H18" s="1983"/>
      <c r="I18" s="1988"/>
      <c r="J18" s="1010"/>
      <c r="K18" s="1988"/>
      <c r="L18" s="2392"/>
      <c r="M18" s="1989"/>
      <c r="N18" s="1989"/>
      <c r="O18" s="1010"/>
      <c r="P18" s="1991"/>
      <c r="Q18" s="1015"/>
      <c r="R18" s="1990"/>
      <c r="S18" s="1052"/>
    </row>
    <row r="19" spans="1:19" ht="12.75">
      <c r="A19" s="2733">
        <v>1995</v>
      </c>
      <c r="B19" s="2734"/>
      <c r="C19" s="1985">
        <v>9</v>
      </c>
      <c r="D19" s="1986"/>
      <c r="E19" s="1010"/>
      <c r="F19" s="1991">
        <v>4346.42301</v>
      </c>
      <c r="G19" s="1015"/>
      <c r="H19" s="1983"/>
      <c r="I19" s="1988" t="s">
        <v>189</v>
      </c>
      <c r="J19" s="1010"/>
      <c r="K19" s="1988" t="s">
        <v>189</v>
      </c>
      <c r="L19" s="2392"/>
      <c r="M19" s="1989">
        <v>9</v>
      </c>
      <c r="N19" s="1989" t="s">
        <v>141</v>
      </c>
      <c r="O19" s="1010"/>
      <c r="P19" s="1991">
        <v>4346.42301</v>
      </c>
      <c r="Q19" s="1015"/>
      <c r="R19" s="1990" t="s">
        <v>189</v>
      </c>
      <c r="S19" s="1052"/>
    </row>
    <row r="20" spans="1:19" ht="12.75">
      <c r="A20" s="2733">
        <v>1996</v>
      </c>
      <c r="B20" s="2734"/>
      <c r="C20" s="1985">
        <v>12</v>
      </c>
      <c r="D20" s="1986"/>
      <c r="E20" s="1010"/>
      <c r="F20" s="1991">
        <v>4021.75907</v>
      </c>
      <c r="G20" s="1015"/>
      <c r="H20" s="1983"/>
      <c r="I20" s="1988" t="s">
        <v>189</v>
      </c>
      <c r="J20" s="1010"/>
      <c r="K20" s="1988" t="s">
        <v>189</v>
      </c>
      <c r="L20" s="2392"/>
      <c r="M20" s="1989">
        <v>12</v>
      </c>
      <c r="N20" s="1989" t="s">
        <v>141</v>
      </c>
      <c r="O20" s="1010"/>
      <c r="P20" s="1991">
        <v>4021.75907</v>
      </c>
      <c r="Q20" s="1015"/>
      <c r="R20" s="1990" t="s">
        <v>189</v>
      </c>
      <c r="S20" s="1052"/>
    </row>
    <row r="21" spans="1:19" ht="12.75">
      <c r="A21" s="2733">
        <v>1997</v>
      </c>
      <c r="B21" s="2734"/>
      <c r="C21" s="1985">
        <v>14</v>
      </c>
      <c r="D21" s="1986"/>
      <c r="E21" s="1010"/>
      <c r="F21" s="1991">
        <v>4494.08073</v>
      </c>
      <c r="G21" s="1015"/>
      <c r="H21" s="1983"/>
      <c r="I21" s="1988" t="s">
        <v>189</v>
      </c>
      <c r="J21" s="1010"/>
      <c r="K21" s="1988" t="s">
        <v>189</v>
      </c>
      <c r="L21" s="2392"/>
      <c r="M21" s="1989">
        <v>14</v>
      </c>
      <c r="N21" s="1989" t="s">
        <v>141</v>
      </c>
      <c r="O21" s="1010"/>
      <c r="P21" s="1991">
        <v>4494.08073</v>
      </c>
      <c r="Q21" s="1015"/>
      <c r="R21" s="1990" t="s">
        <v>189</v>
      </c>
      <c r="S21" s="1052"/>
    </row>
    <row r="22" spans="1:19" ht="12.75">
      <c r="A22" s="2733">
        <v>1998</v>
      </c>
      <c r="B22" s="2734"/>
      <c r="C22" s="1985">
        <v>18</v>
      </c>
      <c r="D22" s="1986"/>
      <c r="E22" s="1010"/>
      <c r="F22" s="1991">
        <v>5437.60094</v>
      </c>
      <c r="G22" s="1015"/>
      <c r="H22" s="1983"/>
      <c r="I22" s="1988" t="s">
        <v>189</v>
      </c>
      <c r="J22" s="1010"/>
      <c r="K22" s="1988" t="s">
        <v>189</v>
      </c>
      <c r="L22" s="2392"/>
      <c r="M22" s="1989">
        <v>18</v>
      </c>
      <c r="N22" s="1989" t="s">
        <v>141</v>
      </c>
      <c r="O22" s="1010"/>
      <c r="P22" s="1991">
        <v>5437.60094</v>
      </c>
      <c r="Q22" s="1015"/>
      <c r="R22" s="1990">
        <v>3175.5</v>
      </c>
      <c r="S22" s="1052"/>
    </row>
    <row r="23" spans="1:19" ht="12.75">
      <c r="A23" s="2733">
        <v>1999</v>
      </c>
      <c r="B23" s="2734"/>
      <c r="C23" s="1985">
        <v>21</v>
      </c>
      <c r="D23" s="1986"/>
      <c r="E23" s="1010"/>
      <c r="F23" s="1991">
        <v>19219.67098</v>
      </c>
      <c r="G23" s="1015"/>
      <c r="H23" s="1983"/>
      <c r="I23" s="1992">
        <v>1</v>
      </c>
      <c r="J23" s="1010"/>
      <c r="K23" s="1987">
        <v>14150</v>
      </c>
      <c r="L23" s="2392"/>
      <c r="M23" s="1989">
        <v>20</v>
      </c>
      <c r="N23" s="1989" t="s">
        <v>141</v>
      </c>
      <c r="O23" s="1010"/>
      <c r="P23" s="1991">
        <v>5069.670979999999</v>
      </c>
      <c r="Q23" s="1015"/>
      <c r="R23" s="1990" t="s">
        <v>189</v>
      </c>
      <c r="S23" s="1052"/>
    </row>
    <row r="24" spans="1:19" ht="12.75">
      <c r="A24" s="2733">
        <v>2000</v>
      </c>
      <c r="B24" s="2734"/>
      <c r="C24" s="1985">
        <v>21</v>
      </c>
      <c r="D24" s="1986"/>
      <c r="E24" s="1010"/>
      <c r="F24" s="1991">
        <v>91032.62968</v>
      </c>
      <c r="G24" s="1015"/>
      <c r="H24" s="1983"/>
      <c r="I24" s="1992">
        <v>2</v>
      </c>
      <c r="J24" s="1010"/>
      <c r="K24" s="1991">
        <v>86513.6</v>
      </c>
      <c r="L24" s="2392"/>
      <c r="M24" s="1989">
        <v>19</v>
      </c>
      <c r="N24" s="1989" t="s">
        <v>141</v>
      </c>
      <c r="O24" s="1010"/>
      <c r="P24" s="1991">
        <v>4519</v>
      </c>
      <c r="Q24" s="1015"/>
      <c r="R24" s="1990" t="s">
        <v>189</v>
      </c>
      <c r="S24" s="1052"/>
    </row>
    <row r="25" spans="1:19" ht="12.75" customHeight="1">
      <c r="A25" s="2733">
        <v>2001</v>
      </c>
      <c r="B25" s="2734"/>
      <c r="C25" s="1985">
        <v>22</v>
      </c>
      <c r="D25" s="1986"/>
      <c r="E25" s="1010"/>
      <c r="F25" s="1991">
        <v>4526.33457</v>
      </c>
      <c r="G25" s="1015"/>
      <c r="H25" s="1983"/>
      <c r="I25" s="1992">
        <v>1</v>
      </c>
      <c r="J25" s="1993" t="s">
        <v>801</v>
      </c>
      <c r="K25" s="1991">
        <v>53.4</v>
      </c>
      <c r="L25" s="2392"/>
      <c r="M25" s="1989">
        <v>22</v>
      </c>
      <c r="N25" s="1989" t="s">
        <v>141</v>
      </c>
      <c r="O25" s="1010"/>
      <c r="P25" s="1991">
        <v>4472.9</v>
      </c>
      <c r="Q25" s="1015"/>
      <c r="R25" s="1990" t="s">
        <v>189</v>
      </c>
      <c r="S25" s="1052"/>
    </row>
    <row r="26" spans="1:19" ht="12.75" customHeight="1">
      <c r="A26" s="2733">
        <v>2002</v>
      </c>
      <c r="B26" s="2734"/>
      <c r="C26" s="1985">
        <v>23</v>
      </c>
      <c r="D26" s="1986"/>
      <c r="E26" s="1010"/>
      <c r="F26" s="1991">
        <v>4893.9</v>
      </c>
      <c r="G26" s="1015"/>
      <c r="H26" s="1983"/>
      <c r="I26" s="1988" t="s">
        <v>189</v>
      </c>
      <c r="J26" s="1010"/>
      <c r="K26" s="1988" t="s">
        <v>189</v>
      </c>
      <c r="L26" s="2392"/>
      <c r="M26" s="1989">
        <v>23</v>
      </c>
      <c r="N26" s="1989" t="s">
        <v>141</v>
      </c>
      <c r="O26" s="1010"/>
      <c r="P26" s="1991">
        <v>4893.9</v>
      </c>
      <c r="Q26" s="1015"/>
      <c r="R26" s="1990" t="s">
        <v>189</v>
      </c>
      <c r="S26" s="1052"/>
    </row>
    <row r="27" spans="1:19" ht="12.75" customHeight="1">
      <c r="A27" s="2733">
        <v>2003</v>
      </c>
      <c r="B27" s="2734"/>
      <c r="C27" s="1985">
        <v>24</v>
      </c>
      <c r="D27" s="1986"/>
      <c r="E27" s="1010"/>
      <c r="F27" s="1991">
        <v>5022.1</v>
      </c>
      <c r="G27" s="1015"/>
      <c r="H27" s="1983"/>
      <c r="I27" s="1992">
        <v>1</v>
      </c>
      <c r="J27" s="1010"/>
      <c r="K27" s="1991">
        <v>230.9</v>
      </c>
      <c r="L27" s="2392"/>
      <c r="M27" s="1989">
        <v>23</v>
      </c>
      <c r="N27" s="1989" t="s">
        <v>141</v>
      </c>
      <c r="O27" s="1010"/>
      <c r="P27" s="1991">
        <v>4791.2</v>
      </c>
      <c r="Q27" s="1015"/>
      <c r="R27" s="1990" t="s">
        <v>189</v>
      </c>
      <c r="S27" s="1052"/>
    </row>
    <row r="28" spans="1:19" ht="12.75" customHeight="1">
      <c r="A28" s="2733">
        <v>2004</v>
      </c>
      <c r="B28" s="2734"/>
      <c r="C28" s="1985">
        <v>27</v>
      </c>
      <c r="D28" s="1986"/>
      <c r="E28" s="1010"/>
      <c r="F28" s="1991">
        <v>10120.8</v>
      </c>
      <c r="G28" s="1015"/>
      <c r="H28" s="1983"/>
      <c r="I28" s="1992">
        <v>1</v>
      </c>
      <c r="J28" s="1993" t="s">
        <v>801</v>
      </c>
      <c r="K28" s="1994">
        <v>282.2</v>
      </c>
      <c r="L28" s="2392"/>
      <c r="M28" s="1989">
        <v>27</v>
      </c>
      <c r="N28" s="1989" t="s">
        <v>141</v>
      </c>
      <c r="O28" s="1010"/>
      <c r="P28" s="1991">
        <v>9838.6</v>
      </c>
      <c r="Q28" s="1015"/>
      <c r="R28" s="1990" t="s">
        <v>189</v>
      </c>
      <c r="S28" s="1052"/>
    </row>
    <row r="29" spans="1:19" s="798" customFormat="1" ht="12.75" customHeight="1">
      <c r="A29" s="2733">
        <v>2005</v>
      </c>
      <c r="B29" s="2735"/>
      <c r="C29" s="1995">
        <v>29</v>
      </c>
      <c r="D29" s="1996"/>
      <c r="E29" s="1997"/>
      <c r="F29" s="1998">
        <v>13757.7</v>
      </c>
      <c r="G29" s="1999"/>
      <c r="H29" s="2000"/>
      <c r="I29" s="1992">
        <v>1</v>
      </c>
      <c r="J29" s="2001" t="s">
        <v>801</v>
      </c>
      <c r="K29" s="1998">
        <v>535</v>
      </c>
      <c r="L29" s="2393"/>
      <c r="M29" s="1967">
        <v>28</v>
      </c>
      <c r="N29" s="1967" t="s">
        <v>141</v>
      </c>
      <c r="O29" s="2002"/>
      <c r="P29" s="1998">
        <v>13222.7</v>
      </c>
      <c r="Q29" s="1999"/>
      <c r="R29" s="2003" t="s">
        <v>189</v>
      </c>
      <c r="S29" s="2004"/>
    </row>
    <row r="30" spans="1:19" ht="12.75" customHeight="1">
      <c r="A30" s="2733">
        <v>2006</v>
      </c>
      <c r="B30" s="2735"/>
      <c r="C30" s="1985">
        <v>33</v>
      </c>
      <c r="D30" s="1986"/>
      <c r="E30" s="1010"/>
      <c r="F30" s="1991">
        <v>70096.5</v>
      </c>
      <c r="G30" s="1015"/>
      <c r="H30" s="1983"/>
      <c r="I30" s="1992">
        <v>1</v>
      </c>
      <c r="J30" s="1010"/>
      <c r="K30" s="1991">
        <v>176</v>
      </c>
      <c r="L30" s="2392"/>
      <c r="M30" s="1989">
        <v>32</v>
      </c>
      <c r="N30" s="1989" t="s">
        <v>141</v>
      </c>
      <c r="O30" s="2005"/>
      <c r="P30" s="1991">
        <v>69920.5</v>
      </c>
      <c r="Q30" s="1015"/>
      <c r="R30" s="1990" t="s">
        <v>189</v>
      </c>
      <c r="S30" s="1052"/>
    </row>
    <row r="31" spans="1:19" ht="12.75" customHeight="1">
      <c r="A31" s="2733">
        <v>2007</v>
      </c>
      <c r="B31" s="2735"/>
      <c r="C31" s="1985">
        <v>36</v>
      </c>
      <c r="D31" s="1986"/>
      <c r="E31" s="1010"/>
      <c r="F31" s="1991">
        <v>71869.5</v>
      </c>
      <c r="G31" s="1015"/>
      <c r="H31" s="1983"/>
      <c r="I31" s="1992">
        <v>3</v>
      </c>
      <c r="J31" s="2001" t="s">
        <v>801</v>
      </c>
      <c r="K31" s="1991">
        <v>641.1</v>
      </c>
      <c r="L31" s="2392"/>
      <c r="M31" s="1989">
        <v>36</v>
      </c>
      <c r="N31" s="1989" t="s">
        <v>141</v>
      </c>
      <c r="O31" s="2005"/>
      <c r="P31" s="1991">
        <v>71228.4</v>
      </c>
      <c r="Q31" s="1015"/>
      <c r="R31" s="1990" t="s">
        <v>189</v>
      </c>
      <c r="S31" s="1052"/>
    </row>
    <row r="32" spans="1:19" ht="12.75" customHeight="1">
      <c r="A32" s="2733">
        <v>2008</v>
      </c>
      <c r="B32" s="2735"/>
      <c r="C32" s="1985">
        <v>42</v>
      </c>
      <c r="D32" s="1986"/>
      <c r="E32" s="1010"/>
      <c r="F32" s="1991">
        <v>84623.4</v>
      </c>
      <c r="G32" s="1015"/>
      <c r="H32" s="1983"/>
      <c r="I32" s="1992">
        <v>5</v>
      </c>
      <c r="J32" s="2001" t="s">
        <v>802</v>
      </c>
      <c r="K32" s="1991">
        <v>5810.3</v>
      </c>
      <c r="L32" s="2392"/>
      <c r="M32" s="1989">
        <v>40</v>
      </c>
      <c r="N32" s="1989" t="s">
        <v>141</v>
      </c>
      <c r="O32" s="2005"/>
      <c r="P32" s="1991">
        <v>78813.1</v>
      </c>
      <c r="Q32" s="1015"/>
      <c r="R32" s="1990" t="s">
        <v>189</v>
      </c>
      <c r="S32" s="1052"/>
    </row>
    <row r="33" spans="1:19" ht="12.75" customHeight="1">
      <c r="A33" s="2733">
        <v>2009</v>
      </c>
      <c r="B33" s="2735"/>
      <c r="C33" s="1985">
        <v>43</v>
      </c>
      <c r="D33" s="2001" t="s">
        <v>803</v>
      </c>
      <c r="E33" s="1010"/>
      <c r="F33" s="1991">
        <v>85636.5</v>
      </c>
      <c r="G33" s="1015"/>
      <c r="H33" s="1983"/>
      <c r="I33" s="1992">
        <v>4</v>
      </c>
      <c r="J33" s="2001" t="s">
        <v>801</v>
      </c>
      <c r="K33" s="1991">
        <v>7308.7</v>
      </c>
      <c r="L33" s="2392"/>
      <c r="M33" s="1989">
        <v>41</v>
      </c>
      <c r="N33" s="1989" t="s">
        <v>141</v>
      </c>
      <c r="O33" s="2005"/>
      <c r="P33" s="1991">
        <v>78327.8</v>
      </c>
      <c r="Q33" s="1015"/>
      <c r="R33" s="1990" t="s">
        <v>189</v>
      </c>
      <c r="S33" s="1052"/>
    </row>
    <row r="34" spans="1:19" ht="12.75" customHeight="1">
      <c r="A34" s="2733">
        <v>2010</v>
      </c>
      <c r="B34" s="2735"/>
      <c r="C34" s="1985">
        <v>50</v>
      </c>
      <c r="D34" s="2006" t="s">
        <v>141</v>
      </c>
      <c r="E34" s="1010"/>
      <c r="F34" s="1991">
        <v>97045</v>
      </c>
      <c r="G34" s="1015"/>
      <c r="H34" s="1983"/>
      <c r="I34" s="1992">
        <v>7</v>
      </c>
      <c r="J34" s="2001" t="s">
        <v>804</v>
      </c>
      <c r="K34" s="1991">
        <v>10412.928</v>
      </c>
      <c r="L34" s="2392"/>
      <c r="M34" s="1989">
        <v>44</v>
      </c>
      <c r="N34" s="1989" t="s">
        <v>141</v>
      </c>
      <c r="O34" s="2005" t="s">
        <v>141</v>
      </c>
      <c r="P34" s="1991">
        <f>+F34-K34</f>
        <v>86632.072</v>
      </c>
      <c r="Q34" s="1015"/>
      <c r="R34" s="1990" t="s">
        <v>189</v>
      </c>
      <c r="S34" s="1052"/>
    </row>
    <row r="35" spans="1:19" ht="12.75" customHeight="1">
      <c r="A35" s="2007" t="s">
        <v>176</v>
      </c>
      <c r="B35" s="1993" t="s">
        <v>921</v>
      </c>
      <c r="C35" s="1985">
        <v>63</v>
      </c>
      <c r="D35" s="1986"/>
      <c r="E35" s="1010"/>
      <c r="F35" s="1987">
        <v>600441.3</v>
      </c>
      <c r="G35" s="1015"/>
      <c r="H35" s="1983"/>
      <c r="I35" s="1992">
        <v>27</v>
      </c>
      <c r="J35" s="1010"/>
      <c r="K35" s="1987">
        <f>SUM(K23:K34)</f>
        <v>126114.128</v>
      </c>
      <c r="L35" s="2392"/>
      <c r="M35" s="1989">
        <v>55</v>
      </c>
      <c r="N35" s="1989" t="s">
        <v>141</v>
      </c>
      <c r="O35" s="1010"/>
      <c r="P35" s="1987">
        <f>+F35-K35</f>
        <v>474327.172</v>
      </c>
      <c r="Q35" s="1015"/>
      <c r="R35" s="1990">
        <v>3340.5</v>
      </c>
      <c r="S35" s="2008" t="s">
        <v>805</v>
      </c>
    </row>
    <row r="36" spans="1:19" ht="6.75" customHeight="1" thickBot="1">
      <c r="A36" s="2009"/>
      <c r="B36" s="2010"/>
      <c r="C36" s="2011"/>
      <c r="D36" s="1062"/>
      <c r="E36" s="1062"/>
      <c r="F36" s="1062"/>
      <c r="G36" s="1064"/>
      <c r="H36" s="2012"/>
      <c r="I36" s="1062"/>
      <c r="J36" s="1062"/>
      <c r="K36" s="1062"/>
      <c r="L36" s="1064"/>
      <c r="M36" s="2012"/>
      <c r="N36" s="1062"/>
      <c r="O36" s="1062"/>
      <c r="P36" s="1062"/>
      <c r="Q36" s="1064"/>
      <c r="R36" s="2012"/>
      <c r="S36" s="2013"/>
    </row>
    <row r="37" spans="1:19" ht="6.75" customHeight="1">
      <c r="A37" s="2014"/>
      <c r="B37" s="2014"/>
      <c r="C37" s="2015"/>
      <c r="D37" s="2015"/>
      <c r="E37" s="2015"/>
      <c r="F37" s="2015"/>
      <c r="G37" s="2016"/>
      <c r="H37" s="2015"/>
      <c r="I37" s="2015"/>
      <c r="J37" s="2015"/>
      <c r="K37" s="2015"/>
      <c r="L37" s="2016"/>
      <c r="M37" s="2015"/>
      <c r="N37" s="2015"/>
      <c r="O37" s="2015"/>
      <c r="P37" s="2015"/>
      <c r="Q37" s="2016"/>
      <c r="R37" s="2015"/>
      <c r="S37" s="2016"/>
    </row>
    <row r="38" spans="1:19" ht="12.75">
      <c r="A38" s="112" t="s">
        <v>806</v>
      </c>
      <c r="B38" s="112"/>
      <c r="C38" s="1"/>
      <c r="D38" s="1"/>
      <c r="E38" s="1"/>
      <c r="F38" s="1025"/>
      <c r="G38" s="1026"/>
      <c r="H38" s="1026"/>
      <c r="I38" s="1026"/>
      <c r="J38" s="1026"/>
      <c r="K38" s="1026"/>
      <c r="L38" s="1026"/>
      <c r="M38" s="1026"/>
      <c r="N38" s="1026"/>
      <c r="O38" s="1026"/>
      <c r="P38" s="2017"/>
      <c r="Q38" s="1026"/>
      <c r="R38" s="1025"/>
      <c r="S38" s="1026"/>
    </row>
    <row r="39" spans="1:2" ht="12.75">
      <c r="A39" s="1940" t="s">
        <v>920</v>
      </c>
      <c r="B39" s="1940"/>
    </row>
    <row r="40" spans="1:2" ht="12.75">
      <c r="A40" s="1940" t="s">
        <v>807</v>
      </c>
      <c r="B40" s="1940"/>
    </row>
    <row r="41" spans="1:2" ht="12.75">
      <c r="A41" s="1940" t="s">
        <v>808</v>
      </c>
      <c r="B41" s="1940"/>
    </row>
    <row r="42" spans="1:2" ht="12.75">
      <c r="A42" s="1940" t="s">
        <v>809</v>
      </c>
      <c r="B42" s="1940"/>
    </row>
    <row r="43" spans="1:2" ht="12.75">
      <c r="A43" s="1940" t="s">
        <v>810</v>
      </c>
      <c r="B43" s="1940"/>
    </row>
    <row r="44" spans="1:2" ht="12.75">
      <c r="A44" s="1940" t="s">
        <v>811</v>
      </c>
      <c r="B44" s="1940"/>
    </row>
    <row r="45" spans="1:2" ht="12.75">
      <c r="A45" s="1940" t="s">
        <v>812</v>
      </c>
      <c r="B45" s="1940"/>
    </row>
    <row r="46" spans="1:2" ht="12.75">
      <c r="A46" s="1940" t="s">
        <v>813</v>
      </c>
      <c r="B46" s="1940"/>
    </row>
    <row r="47" spans="1:2" ht="12.75">
      <c r="A47" s="1940" t="s">
        <v>814</v>
      </c>
      <c r="B47" s="1940"/>
    </row>
    <row r="48" spans="1:2" ht="12.75">
      <c r="A48" s="1940" t="s">
        <v>815</v>
      </c>
      <c r="B48" s="1940"/>
    </row>
    <row r="51" ht="12.75">
      <c r="F51" s="2333" t="s">
        <v>141</v>
      </c>
    </row>
    <row r="52" ht="12.75">
      <c r="K52" t="s">
        <v>141</v>
      </c>
    </row>
    <row r="53" ht="12.75">
      <c r="K53" t="s">
        <v>141</v>
      </c>
    </row>
    <row r="54" ht="12.75">
      <c r="K54" t="s">
        <v>141</v>
      </c>
    </row>
    <row r="55" spans="6:19" ht="12.75">
      <c r="F55" s="414"/>
      <c r="G55" s="414"/>
      <c r="H55" s="414"/>
      <c r="I55" s="414"/>
      <c r="J55" s="414"/>
      <c r="K55" s="414" t="s">
        <v>141</v>
      </c>
      <c r="L55" s="414"/>
      <c r="M55" s="414"/>
      <c r="N55" s="414"/>
      <c r="O55" s="414"/>
      <c r="P55" s="414"/>
      <c r="Q55" s="414"/>
      <c r="R55" s="414"/>
      <c r="S55" s="414"/>
    </row>
    <row r="56" spans="3:19" ht="12.75">
      <c r="C56" s="414"/>
      <c r="D56" s="414"/>
      <c r="E56" s="414"/>
      <c r="F56" s="414"/>
      <c r="G56" s="414"/>
      <c r="H56" s="414"/>
      <c r="I56" s="414"/>
      <c r="J56" s="414"/>
      <c r="K56" s="414" t="s">
        <v>141</v>
      </c>
      <c r="L56" s="414"/>
      <c r="M56" s="414"/>
      <c r="N56" s="414"/>
      <c r="O56" s="414"/>
      <c r="P56" s="414"/>
      <c r="Q56" s="414"/>
      <c r="R56" s="414"/>
      <c r="S56" s="414"/>
    </row>
    <row r="57" spans="6:19" ht="12.75">
      <c r="F57" s="414"/>
      <c r="G57" s="414"/>
      <c r="H57" s="414"/>
      <c r="I57" s="414"/>
      <c r="J57" s="414"/>
      <c r="K57" s="414" t="s">
        <v>141</v>
      </c>
      <c r="L57" s="414"/>
      <c r="M57" s="414"/>
      <c r="N57" s="414"/>
      <c r="O57" s="414"/>
      <c r="P57" s="414"/>
      <c r="Q57" s="414"/>
      <c r="R57" s="414"/>
      <c r="S57" s="414"/>
    </row>
    <row r="58" spans="6:19" ht="12.75">
      <c r="F58" s="414"/>
      <c r="G58" s="414"/>
      <c r="H58" s="414"/>
      <c r="I58" s="414"/>
      <c r="J58" s="414"/>
      <c r="K58" s="414" t="s">
        <v>141</v>
      </c>
      <c r="L58" s="414"/>
      <c r="M58" s="414"/>
      <c r="N58" s="414"/>
      <c r="O58" s="414"/>
      <c r="P58" s="414"/>
      <c r="Q58" s="414"/>
      <c r="R58" s="414"/>
      <c r="S58" s="414"/>
    </row>
    <row r="59" spans="6:19" ht="12.75">
      <c r="F59" s="414"/>
      <c r="G59" s="414"/>
      <c r="H59" s="414"/>
      <c r="I59" s="414"/>
      <c r="J59" s="414"/>
      <c r="K59" s="414" t="s">
        <v>141</v>
      </c>
      <c r="L59" s="414"/>
      <c r="M59" s="414"/>
      <c r="N59" s="414"/>
      <c r="O59" s="414"/>
      <c r="P59" s="414"/>
      <c r="Q59" s="414"/>
      <c r="R59" s="414"/>
      <c r="S59" s="414"/>
    </row>
    <row r="60" spans="6:19" ht="12.75">
      <c r="F60" s="414"/>
      <c r="G60" s="414"/>
      <c r="H60" s="414"/>
      <c r="I60" s="414"/>
      <c r="J60" s="414"/>
      <c r="K60" s="414"/>
      <c r="L60" s="414"/>
      <c r="M60" s="414"/>
      <c r="N60" s="414"/>
      <c r="O60" s="414"/>
      <c r="P60" s="414"/>
      <c r="Q60" s="414"/>
      <c r="R60" s="414"/>
      <c r="S60" s="414"/>
    </row>
    <row r="61" spans="6:19" ht="12.75">
      <c r="F61" s="414"/>
      <c r="G61" s="414"/>
      <c r="H61" s="414"/>
      <c r="I61" s="414"/>
      <c r="J61" s="414"/>
      <c r="K61" s="414"/>
      <c r="L61" s="414"/>
      <c r="M61" s="414"/>
      <c r="N61" s="414"/>
      <c r="O61" s="414"/>
      <c r="P61" s="414"/>
      <c r="Q61" s="414"/>
      <c r="R61" s="414"/>
      <c r="S61" s="414"/>
    </row>
    <row r="62" spans="6:19" ht="12.75">
      <c r="F62" s="414"/>
      <c r="G62" s="414"/>
      <c r="H62" s="414"/>
      <c r="I62" s="414"/>
      <c r="J62" s="414"/>
      <c r="K62" s="414"/>
      <c r="L62" s="414"/>
      <c r="M62" s="414"/>
      <c r="N62" s="414"/>
      <c r="O62" s="414"/>
      <c r="P62" s="414"/>
      <c r="Q62" s="414"/>
      <c r="R62" s="414"/>
      <c r="S62" s="414"/>
    </row>
    <row r="63" spans="6:19" ht="12.75">
      <c r="F63" s="414"/>
      <c r="G63" s="414"/>
      <c r="H63" s="414"/>
      <c r="I63" s="414"/>
      <c r="J63" s="414"/>
      <c r="K63" s="414"/>
      <c r="L63" s="414"/>
      <c r="M63" s="414"/>
      <c r="N63" s="414"/>
      <c r="O63" s="414"/>
      <c r="P63" s="414"/>
      <c r="Q63" s="414"/>
      <c r="R63" s="414"/>
      <c r="S63" s="414"/>
    </row>
    <row r="64" spans="6:19" ht="12.75">
      <c r="F64" s="414"/>
      <c r="G64" s="414"/>
      <c r="H64" s="414"/>
      <c r="I64" s="414"/>
      <c r="J64" s="414"/>
      <c r="K64" s="414"/>
      <c r="L64" s="414"/>
      <c r="M64" s="414"/>
      <c r="N64" s="414"/>
      <c r="O64" s="414"/>
      <c r="P64" s="414"/>
      <c r="Q64" s="414"/>
      <c r="R64" s="414"/>
      <c r="S64" s="414"/>
    </row>
    <row r="65" spans="6:19" ht="12.75">
      <c r="F65" s="414"/>
      <c r="G65" s="414"/>
      <c r="H65" s="414"/>
      <c r="I65" s="414"/>
      <c r="J65" s="414"/>
      <c r="K65" s="414"/>
      <c r="L65" s="414"/>
      <c r="M65" s="414"/>
      <c r="N65" s="414"/>
      <c r="O65" s="414"/>
      <c r="P65" s="414"/>
      <c r="Q65" s="414"/>
      <c r="R65" s="414"/>
      <c r="S65" s="414"/>
    </row>
    <row r="66" spans="6:19" ht="12.75">
      <c r="F66" s="414"/>
      <c r="G66" s="414"/>
      <c r="H66" s="414"/>
      <c r="I66" s="414"/>
      <c r="J66" s="414"/>
      <c r="K66" s="414"/>
      <c r="L66" s="414"/>
      <c r="M66" s="414"/>
      <c r="N66" s="414"/>
      <c r="O66" s="414"/>
      <c r="P66" s="414"/>
      <c r="Q66" s="414"/>
      <c r="R66" s="414"/>
      <c r="S66" s="414"/>
    </row>
    <row r="67" spans="6:19" ht="12.75">
      <c r="F67" s="414"/>
      <c r="G67" s="414"/>
      <c r="H67" s="414"/>
      <c r="I67" s="414"/>
      <c r="J67" s="414"/>
      <c r="K67" s="414"/>
      <c r="L67" s="414"/>
      <c r="M67" s="414"/>
      <c r="N67" s="414"/>
      <c r="O67" s="414"/>
      <c r="P67" s="414"/>
      <c r="Q67" s="414"/>
      <c r="R67" s="414"/>
      <c r="S67" s="414"/>
    </row>
    <row r="68" spans="6:19" ht="12.75">
      <c r="F68" s="414"/>
      <c r="G68" s="414"/>
      <c r="H68" s="414"/>
      <c r="I68" s="414"/>
      <c r="J68" s="414"/>
      <c r="K68" s="414"/>
      <c r="L68" s="414"/>
      <c r="M68" s="414"/>
      <c r="N68" s="414"/>
      <c r="O68" s="414"/>
      <c r="P68" s="414"/>
      <c r="Q68" s="414"/>
      <c r="R68" s="414"/>
      <c r="S68" s="414"/>
    </row>
    <row r="69" spans="6:19" ht="12.75">
      <c r="F69" s="414"/>
      <c r="G69" s="414"/>
      <c r="H69" s="414"/>
      <c r="I69" s="414"/>
      <c r="J69" s="414"/>
      <c r="K69" s="414"/>
      <c r="L69" s="414"/>
      <c r="M69" s="414"/>
      <c r="N69" s="414"/>
      <c r="O69" s="414"/>
      <c r="P69" s="414"/>
      <c r="Q69" s="414"/>
      <c r="R69" s="414"/>
      <c r="S69" s="414"/>
    </row>
    <row r="70" spans="6:19" ht="12.75">
      <c r="F70" s="414"/>
      <c r="G70" s="414"/>
      <c r="H70" s="414"/>
      <c r="I70" s="414"/>
      <c r="J70" s="414"/>
      <c r="K70" s="414"/>
      <c r="L70" s="414"/>
      <c r="M70" s="414"/>
      <c r="N70" s="414"/>
      <c r="O70" s="414"/>
      <c r="P70" s="414"/>
      <c r="Q70" s="414"/>
      <c r="R70" s="414"/>
      <c r="S70" s="414"/>
    </row>
    <row r="71" spans="7:19" ht="12.75">
      <c r="G71" s="414"/>
      <c r="H71" s="414"/>
      <c r="I71" s="414"/>
      <c r="J71" s="414"/>
      <c r="K71" s="414"/>
      <c r="L71" s="414"/>
      <c r="M71" s="414"/>
      <c r="N71" s="414"/>
      <c r="O71" s="414"/>
      <c r="P71" s="414"/>
      <c r="Q71" s="414"/>
      <c r="S71" s="414"/>
    </row>
    <row r="72" spans="7:19" ht="12.75">
      <c r="G72" s="414"/>
      <c r="H72" s="414"/>
      <c r="I72" s="414"/>
      <c r="J72" s="414"/>
      <c r="K72" s="414"/>
      <c r="L72" s="414"/>
      <c r="M72" s="414"/>
      <c r="N72" s="414"/>
      <c r="O72" s="414"/>
      <c r="P72" s="414"/>
      <c r="Q72" s="414"/>
      <c r="S72" s="414"/>
    </row>
    <row r="73" spans="7:19" ht="12.75">
      <c r="G73" s="414"/>
      <c r="H73" s="414"/>
      <c r="I73" s="414"/>
      <c r="J73" s="414"/>
      <c r="K73" s="414"/>
      <c r="L73" s="414"/>
      <c r="M73" s="414"/>
      <c r="N73" s="414"/>
      <c r="O73" s="414"/>
      <c r="P73" s="414"/>
      <c r="Q73" s="414"/>
      <c r="S73" s="414"/>
    </row>
  </sheetData>
  <sheetProtection/>
  <mergeCells count="66">
    <mergeCell ref="A33:B33"/>
    <mergeCell ref="A34:B34"/>
    <mergeCell ref="A16:B16"/>
    <mergeCell ref="A29:B29"/>
    <mergeCell ref="A17:B17"/>
    <mergeCell ref="A19:B19"/>
    <mergeCell ref="A20:B20"/>
    <mergeCell ref="A24:B24"/>
    <mergeCell ref="A25:B25"/>
    <mergeCell ref="A26:B26"/>
    <mergeCell ref="A30:B30"/>
    <mergeCell ref="A31:B31"/>
    <mergeCell ref="A32:B32"/>
    <mergeCell ref="A27:B27"/>
    <mergeCell ref="A28:B28"/>
    <mergeCell ref="A12:B12"/>
    <mergeCell ref="A23:B23"/>
    <mergeCell ref="C12:D12"/>
    <mergeCell ref="A13:B13"/>
    <mergeCell ref="A14:B14"/>
    <mergeCell ref="A15:B15"/>
    <mergeCell ref="A21:B21"/>
    <mergeCell ref="A22:B22"/>
    <mergeCell ref="C11:E11"/>
    <mergeCell ref="F11:G11"/>
    <mergeCell ref="H11:J11"/>
    <mergeCell ref="K11:L11"/>
    <mergeCell ref="M11:O11"/>
    <mergeCell ref="P11:Q11"/>
    <mergeCell ref="P8:Q8"/>
    <mergeCell ref="R8:S8"/>
    <mergeCell ref="R9:S9"/>
    <mergeCell ref="R10:S10"/>
    <mergeCell ref="H8:J8"/>
    <mergeCell ref="K8:L8"/>
    <mergeCell ref="M8:O8"/>
    <mergeCell ref="R11:S11"/>
    <mergeCell ref="C10:D10"/>
    <mergeCell ref="F10:G10"/>
    <mergeCell ref="P9:Q9"/>
    <mergeCell ref="H10:I10"/>
    <mergeCell ref="K10:L10"/>
    <mergeCell ref="M10:N10"/>
    <mergeCell ref="P10:Q10"/>
    <mergeCell ref="C9:E9"/>
    <mergeCell ref="F9:G9"/>
    <mergeCell ref="A2:S2"/>
    <mergeCell ref="A3:S3"/>
    <mergeCell ref="A4:S4"/>
    <mergeCell ref="C6:E6"/>
    <mergeCell ref="F6:G6"/>
    <mergeCell ref="H9:J9"/>
    <mergeCell ref="K9:L9"/>
    <mergeCell ref="M9:O9"/>
    <mergeCell ref="C8:E8"/>
    <mergeCell ref="F8:G8"/>
    <mergeCell ref="H6:J6"/>
    <mergeCell ref="K6:L6"/>
    <mergeCell ref="M6:O6"/>
    <mergeCell ref="P6:Q6"/>
    <mergeCell ref="R6:S6"/>
    <mergeCell ref="C7:E7"/>
    <mergeCell ref="F7:G7"/>
    <mergeCell ref="H7:J7"/>
    <mergeCell ref="K7:L7"/>
    <mergeCell ref="M7:O7"/>
  </mergeCells>
  <printOptions/>
  <pageMargins left="0.7" right="0.7" top="0.75" bottom="0.75" header="0.3" footer="0.3"/>
  <pageSetup orientation="portrait" paperSize="9"/>
  <ignoredErrors>
    <ignoredError sqref="B35 J25:J34"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1:M60"/>
  <sheetViews>
    <sheetView zoomScalePageLayoutView="0" workbookViewId="0" topLeftCell="A1">
      <selection activeCell="A43" sqref="A43"/>
    </sheetView>
  </sheetViews>
  <sheetFormatPr defaultColWidth="9.140625" defaultRowHeight="12.75"/>
  <cols>
    <col min="1" max="1" width="4.140625" style="11" customWidth="1"/>
    <col min="2" max="3" width="16.7109375" style="11" customWidth="1"/>
    <col min="4" max="4" width="5.7109375" style="11" customWidth="1"/>
    <col min="5" max="5" width="17.28125" style="11" bestFit="1" customWidth="1"/>
    <col min="6" max="6" width="4.7109375" style="11" customWidth="1"/>
    <col min="7" max="7" width="16.140625" style="11" bestFit="1" customWidth="1"/>
    <col min="8" max="8" width="17.28125" style="11" bestFit="1" customWidth="1"/>
    <col min="9" max="9" width="3.421875" style="11" customWidth="1"/>
    <col min="10" max="10" width="18.7109375" style="11" customWidth="1"/>
    <col min="12" max="12" width="16.421875" style="0" bestFit="1" customWidth="1"/>
    <col min="13" max="13" width="7.140625" style="0" customWidth="1"/>
  </cols>
  <sheetData>
    <row r="1" spans="1:10" ht="12.75">
      <c r="A1" s="8"/>
      <c r="B1" s="9"/>
      <c r="C1" s="9"/>
      <c r="D1" s="9"/>
      <c r="E1" s="9"/>
      <c r="F1" s="9"/>
      <c r="G1" s="9"/>
      <c r="H1" s="9"/>
      <c r="I1" s="9"/>
      <c r="J1" s="10"/>
    </row>
    <row r="2" spans="1:10" ht="20.25">
      <c r="A2" s="2499" t="s">
        <v>182</v>
      </c>
      <c r="B2" s="2500"/>
      <c r="C2" s="2500"/>
      <c r="D2" s="2500"/>
      <c r="E2" s="2500"/>
      <c r="F2" s="2500"/>
      <c r="G2" s="2500"/>
      <c r="H2" s="2500"/>
      <c r="I2" s="2500"/>
      <c r="J2" s="2501"/>
    </row>
    <row r="3" spans="1:10" ht="18">
      <c r="A3" s="2502" t="s">
        <v>9</v>
      </c>
      <c r="B3" s="2503"/>
      <c r="C3" s="2503"/>
      <c r="D3" s="2503"/>
      <c r="E3" s="2503"/>
      <c r="F3" s="2503"/>
      <c r="G3" s="2503"/>
      <c r="H3" s="2503"/>
      <c r="I3" s="2503"/>
      <c r="J3" s="2504"/>
    </row>
    <row r="4" spans="1:10" ht="18">
      <c r="A4" s="2502" t="s">
        <v>144</v>
      </c>
      <c r="B4" s="2503"/>
      <c r="C4" s="2503"/>
      <c r="D4" s="2503"/>
      <c r="E4" s="2503"/>
      <c r="F4" s="2503"/>
      <c r="G4" s="2503"/>
      <c r="H4" s="2503"/>
      <c r="I4" s="2503"/>
      <c r="J4" s="2504"/>
    </row>
    <row r="5" spans="1:10" ht="12.75">
      <c r="A5" s="171"/>
      <c r="B5" s="172"/>
      <c r="C5" s="173"/>
      <c r="D5" s="173"/>
      <c r="E5" s="173"/>
      <c r="F5" s="173"/>
      <c r="G5" s="173"/>
      <c r="H5" s="173"/>
      <c r="I5" s="173"/>
      <c r="J5" s="174"/>
    </row>
    <row r="6" spans="1:10" ht="12.75">
      <c r="A6" s="175"/>
      <c r="B6" s="176"/>
      <c r="C6" s="177"/>
      <c r="D6" s="178"/>
      <c r="E6" s="179"/>
      <c r="F6" s="180"/>
      <c r="G6" s="181"/>
      <c r="H6" s="182"/>
      <c r="I6" s="178"/>
      <c r="J6" s="183"/>
    </row>
    <row r="7" spans="1:10" ht="12.75">
      <c r="A7" s="2505" t="s">
        <v>148</v>
      </c>
      <c r="B7" s="2506"/>
      <c r="C7" s="184"/>
      <c r="D7" s="1"/>
      <c r="E7" s="185" t="s">
        <v>183</v>
      </c>
      <c r="F7" s="186"/>
      <c r="G7" s="187"/>
      <c r="H7" s="185" t="s">
        <v>184</v>
      </c>
      <c r="I7" s="186"/>
      <c r="J7" s="188"/>
    </row>
    <row r="8" spans="1:10" ht="12.75">
      <c r="A8" s="2505" t="s">
        <v>153</v>
      </c>
      <c r="B8" s="2506"/>
      <c r="C8" s="2507" t="s">
        <v>185</v>
      </c>
      <c r="D8" s="2508"/>
      <c r="E8" s="189" t="s">
        <v>186</v>
      </c>
      <c r="F8" s="190"/>
      <c r="G8" s="191"/>
      <c r="H8" s="189" t="s">
        <v>186</v>
      </c>
      <c r="I8" s="190"/>
      <c r="J8" s="192"/>
    </row>
    <row r="9" spans="1:10" ht="12.75">
      <c r="A9" s="193"/>
      <c r="B9" s="128"/>
      <c r="C9" s="194"/>
      <c r="D9" s="195"/>
      <c r="E9" s="196"/>
      <c r="F9" s="197"/>
      <c r="G9" s="198"/>
      <c r="H9" s="196"/>
      <c r="I9" s="197"/>
      <c r="J9" s="199"/>
    </row>
    <row r="10" spans="1:12" ht="7.5" customHeight="1">
      <c r="A10" s="200"/>
      <c r="B10" s="201"/>
      <c r="C10" s="202"/>
      <c r="D10" s="202"/>
      <c r="E10" s="203"/>
      <c r="F10" s="135"/>
      <c r="G10" s="136"/>
      <c r="H10" s="204"/>
      <c r="I10" s="205"/>
      <c r="J10" s="206"/>
      <c r="L10" s="241"/>
    </row>
    <row r="11" spans="1:12" ht="12.75">
      <c r="A11" s="207"/>
      <c r="B11" s="140" t="s">
        <v>171</v>
      </c>
      <c r="C11" s="208">
        <v>252206149.49</v>
      </c>
      <c r="D11" s="209"/>
      <c r="E11" s="210" t="s">
        <v>187</v>
      </c>
      <c r="F11" s="211"/>
      <c r="G11" s="2404" t="s">
        <v>188</v>
      </c>
      <c r="H11" s="212">
        <f>+C11</f>
        <v>252206149.49</v>
      </c>
      <c r="I11" s="209"/>
      <c r="J11" s="213">
        <v>1</v>
      </c>
      <c r="L11" s="242"/>
    </row>
    <row r="12" spans="1:12" ht="7.5" customHeight="1">
      <c r="A12" s="207"/>
      <c r="B12" s="140"/>
      <c r="C12" s="214"/>
      <c r="D12" s="209"/>
      <c r="E12" s="210"/>
      <c r="F12" s="211"/>
      <c r="G12" s="2405"/>
      <c r="H12" s="216"/>
      <c r="I12" s="217"/>
      <c r="J12" s="213"/>
      <c r="L12" s="242"/>
    </row>
    <row r="13" spans="1:12" ht="12.75">
      <c r="A13" s="207"/>
      <c r="B13" s="140" t="s">
        <v>172</v>
      </c>
      <c r="C13" s="218">
        <v>743655890.4</v>
      </c>
      <c r="D13" s="219"/>
      <c r="E13" s="210" t="s">
        <v>187</v>
      </c>
      <c r="F13" s="211"/>
      <c r="G13" s="2404" t="s">
        <v>188</v>
      </c>
      <c r="H13" s="216">
        <f>+C13</f>
        <v>743655890.4</v>
      </c>
      <c r="I13" s="217"/>
      <c r="J13" s="213">
        <f>+(H13/C13)</f>
        <v>1</v>
      </c>
      <c r="L13" s="242"/>
    </row>
    <row r="14" spans="1:12" ht="7.5" customHeight="1">
      <c r="A14" s="207"/>
      <c r="B14" s="140"/>
      <c r="C14" s="214"/>
      <c r="D14" s="209"/>
      <c r="E14" s="220"/>
      <c r="F14" s="211"/>
      <c r="G14" s="2405"/>
      <c r="H14" s="216"/>
      <c r="I14" s="217"/>
      <c r="J14" s="213" t="s">
        <v>141</v>
      </c>
      <c r="L14" s="243"/>
    </row>
    <row r="15" spans="1:12" ht="12.75">
      <c r="A15" s="207"/>
      <c r="B15" s="140" t="s">
        <v>173</v>
      </c>
      <c r="C15" s="218">
        <v>1701719003.2</v>
      </c>
      <c r="D15" s="221"/>
      <c r="E15" s="210" t="s">
        <v>187</v>
      </c>
      <c r="F15" s="211"/>
      <c r="G15" s="2404" t="s">
        <v>188</v>
      </c>
      <c r="H15" s="216">
        <f>+C15</f>
        <v>1701719003.2</v>
      </c>
      <c r="I15" s="217"/>
      <c r="J15" s="213">
        <f aca="true" t="shared" si="0" ref="J15:J34">+(H15/C15)</f>
        <v>1</v>
      </c>
      <c r="L15" s="242"/>
    </row>
    <row r="16" spans="1:12" ht="7.5" customHeight="1">
      <c r="A16" s="207"/>
      <c r="B16" s="140"/>
      <c r="C16" s="214"/>
      <c r="D16" s="209"/>
      <c r="E16" s="220"/>
      <c r="F16" s="209"/>
      <c r="G16" s="215"/>
      <c r="H16" s="216"/>
      <c r="I16" s="217"/>
      <c r="J16" s="213" t="s">
        <v>141</v>
      </c>
      <c r="L16" s="243"/>
    </row>
    <row r="17" spans="1:12" ht="12.75">
      <c r="A17" s="207"/>
      <c r="B17" s="140" t="s">
        <v>174</v>
      </c>
      <c r="C17" s="218">
        <v>2841969967.2</v>
      </c>
      <c r="D17" s="209"/>
      <c r="E17" s="222">
        <f>819189808.54+21892625.04</f>
        <v>841082433.5799999</v>
      </c>
      <c r="F17" s="211"/>
      <c r="G17" s="223">
        <f>+E17/C17</f>
        <v>0.29595050028226066</v>
      </c>
      <c r="H17" s="216">
        <f>+C17-E17</f>
        <v>2000887533.62</v>
      </c>
      <c r="I17" s="217"/>
      <c r="J17" s="213">
        <f t="shared" si="0"/>
        <v>0.7040494997177393</v>
      </c>
      <c r="L17" s="242"/>
    </row>
    <row r="18" spans="1:13" ht="7.5" customHeight="1">
      <c r="A18" s="207"/>
      <c r="B18" s="140"/>
      <c r="C18" s="218"/>
      <c r="D18" s="209"/>
      <c r="E18" s="224"/>
      <c r="F18" s="217"/>
      <c r="G18" s="223"/>
      <c r="H18" s="216"/>
      <c r="I18" s="217"/>
      <c r="J18" s="213" t="s">
        <v>141</v>
      </c>
      <c r="L18" s="242"/>
      <c r="M18" s="244"/>
    </row>
    <row r="19" spans="1:12" ht="12.75">
      <c r="A19" s="207"/>
      <c r="B19" s="140">
        <v>1995</v>
      </c>
      <c r="C19" s="218">
        <v>162127462</v>
      </c>
      <c r="D19" s="209"/>
      <c r="E19" s="210" t="s">
        <v>187</v>
      </c>
      <c r="F19" s="211"/>
      <c r="G19" s="2404" t="s">
        <v>188</v>
      </c>
      <c r="H19" s="216">
        <f aca="true" t="shared" si="1" ref="H19:H24">+C19</f>
        <v>162127462</v>
      </c>
      <c r="I19" s="217"/>
      <c r="J19" s="213">
        <f t="shared" si="0"/>
        <v>1</v>
      </c>
      <c r="L19" s="242"/>
    </row>
    <row r="20" spans="1:12" ht="12.75">
      <c r="A20" s="207"/>
      <c r="B20" s="140">
        <v>1996</v>
      </c>
      <c r="C20" s="220">
        <v>168385826.59</v>
      </c>
      <c r="D20" s="209"/>
      <c r="E20" s="210" t="s">
        <v>187</v>
      </c>
      <c r="F20" s="211"/>
      <c r="G20" s="2404" t="s">
        <v>188</v>
      </c>
      <c r="H20" s="216">
        <f t="shared" si="1"/>
        <v>168385826.59</v>
      </c>
      <c r="I20" s="217"/>
      <c r="J20" s="213">
        <f t="shared" si="0"/>
        <v>1</v>
      </c>
      <c r="L20" s="242"/>
    </row>
    <row r="21" spans="1:12" ht="12.75">
      <c r="A21" s="207"/>
      <c r="B21" s="140">
        <v>1997</v>
      </c>
      <c r="C21" s="218">
        <v>207994972</v>
      </c>
      <c r="D21" s="209"/>
      <c r="E21" s="210" t="s">
        <v>187</v>
      </c>
      <c r="F21" s="211"/>
      <c r="G21" s="2404" t="s">
        <v>188</v>
      </c>
      <c r="H21" s="216">
        <f t="shared" si="1"/>
        <v>207994972</v>
      </c>
      <c r="I21" s="217"/>
      <c r="J21" s="213">
        <f t="shared" si="0"/>
        <v>1</v>
      </c>
      <c r="L21" s="242"/>
    </row>
    <row r="22" spans="1:12" ht="12.75">
      <c r="A22" s="207"/>
      <c r="B22" s="140">
        <v>1998</v>
      </c>
      <c r="C22" s="220">
        <v>75461515.12</v>
      </c>
      <c r="D22" s="209"/>
      <c r="E22" s="210" t="s">
        <v>187</v>
      </c>
      <c r="F22" s="211"/>
      <c r="G22" s="2404" t="s">
        <v>188</v>
      </c>
      <c r="H22" s="216">
        <f t="shared" si="1"/>
        <v>75461515.12</v>
      </c>
      <c r="I22" s="217"/>
      <c r="J22" s="213">
        <f t="shared" si="0"/>
        <v>1</v>
      </c>
      <c r="L22" s="242"/>
    </row>
    <row r="23" spans="1:12" ht="12.75">
      <c r="A23" s="207"/>
      <c r="B23" s="140">
        <v>1999</v>
      </c>
      <c r="C23" s="220">
        <v>168647559</v>
      </c>
      <c r="D23" s="209"/>
      <c r="E23" s="210" t="s">
        <v>187</v>
      </c>
      <c r="F23" s="211"/>
      <c r="G23" s="2404" t="s">
        <v>188</v>
      </c>
      <c r="H23" s="216">
        <f t="shared" si="1"/>
        <v>168647559</v>
      </c>
      <c r="I23" s="217"/>
      <c r="J23" s="213">
        <f t="shared" si="0"/>
        <v>1</v>
      </c>
      <c r="L23" s="242"/>
    </row>
    <row r="24" spans="1:12" ht="12.75">
      <c r="A24" s="207"/>
      <c r="B24" s="140">
        <v>2000</v>
      </c>
      <c r="C24" s="218">
        <v>100912736.95</v>
      </c>
      <c r="D24" s="209"/>
      <c r="E24" s="210" t="s">
        <v>187</v>
      </c>
      <c r="F24" s="211"/>
      <c r="G24" s="2404" t="s">
        <v>188</v>
      </c>
      <c r="H24" s="216">
        <f t="shared" si="1"/>
        <v>100912736.95</v>
      </c>
      <c r="I24" s="217"/>
      <c r="J24" s="213">
        <f t="shared" si="0"/>
        <v>1</v>
      </c>
      <c r="L24" s="242"/>
    </row>
    <row r="25" spans="1:13" ht="12.75">
      <c r="A25" s="207"/>
      <c r="B25" s="140">
        <v>2001</v>
      </c>
      <c r="C25" s="218">
        <v>1150651496.2</v>
      </c>
      <c r="D25" s="209"/>
      <c r="E25" s="216">
        <v>668377106</v>
      </c>
      <c r="F25" s="217"/>
      <c r="G25" s="223">
        <f aca="true" t="shared" si="2" ref="G25:G30">+(E25/C25)</f>
        <v>0.5808684108153511</v>
      </c>
      <c r="H25" s="216">
        <f aca="true" t="shared" si="3" ref="H25:H30">+C25-E25</f>
        <v>482274390.20000005</v>
      </c>
      <c r="I25" s="217"/>
      <c r="J25" s="213">
        <f t="shared" si="0"/>
        <v>0.41913158918464893</v>
      </c>
      <c r="L25" s="242"/>
      <c r="M25" s="244"/>
    </row>
    <row r="26" spans="1:13" ht="12.75">
      <c r="A26" s="207"/>
      <c r="B26" s="140">
        <v>2002</v>
      </c>
      <c r="C26" s="218">
        <v>3788841637.3</v>
      </c>
      <c r="D26" s="209"/>
      <c r="E26" s="216">
        <v>2081361846</v>
      </c>
      <c r="F26" s="217"/>
      <c r="G26" s="223">
        <f t="shared" si="2"/>
        <v>0.549339889403036</v>
      </c>
      <c r="H26" s="216">
        <f t="shared" si="3"/>
        <v>1707479791.3000002</v>
      </c>
      <c r="I26" s="217"/>
      <c r="J26" s="213">
        <f t="shared" si="0"/>
        <v>0.450660110596964</v>
      </c>
      <c r="L26" s="242"/>
      <c r="M26" s="244"/>
    </row>
    <row r="27" spans="1:13" ht="12.75">
      <c r="A27" s="207"/>
      <c r="B27" s="140">
        <v>2003</v>
      </c>
      <c r="C27" s="218">
        <v>6451981045.7</v>
      </c>
      <c r="D27" s="209"/>
      <c r="E27" s="216">
        <v>5534400375.68</v>
      </c>
      <c r="F27" s="217"/>
      <c r="G27" s="223">
        <f t="shared" si="2"/>
        <v>0.857783111338876</v>
      </c>
      <c r="H27" s="216">
        <f t="shared" si="3"/>
        <v>917580670.0199995</v>
      </c>
      <c r="I27" s="217"/>
      <c r="J27" s="213">
        <f t="shared" si="0"/>
        <v>0.14221688866112403</v>
      </c>
      <c r="L27" s="242"/>
      <c r="M27" s="244"/>
    </row>
    <row r="28" spans="1:13" ht="12.75">
      <c r="A28" s="207"/>
      <c r="B28" s="140">
        <v>2004</v>
      </c>
      <c r="C28" s="218">
        <v>3267083150.9</v>
      </c>
      <c r="D28" s="209"/>
      <c r="E28" s="216">
        <v>692584383</v>
      </c>
      <c r="F28" s="217"/>
      <c r="G28" s="223">
        <f t="shared" si="2"/>
        <v>0.21198859992565852</v>
      </c>
      <c r="H28" s="216">
        <f t="shared" si="3"/>
        <v>2574498767.9</v>
      </c>
      <c r="I28" s="217"/>
      <c r="J28" s="213">
        <f t="shared" si="0"/>
        <v>0.7880114000743415</v>
      </c>
      <c r="L28" s="242"/>
      <c r="M28" s="244"/>
    </row>
    <row r="29" spans="1:13" ht="12.75">
      <c r="A29" s="207"/>
      <c r="B29" s="140">
        <v>2005</v>
      </c>
      <c r="C29" s="218">
        <v>11301845126.4</v>
      </c>
      <c r="D29" s="209"/>
      <c r="E29" s="216">
        <v>9544132211</v>
      </c>
      <c r="F29" s="217"/>
      <c r="G29" s="223">
        <f t="shared" si="2"/>
        <v>0.8444755793641027</v>
      </c>
      <c r="H29" s="216">
        <f t="shared" si="3"/>
        <v>1757712915.3999996</v>
      </c>
      <c r="I29" s="217"/>
      <c r="J29" s="213">
        <f t="shared" si="0"/>
        <v>0.1555244206358973</v>
      </c>
      <c r="L29" s="242"/>
      <c r="M29" s="245"/>
    </row>
    <row r="30" spans="1:13" ht="12.75">
      <c r="A30" s="207"/>
      <c r="B30" s="140">
        <v>2006</v>
      </c>
      <c r="C30" s="220">
        <v>2234607531.5</v>
      </c>
      <c r="D30" s="209"/>
      <c r="E30" s="210">
        <v>1720156504</v>
      </c>
      <c r="F30" s="211"/>
      <c r="G30" s="223">
        <f t="shared" si="2"/>
        <v>0.7697801424867344</v>
      </c>
      <c r="H30" s="216">
        <f t="shared" si="3"/>
        <v>514451027.5</v>
      </c>
      <c r="I30" s="217"/>
      <c r="J30" s="213">
        <f t="shared" si="0"/>
        <v>0.2302198575132655</v>
      </c>
      <c r="L30" s="242"/>
      <c r="M30" s="246"/>
    </row>
    <row r="31" spans="1:13" ht="12.75">
      <c r="A31" s="207"/>
      <c r="B31" s="140">
        <v>2007</v>
      </c>
      <c r="C31" s="220">
        <v>343395174.51</v>
      </c>
      <c r="D31" s="209"/>
      <c r="E31" s="210" t="s">
        <v>189</v>
      </c>
      <c r="F31" s="211"/>
      <c r="G31" s="2404" t="s">
        <v>188</v>
      </c>
      <c r="H31" s="216">
        <f>+C31</f>
        <v>343395174.51</v>
      </c>
      <c r="I31" s="217"/>
      <c r="J31" s="213">
        <f t="shared" si="0"/>
        <v>1</v>
      </c>
      <c r="L31" s="243"/>
      <c r="M31" s="246"/>
    </row>
    <row r="32" spans="1:13" ht="12.75">
      <c r="A32" s="207"/>
      <c r="B32" s="140">
        <v>2008</v>
      </c>
      <c r="C32" s="220">
        <v>292558608.49</v>
      </c>
      <c r="D32" s="209"/>
      <c r="E32" s="210" t="s">
        <v>187</v>
      </c>
      <c r="F32" s="211"/>
      <c r="G32" s="2404" t="s">
        <v>188</v>
      </c>
      <c r="H32" s="216">
        <f>+C32</f>
        <v>292558608.49</v>
      </c>
      <c r="I32" s="217"/>
      <c r="J32" s="213">
        <f t="shared" si="0"/>
        <v>1</v>
      </c>
      <c r="L32" s="243"/>
      <c r="M32" s="246"/>
    </row>
    <row r="33" spans="1:13" ht="12.75">
      <c r="A33" s="207"/>
      <c r="B33" s="140">
        <v>2009</v>
      </c>
      <c r="C33" s="146">
        <v>8564713879.5</v>
      </c>
      <c r="D33" s="209"/>
      <c r="E33" s="210">
        <v>6379801122</v>
      </c>
      <c r="F33" s="211"/>
      <c r="G33" s="223">
        <f>+(E33/C33)</f>
        <v>0.7448936662403073</v>
      </c>
      <c r="H33" s="216">
        <f>+C33-E33</f>
        <v>2184912757.5</v>
      </c>
      <c r="I33" s="217"/>
      <c r="J33" s="213">
        <f t="shared" si="0"/>
        <v>0.25510633375969277</v>
      </c>
      <c r="L33" s="243"/>
      <c r="M33" s="246"/>
    </row>
    <row r="34" spans="1:13" ht="12.75">
      <c r="A34" s="207"/>
      <c r="B34" s="140">
        <v>2010</v>
      </c>
      <c r="C34" s="146">
        <v>821272389.31</v>
      </c>
      <c r="D34" s="209"/>
      <c r="E34" s="210" t="s">
        <v>187</v>
      </c>
      <c r="F34" s="211"/>
      <c r="G34" s="2404" t="s">
        <v>188</v>
      </c>
      <c r="H34" s="216">
        <f>+C34</f>
        <v>821272389.31</v>
      </c>
      <c r="I34" s="217"/>
      <c r="J34" s="213">
        <f t="shared" si="0"/>
        <v>1</v>
      </c>
      <c r="L34" s="243"/>
      <c r="M34" s="246"/>
    </row>
    <row r="35" spans="1:13" ht="12.75">
      <c r="A35" s="207"/>
      <c r="B35" s="140"/>
      <c r="C35" s="146"/>
      <c r="D35" s="209"/>
      <c r="E35" s="210"/>
      <c r="F35" s="211"/>
      <c r="G35" s="223"/>
      <c r="H35" s="216"/>
      <c r="I35" s="217"/>
      <c r="J35" s="213"/>
      <c r="L35" s="243"/>
      <c r="M35" s="246"/>
    </row>
    <row r="36" spans="1:13" ht="12.75">
      <c r="A36" s="207"/>
      <c r="B36" s="140" t="s">
        <v>190</v>
      </c>
      <c r="C36" s="208">
        <v>44640031122</v>
      </c>
      <c r="D36" s="209"/>
      <c r="E36" s="212">
        <f>SUM(E17:E33)</f>
        <v>27461895981.260002</v>
      </c>
      <c r="F36" s="209"/>
      <c r="G36" s="223">
        <f>+E36/C36</f>
        <v>0.6151854129807254</v>
      </c>
      <c r="H36" s="212">
        <f>SUM(H11:H34)</f>
        <v>17178135140.499998</v>
      </c>
      <c r="I36" s="209"/>
      <c r="J36" s="213">
        <f>+H36/C36</f>
        <v>0.3848145870138983</v>
      </c>
      <c r="L36" s="242"/>
      <c r="M36" s="244"/>
    </row>
    <row r="37" spans="1:13" ht="13.5" thickBot="1">
      <c r="A37" s="225"/>
      <c r="B37" s="226"/>
      <c r="C37" s="227"/>
      <c r="D37" s="228"/>
      <c r="E37" s="229"/>
      <c r="F37" s="230"/>
      <c r="G37" s="230"/>
      <c r="H37" s="231"/>
      <c r="I37" s="228"/>
      <c r="J37" s="232"/>
      <c r="L37" s="247"/>
      <c r="M37" s="244"/>
    </row>
    <row r="38" spans="1:13" ht="12.75">
      <c r="A38" s="160"/>
      <c r="B38" s="165"/>
      <c r="C38" s="160"/>
      <c r="D38" s="160"/>
      <c r="E38" s="160"/>
      <c r="F38" s="160"/>
      <c r="G38" s="160"/>
      <c r="H38" s="233"/>
      <c r="I38" s="165"/>
      <c r="J38" s="160"/>
      <c r="L38" s="248"/>
      <c r="M38" s="244"/>
    </row>
    <row r="39" spans="1:12" ht="12.75">
      <c r="A39" s="234" t="s">
        <v>177</v>
      </c>
      <c r="B39" s="235"/>
      <c r="C39" s="235"/>
      <c r="D39" s="235"/>
      <c r="E39" s="235"/>
      <c r="F39" s="235"/>
      <c r="G39" s="235"/>
      <c r="H39" s="235"/>
      <c r="I39" s="235"/>
      <c r="J39" s="235"/>
      <c r="L39" s="241"/>
    </row>
    <row r="40" spans="1:12" ht="12.75">
      <c r="A40" s="112" t="s">
        <v>191</v>
      </c>
      <c r="B40" s="236"/>
      <c r="C40" s="236"/>
      <c r="D40" s="236"/>
      <c r="E40" s="42"/>
      <c r="F40" s="42"/>
      <c r="G40" s="42"/>
      <c r="H40" s="42"/>
      <c r="I40" s="42"/>
      <c r="J40" s="42"/>
      <c r="L40" s="241"/>
    </row>
    <row r="41" spans="1:12" ht="12.75">
      <c r="A41" s="237" t="s">
        <v>998</v>
      </c>
      <c r="B41" s="238"/>
      <c r="C41" s="238"/>
      <c r="D41" s="238"/>
      <c r="E41" s="238"/>
      <c r="F41" s="238"/>
      <c r="G41" s="238"/>
      <c r="H41" s="42"/>
      <c r="I41" s="42"/>
      <c r="J41" s="42"/>
      <c r="L41" s="241"/>
    </row>
    <row r="42" spans="1:12" ht="12.75">
      <c r="A42" s="237" t="s">
        <v>999</v>
      </c>
      <c r="C42" s="238"/>
      <c r="D42" s="238"/>
      <c r="E42" s="238"/>
      <c r="F42" s="238"/>
      <c r="G42" s="238"/>
      <c r="H42" s="42"/>
      <c r="I42" s="42"/>
      <c r="J42" s="42"/>
      <c r="L42" s="241"/>
    </row>
    <row r="43" spans="1:12" ht="12.75">
      <c r="A43" s="239" t="s">
        <v>192</v>
      </c>
      <c r="B43" s="42"/>
      <c r="C43" s="42"/>
      <c r="D43" s="42"/>
      <c r="E43" s="42"/>
      <c r="F43" s="42"/>
      <c r="G43" s="42"/>
      <c r="H43" s="42"/>
      <c r="I43" s="42"/>
      <c r="J43" s="42"/>
      <c r="L43" s="241"/>
    </row>
    <row r="44" spans="3:12" ht="12.75">
      <c r="C44" s="249"/>
      <c r="E44" s="249"/>
      <c r="H44" s="249"/>
      <c r="L44" s="241"/>
    </row>
    <row r="45" spans="3:12" ht="12.75">
      <c r="C45" s="249"/>
      <c r="L45" s="241"/>
    </row>
    <row r="46" spans="3:12" ht="12.75">
      <c r="C46" s="249"/>
      <c r="E46" s="249"/>
      <c r="H46" s="249"/>
      <c r="L46" s="241"/>
    </row>
    <row r="47" spans="3:12" ht="12.75">
      <c r="C47" s="249"/>
      <c r="G47" s="250"/>
      <c r="L47" s="241"/>
    </row>
    <row r="48" spans="7:12" ht="12.75">
      <c r="G48" s="250"/>
      <c r="L48" s="241"/>
    </row>
    <row r="49" spans="7:12" ht="12.75">
      <c r="G49" s="250"/>
      <c r="L49" s="241"/>
    </row>
    <row r="50" ht="12.75">
      <c r="G50" s="250"/>
    </row>
    <row r="51" ht="12.75">
      <c r="G51" s="250"/>
    </row>
    <row r="52" ht="12.75">
      <c r="G52" s="250"/>
    </row>
    <row r="53" ht="12.75">
      <c r="G53" s="250"/>
    </row>
    <row r="54" ht="12.75">
      <c r="G54" s="250"/>
    </row>
    <row r="55" ht="12.75">
      <c r="G55" s="250"/>
    </row>
    <row r="56" ht="12.75">
      <c r="G56" s="250"/>
    </row>
    <row r="57" ht="12.75">
      <c r="G57" s="250"/>
    </row>
    <row r="58" ht="12.75">
      <c r="G58" s="250"/>
    </row>
    <row r="59" ht="12.75">
      <c r="G59" s="250"/>
    </row>
    <row r="60" ht="12.75">
      <c r="G60" s="250"/>
    </row>
  </sheetData>
  <sheetProtection/>
  <mergeCells count="6">
    <mergeCell ref="A2:J2"/>
    <mergeCell ref="A3:J3"/>
    <mergeCell ref="A4:J4"/>
    <mergeCell ref="A7:B7"/>
    <mergeCell ref="A8:B8"/>
    <mergeCell ref="C8:D8"/>
  </mergeCells>
  <printOptions/>
  <pageMargins left="0.7" right="0.7" top="0.75" bottom="0.75" header="0.3" footer="0.3"/>
  <pageSetup fitToHeight="1" fitToWidth="1" horizontalDpi="600" verticalDpi="600" orientation="landscape" scale="95" r:id="rId1"/>
</worksheet>
</file>

<file path=xl/worksheets/sheet60.xml><?xml version="1.0" encoding="utf-8"?>
<worksheet xmlns="http://schemas.openxmlformats.org/spreadsheetml/2006/main" xmlns:r="http://schemas.openxmlformats.org/officeDocument/2006/relationships">
  <dimension ref="A1:K45"/>
  <sheetViews>
    <sheetView zoomScalePageLayoutView="0" workbookViewId="0" topLeftCell="A1">
      <selection activeCell="J6" sqref="J6"/>
    </sheetView>
  </sheetViews>
  <sheetFormatPr defaultColWidth="9.140625" defaultRowHeight="12.75"/>
  <cols>
    <col min="1" max="1" width="12.7109375" style="68" customWidth="1"/>
    <col min="2" max="5" width="14.7109375" style="68" customWidth="1"/>
    <col min="6" max="8" width="14.7109375" style="415" customWidth="1"/>
    <col min="9" max="9" width="14.7109375" style="68" customWidth="1"/>
    <col min="10" max="10" width="10.140625" style="0" bestFit="1" customWidth="1"/>
    <col min="11" max="11" width="10.57421875" style="0" bestFit="1" customWidth="1"/>
  </cols>
  <sheetData>
    <row r="1" spans="1:9" ht="12.75">
      <c r="A1" s="932"/>
      <c r="B1" s="933"/>
      <c r="C1" s="933"/>
      <c r="D1" s="933"/>
      <c r="E1" s="933"/>
      <c r="F1" s="933"/>
      <c r="G1" s="933"/>
      <c r="H1" s="933"/>
      <c r="I1" s="934"/>
    </row>
    <row r="2" spans="1:9" ht="23.25">
      <c r="A2" s="935" t="s">
        <v>816</v>
      </c>
      <c r="B2" s="70"/>
      <c r="C2" s="70"/>
      <c r="D2" s="70"/>
      <c r="E2" s="70"/>
      <c r="F2" s="70"/>
      <c r="G2" s="70"/>
      <c r="H2" s="70"/>
      <c r="I2" s="936"/>
    </row>
    <row r="3" spans="1:9" ht="23.25">
      <c r="A3" s="937" t="s">
        <v>56</v>
      </c>
      <c r="B3" s="74"/>
      <c r="C3" s="74"/>
      <c r="D3" s="74"/>
      <c r="E3" s="74"/>
      <c r="F3" s="74"/>
      <c r="G3" s="74"/>
      <c r="H3" s="74"/>
      <c r="I3" s="938"/>
    </row>
    <row r="4" spans="1:9" ht="23.25">
      <c r="A4" s="937" t="s">
        <v>766</v>
      </c>
      <c r="B4" s="74"/>
      <c r="C4" s="74"/>
      <c r="D4" s="74"/>
      <c r="E4" s="74"/>
      <c r="F4" s="74"/>
      <c r="G4" s="74"/>
      <c r="H4" s="74"/>
      <c r="I4" s="938"/>
    </row>
    <row r="5" spans="1:9" ht="23.25">
      <c r="A5" s="937"/>
      <c r="B5" s="74"/>
      <c r="C5" s="74"/>
      <c r="D5" s="74"/>
      <c r="E5" s="74"/>
      <c r="F5" s="74"/>
      <c r="G5" s="74"/>
      <c r="H5" s="74"/>
      <c r="I5" s="938"/>
    </row>
    <row r="6" spans="1:9" ht="12.75">
      <c r="A6" s="939"/>
      <c r="B6" s="940"/>
      <c r="C6" s="941"/>
      <c r="D6" s="941"/>
      <c r="E6" s="941"/>
      <c r="F6" s="941"/>
      <c r="G6" s="941"/>
      <c r="H6" s="941"/>
      <c r="I6" s="942"/>
    </row>
    <row r="7" spans="1:9" ht="12.75">
      <c r="A7" s="943"/>
      <c r="B7" s="2018" t="s">
        <v>424</v>
      </c>
      <c r="C7" s="85" t="s">
        <v>425</v>
      </c>
      <c r="D7" s="85" t="s">
        <v>425</v>
      </c>
      <c r="E7" s="85" t="s">
        <v>425</v>
      </c>
      <c r="F7" s="85" t="s">
        <v>425</v>
      </c>
      <c r="G7" s="85" t="s">
        <v>425</v>
      </c>
      <c r="H7" s="85" t="s">
        <v>425</v>
      </c>
      <c r="I7" s="945" t="s">
        <v>425</v>
      </c>
    </row>
    <row r="8" spans="1:9" ht="12.75">
      <c r="A8" s="943"/>
      <c r="B8" s="450" t="s">
        <v>426</v>
      </c>
      <c r="C8" s="85" t="s">
        <v>427</v>
      </c>
      <c r="D8" s="85" t="s">
        <v>428</v>
      </c>
      <c r="E8" s="85" t="s">
        <v>817</v>
      </c>
      <c r="F8" s="85" t="s">
        <v>818</v>
      </c>
      <c r="G8" s="85" t="s">
        <v>819</v>
      </c>
      <c r="H8" s="85" t="s">
        <v>820</v>
      </c>
      <c r="I8" s="945" t="s">
        <v>821</v>
      </c>
    </row>
    <row r="9" spans="1:9" ht="12.75">
      <c r="A9" s="943" t="s">
        <v>153</v>
      </c>
      <c r="B9" s="450" t="s">
        <v>283</v>
      </c>
      <c r="C9" s="85" t="s">
        <v>283</v>
      </c>
      <c r="D9" s="85" t="s">
        <v>283</v>
      </c>
      <c r="E9" s="85" t="s">
        <v>283</v>
      </c>
      <c r="F9" s="85" t="s">
        <v>283</v>
      </c>
      <c r="G9" s="85" t="s">
        <v>283</v>
      </c>
      <c r="H9" s="85" t="s">
        <v>283</v>
      </c>
      <c r="I9" s="945" t="s">
        <v>283</v>
      </c>
    </row>
    <row r="10" spans="1:9" ht="12.75">
      <c r="A10" s="943" t="s">
        <v>141</v>
      </c>
      <c r="B10" s="946" t="s">
        <v>341</v>
      </c>
      <c r="C10" s="270" t="s">
        <v>341</v>
      </c>
      <c r="D10" s="270" t="s">
        <v>341</v>
      </c>
      <c r="E10" s="270" t="s">
        <v>341</v>
      </c>
      <c r="F10" s="270" t="s">
        <v>341</v>
      </c>
      <c r="G10" s="270" t="s">
        <v>341</v>
      </c>
      <c r="H10" s="270" t="s">
        <v>341</v>
      </c>
      <c r="I10" s="271" t="s">
        <v>341</v>
      </c>
    </row>
    <row r="11" spans="1:9" ht="12.75">
      <c r="A11" s="947"/>
      <c r="B11" s="948"/>
      <c r="C11" s="93"/>
      <c r="D11" s="93"/>
      <c r="E11" s="93"/>
      <c r="F11" s="93"/>
      <c r="G11" s="93"/>
      <c r="H11" s="93"/>
      <c r="I11" s="949"/>
    </row>
    <row r="12" spans="1:9" ht="9" customHeight="1">
      <c r="A12" s="975"/>
      <c r="B12" s="97"/>
      <c r="C12" s="97"/>
      <c r="D12" s="97"/>
      <c r="E12" s="97"/>
      <c r="F12" s="97"/>
      <c r="G12" s="97"/>
      <c r="H12" s="97"/>
      <c r="I12" s="952"/>
    </row>
    <row r="13" spans="1:9" ht="12.75">
      <c r="A13" s="953">
        <v>1980</v>
      </c>
      <c r="B13" s="954">
        <v>7997</v>
      </c>
      <c r="C13" s="954">
        <v>5072</v>
      </c>
      <c r="D13" s="954">
        <v>925</v>
      </c>
      <c r="E13" s="954">
        <v>751</v>
      </c>
      <c r="F13" s="955">
        <v>731</v>
      </c>
      <c r="G13" s="955">
        <v>299</v>
      </c>
      <c r="H13" s="955">
        <v>147</v>
      </c>
      <c r="I13" s="956">
        <v>71</v>
      </c>
    </row>
    <row r="14" spans="1:9" ht="9" customHeight="1">
      <c r="A14" s="953"/>
      <c r="B14" s="954"/>
      <c r="C14" s="954"/>
      <c r="D14" s="954"/>
      <c r="E14" s="954"/>
      <c r="F14" s="955"/>
      <c r="G14" s="955"/>
      <c r="H14" s="955"/>
      <c r="I14" s="956"/>
    </row>
    <row r="15" spans="1:9" ht="12.75">
      <c r="A15" s="953">
        <v>1985</v>
      </c>
      <c r="B15" s="954">
        <v>8209</v>
      </c>
      <c r="C15" s="954">
        <v>5376</v>
      </c>
      <c r="D15" s="954">
        <v>857</v>
      </c>
      <c r="E15" s="954">
        <v>761</v>
      </c>
      <c r="F15" s="955">
        <v>729</v>
      </c>
      <c r="G15" s="955">
        <v>283</v>
      </c>
      <c r="H15" s="955">
        <v>136</v>
      </c>
      <c r="I15" s="956">
        <v>66</v>
      </c>
    </row>
    <row r="16" spans="1:9" ht="9" customHeight="1">
      <c r="A16" s="953"/>
      <c r="B16" s="954"/>
      <c r="C16" s="954"/>
      <c r="D16" s="954"/>
      <c r="E16" s="954"/>
      <c r="F16" s="955"/>
      <c r="G16" s="955"/>
      <c r="H16" s="955"/>
      <c r="I16" s="956"/>
    </row>
    <row r="17" spans="1:9" ht="12.75">
      <c r="A17" s="953">
        <v>1990</v>
      </c>
      <c r="B17" s="954">
        <v>8534</v>
      </c>
      <c r="C17" s="954">
        <v>5731</v>
      </c>
      <c r="D17" s="955">
        <v>891</v>
      </c>
      <c r="E17" s="955">
        <v>757</v>
      </c>
      <c r="F17" s="955">
        <v>695</v>
      </c>
      <c r="G17" s="955">
        <v>290</v>
      </c>
      <c r="H17" s="955">
        <v>121</v>
      </c>
      <c r="I17" s="956">
        <v>48</v>
      </c>
    </row>
    <row r="18" spans="1:9" ht="9" customHeight="1">
      <c r="A18" s="953"/>
      <c r="B18" s="954"/>
      <c r="C18" s="954"/>
      <c r="D18" s="955"/>
      <c r="E18" s="955"/>
      <c r="F18" s="955"/>
      <c r="G18" s="955"/>
      <c r="H18" s="955"/>
      <c r="I18" s="956"/>
    </row>
    <row r="19" spans="1:9" ht="12.75">
      <c r="A19" s="953">
        <v>1995</v>
      </c>
      <c r="B19" s="954">
        <v>8632.426</v>
      </c>
      <c r="C19" s="954">
        <v>5986</v>
      </c>
      <c r="D19" s="954">
        <v>855.027</v>
      </c>
      <c r="E19" s="955">
        <v>708.928</v>
      </c>
      <c r="F19" s="955">
        <v>660.962</v>
      </c>
      <c r="G19" s="955">
        <v>263.703</v>
      </c>
      <c r="H19" s="955">
        <v>112.464</v>
      </c>
      <c r="I19" s="956">
        <v>44.637</v>
      </c>
    </row>
    <row r="20" spans="1:9" ht="12.75">
      <c r="A20" s="953">
        <v>1996</v>
      </c>
      <c r="B20" s="954">
        <v>8648.901000000002</v>
      </c>
      <c r="C20" s="954">
        <v>5976</v>
      </c>
      <c r="D20" s="954">
        <v>903.859</v>
      </c>
      <c r="E20" s="955">
        <v>712.921</v>
      </c>
      <c r="F20" s="955">
        <v>635.816</v>
      </c>
      <c r="G20" s="955">
        <v>266.466</v>
      </c>
      <c r="H20" s="955">
        <v>106.223</v>
      </c>
      <c r="I20" s="956">
        <v>47.885</v>
      </c>
    </row>
    <row r="21" spans="1:9" ht="12.75">
      <c r="A21" s="953">
        <v>1997</v>
      </c>
      <c r="B21" s="954">
        <v>8739.918</v>
      </c>
      <c r="C21" s="954">
        <v>6058</v>
      </c>
      <c r="D21" s="954">
        <v>906.361</v>
      </c>
      <c r="E21" s="955">
        <v>718.167</v>
      </c>
      <c r="F21" s="955">
        <v>641.216</v>
      </c>
      <c r="G21" s="955">
        <v>263.036</v>
      </c>
      <c r="H21" s="955">
        <v>110.427</v>
      </c>
      <c r="I21" s="956">
        <v>43.901</v>
      </c>
    </row>
    <row r="22" spans="1:9" ht="12.75">
      <c r="A22" s="953">
        <v>1998</v>
      </c>
      <c r="B22" s="954">
        <v>8876</v>
      </c>
      <c r="C22" s="954">
        <v>6212</v>
      </c>
      <c r="D22" s="954">
        <v>930</v>
      </c>
      <c r="E22" s="955">
        <v>675</v>
      </c>
      <c r="F22" s="955">
        <v>650</v>
      </c>
      <c r="G22" s="955">
        <v>259</v>
      </c>
      <c r="H22" s="955">
        <v>108</v>
      </c>
      <c r="I22" s="956">
        <v>42</v>
      </c>
    </row>
    <row r="23" spans="1:9" ht="12.75">
      <c r="A23" s="953">
        <v>1999</v>
      </c>
      <c r="B23" s="954">
        <v>8991</v>
      </c>
      <c r="C23" s="954">
        <v>6323</v>
      </c>
      <c r="D23" s="954">
        <v>935</v>
      </c>
      <c r="E23" s="955">
        <v>666</v>
      </c>
      <c r="F23" s="955">
        <v>663</v>
      </c>
      <c r="G23" s="955">
        <v>260</v>
      </c>
      <c r="H23" s="955">
        <v>104</v>
      </c>
      <c r="I23" s="956">
        <v>39</v>
      </c>
    </row>
    <row r="24" spans="1:9" ht="12.75">
      <c r="A24" s="953">
        <v>2000</v>
      </c>
      <c r="B24" s="954">
        <v>9132.463</v>
      </c>
      <c r="C24" s="954">
        <v>6464.067</v>
      </c>
      <c r="D24" s="954">
        <v>952.875</v>
      </c>
      <c r="E24" s="955">
        <v>682.917</v>
      </c>
      <c r="F24" s="955">
        <v>639.664</v>
      </c>
      <c r="G24" s="955">
        <v>261.164</v>
      </c>
      <c r="H24" s="955">
        <v>96.764</v>
      </c>
      <c r="I24" s="956">
        <v>34.982</v>
      </c>
    </row>
    <row r="25" spans="1:9" ht="12.75">
      <c r="A25" s="953">
        <v>2001</v>
      </c>
      <c r="B25" s="954">
        <v>9422.597000000002</v>
      </c>
      <c r="C25" s="954">
        <v>6775.986</v>
      </c>
      <c r="D25" s="954">
        <v>927.057</v>
      </c>
      <c r="E25" s="955">
        <v>733.108</v>
      </c>
      <c r="F25" s="955">
        <v>617.316</v>
      </c>
      <c r="G25" s="955">
        <v>240.034</v>
      </c>
      <c r="H25" s="955">
        <v>96.013</v>
      </c>
      <c r="I25" s="956">
        <v>33.083</v>
      </c>
    </row>
    <row r="26" spans="1:9" ht="12.75">
      <c r="A26" s="953">
        <v>2002</v>
      </c>
      <c r="B26" s="954">
        <v>9630.19</v>
      </c>
      <c r="C26" s="954">
        <v>6970.329</v>
      </c>
      <c r="D26" s="954">
        <v>929.802</v>
      </c>
      <c r="E26" s="955">
        <v>739.167</v>
      </c>
      <c r="F26" s="955">
        <v>646.946</v>
      </c>
      <c r="G26" s="955">
        <v>227.325</v>
      </c>
      <c r="H26" s="955">
        <v>87.396</v>
      </c>
      <c r="I26" s="956">
        <v>29.225</v>
      </c>
    </row>
    <row r="27" spans="1:10" ht="12.75">
      <c r="A27" s="953">
        <v>2003</v>
      </c>
      <c r="B27" s="954">
        <v>9698.94</v>
      </c>
      <c r="C27" s="954">
        <v>7126.515</v>
      </c>
      <c r="D27" s="954">
        <v>884.893</v>
      </c>
      <c r="E27" s="955">
        <v>715.125</v>
      </c>
      <c r="F27" s="955">
        <v>641.733</v>
      </c>
      <c r="G27" s="955">
        <v>228.338</v>
      </c>
      <c r="H27" s="955">
        <v>75.286</v>
      </c>
      <c r="I27" s="956">
        <v>27.05</v>
      </c>
      <c r="J27" s="169"/>
    </row>
    <row r="28" spans="1:10" ht="12.75">
      <c r="A28" s="953">
        <v>2004</v>
      </c>
      <c r="B28" s="954">
        <v>9829</v>
      </c>
      <c r="C28" s="954">
        <v>7248</v>
      </c>
      <c r="D28" s="954">
        <v>897</v>
      </c>
      <c r="E28" s="955">
        <v>723</v>
      </c>
      <c r="F28" s="955">
        <v>643</v>
      </c>
      <c r="G28" s="955">
        <v>217</v>
      </c>
      <c r="H28" s="955">
        <v>74</v>
      </c>
      <c r="I28" s="956">
        <v>26</v>
      </c>
      <c r="J28" s="169"/>
    </row>
    <row r="29" spans="1:10" ht="12.75">
      <c r="A29" s="953">
        <v>2005</v>
      </c>
      <c r="B29" s="954">
        <v>9887</v>
      </c>
      <c r="C29" s="954">
        <v>7286</v>
      </c>
      <c r="D29" s="954">
        <v>938</v>
      </c>
      <c r="E29" s="955">
        <v>709</v>
      </c>
      <c r="F29" s="955">
        <v>631</v>
      </c>
      <c r="G29" s="955">
        <v>224</v>
      </c>
      <c r="H29" s="955">
        <v>74</v>
      </c>
      <c r="I29" s="956">
        <v>25</v>
      </c>
      <c r="J29" s="169"/>
    </row>
    <row r="30" spans="1:10" ht="12.75">
      <c r="A30" s="953">
        <v>2006</v>
      </c>
      <c r="B30" s="954">
        <v>9911</v>
      </c>
      <c r="C30" s="954">
        <v>7320</v>
      </c>
      <c r="D30" s="954">
        <v>944</v>
      </c>
      <c r="E30" s="955">
        <v>709</v>
      </c>
      <c r="F30" s="955">
        <v>627</v>
      </c>
      <c r="G30" s="955">
        <v>219</v>
      </c>
      <c r="H30" s="955">
        <v>68</v>
      </c>
      <c r="I30" s="956">
        <v>24</v>
      </c>
      <c r="J30" s="169"/>
    </row>
    <row r="31" spans="1:11" ht="12.75">
      <c r="A31" s="953">
        <v>2007</v>
      </c>
      <c r="B31" s="1069">
        <v>10032</v>
      </c>
      <c r="C31" s="954">
        <v>7504</v>
      </c>
      <c r="D31" s="954">
        <v>884</v>
      </c>
      <c r="E31" s="954">
        <v>696</v>
      </c>
      <c r="F31" s="954">
        <v>644</v>
      </c>
      <c r="G31" s="954">
        <v>212</v>
      </c>
      <c r="H31" s="954">
        <v>67</v>
      </c>
      <c r="I31" s="958">
        <v>24</v>
      </c>
      <c r="J31" s="169"/>
      <c r="K31" s="169"/>
    </row>
    <row r="32" spans="1:11" ht="12.75">
      <c r="A32" s="953">
        <v>2008</v>
      </c>
      <c r="B32" s="954">
        <v>10170</v>
      </c>
      <c r="C32" s="954">
        <v>7589</v>
      </c>
      <c r="D32" s="954">
        <v>930</v>
      </c>
      <c r="E32" s="954">
        <v>716</v>
      </c>
      <c r="F32" s="954">
        <v>639</v>
      </c>
      <c r="G32" s="954">
        <v>205</v>
      </c>
      <c r="H32" s="954">
        <v>67</v>
      </c>
      <c r="I32" s="958">
        <v>24</v>
      </c>
      <c r="J32" s="169"/>
      <c r="K32" s="169"/>
    </row>
    <row r="33" spans="1:11" ht="12.75">
      <c r="A33" s="953">
        <v>2009</v>
      </c>
      <c r="B33" s="954">
        <v>10396</v>
      </c>
      <c r="C33" s="954">
        <v>7864</v>
      </c>
      <c r="D33" s="954">
        <v>907</v>
      </c>
      <c r="E33" s="954">
        <v>708</v>
      </c>
      <c r="F33" s="954">
        <v>628</v>
      </c>
      <c r="G33" s="954">
        <v>203</v>
      </c>
      <c r="H33" s="954">
        <v>64</v>
      </c>
      <c r="I33" s="958">
        <v>23</v>
      </c>
      <c r="J33" s="169"/>
      <c r="K33" s="169"/>
    </row>
    <row r="34" spans="1:11" ht="12.75">
      <c r="A34" s="953">
        <v>2010</v>
      </c>
      <c r="B34" s="954">
        <v>10412</v>
      </c>
      <c r="C34" s="954">
        <v>7921</v>
      </c>
      <c r="D34" s="954">
        <v>895</v>
      </c>
      <c r="E34" s="954">
        <v>701</v>
      </c>
      <c r="F34" s="954">
        <v>612</v>
      </c>
      <c r="G34" s="954">
        <v>199</v>
      </c>
      <c r="H34" s="954">
        <v>63</v>
      </c>
      <c r="I34" s="958">
        <v>22</v>
      </c>
      <c r="J34" s="169"/>
      <c r="K34" s="169"/>
    </row>
    <row r="35" spans="1:9" ht="4.5" customHeight="1" thickBot="1">
      <c r="A35" s="960"/>
      <c r="B35" s="961"/>
      <c r="C35" s="961"/>
      <c r="D35" s="961"/>
      <c r="E35" s="961"/>
      <c r="F35" s="961"/>
      <c r="G35" s="961"/>
      <c r="H35" s="961"/>
      <c r="I35" s="962"/>
    </row>
    <row r="36" spans="1:4" ht="9" customHeight="1">
      <c r="A36" s="415"/>
      <c r="B36" s="415"/>
      <c r="C36" s="415"/>
      <c r="D36" s="415"/>
    </row>
    <row r="37" spans="1:4" ht="12.75">
      <c r="A37" s="112" t="s">
        <v>432</v>
      </c>
      <c r="B37" s="415"/>
      <c r="C37" s="415"/>
      <c r="D37" s="415"/>
    </row>
    <row r="38" spans="1:4" ht="12.75">
      <c r="A38" s="112" t="s">
        <v>822</v>
      </c>
      <c r="B38" s="415"/>
      <c r="C38" s="415"/>
      <c r="D38" s="415"/>
    </row>
    <row r="39" spans="1:6" ht="12.75">
      <c r="A39" s="62" t="s">
        <v>306</v>
      </c>
      <c r="F39" s="68"/>
    </row>
    <row r="41" ht="12.75">
      <c r="B41" s="983"/>
    </row>
    <row r="42" ht="12.75">
      <c r="B42" s="983"/>
    </row>
    <row r="43" ht="12.75">
      <c r="C43" s="983"/>
    </row>
    <row r="45" spans="6:8" ht="12.75">
      <c r="F45" s="68"/>
      <c r="G45" s="68"/>
      <c r="H45" s="68"/>
    </row>
  </sheetData>
  <sheetProtection/>
  <printOptions/>
  <pageMargins left="0.7" right="0.7" top="0.75" bottom="0.75" header="0.3" footer="0.3"/>
  <pageSetup horizontalDpi="600" verticalDpi="600" orientation="portrait" r:id="rId1"/>
</worksheet>
</file>

<file path=xl/worksheets/sheet61.xml><?xml version="1.0" encoding="utf-8"?>
<worksheet xmlns="http://schemas.openxmlformats.org/spreadsheetml/2006/main" xmlns:r="http://schemas.openxmlformats.org/officeDocument/2006/relationships">
  <dimension ref="A1:J42"/>
  <sheetViews>
    <sheetView zoomScalePageLayoutView="0" workbookViewId="0" topLeftCell="A1">
      <selection activeCell="J6" sqref="J6"/>
    </sheetView>
  </sheetViews>
  <sheetFormatPr defaultColWidth="9.140625" defaultRowHeight="12.75"/>
  <cols>
    <col min="1" max="1" width="12.7109375" style="68" customWidth="1"/>
    <col min="2" max="6" width="14.7109375" style="68" customWidth="1"/>
    <col min="7" max="8" width="14.7109375" style="415" customWidth="1"/>
    <col min="9" max="9" width="14.7109375" style="68" customWidth="1"/>
    <col min="10" max="10" width="10.140625" style="0" bestFit="1" customWidth="1"/>
  </cols>
  <sheetData>
    <row r="1" spans="1:9" ht="12.75">
      <c r="A1" s="932"/>
      <c r="B1" s="933"/>
      <c r="C1" s="933"/>
      <c r="D1" s="933"/>
      <c r="E1" s="933"/>
      <c r="F1" s="933"/>
      <c r="G1" s="933"/>
      <c r="H1" s="933"/>
      <c r="I1" s="934"/>
    </row>
    <row r="2" spans="1:9" ht="23.25">
      <c r="A2" s="724" t="s">
        <v>823</v>
      </c>
      <c r="B2" s="964"/>
      <c r="C2" s="964"/>
      <c r="D2" s="964"/>
      <c r="E2" s="964"/>
      <c r="F2" s="964"/>
      <c r="G2" s="964"/>
      <c r="H2" s="964"/>
      <c r="I2" s="965"/>
    </row>
    <row r="3" spans="1:9" ht="23.25">
      <c r="A3" s="12" t="s">
        <v>58</v>
      </c>
      <c r="B3" s="966"/>
      <c r="C3" s="966"/>
      <c r="D3" s="966"/>
      <c r="E3" s="966"/>
      <c r="F3" s="966"/>
      <c r="G3" s="966"/>
      <c r="H3" s="966"/>
      <c r="I3" s="967"/>
    </row>
    <row r="4" spans="1:9" ht="23.25">
      <c r="A4" s="12" t="s">
        <v>766</v>
      </c>
      <c r="B4" s="966"/>
      <c r="C4" s="966"/>
      <c r="D4" s="966"/>
      <c r="E4" s="966"/>
      <c r="F4" s="966"/>
      <c r="G4" s="966"/>
      <c r="H4" s="966"/>
      <c r="I4" s="967"/>
    </row>
    <row r="5" spans="1:9" ht="12.75">
      <c r="A5" s="969"/>
      <c r="B5" s="318"/>
      <c r="C5" s="318"/>
      <c r="D5" s="318"/>
      <c r="E5" s="318"/>
      <c r="F5" s="318"/>
      <c r="G5" s="318"/>
      <c r="H5" s="318"/>
      <c r="I5" s="970"/>
    </row>
    <row r="6" spans="1:9" ht="12.75">
      <c r="A6" s="939"/>
      <c r="B6" s="940"/>
      <c r="C6" s="941"/>
      <c r="D6" s="941"/>
      <c r="E6" s="941"/>
      <c r="F6" s="941"/>
      <c r="G6" s="941"/>
      <c r="H6" s="941"/>
      <c r="I6" s="942"/>
    </row>
    <row r="7" spans="1:9" ht="12.75">
      <c r="A7" s="971"/>
      <c r="B7" s="972"/>
      <c r="C7" s="327" t="s">
        <v>426</v>
      </c>
      <c r="D7" s="327" t="s">
        <v>426</v>
      </c>
      <c r="E7" s="327" t="s">
        <v>426</v>
      </c>
      <c r="F7" s="327" t="s">
        <v>426</v>
      </c>
      <c r="G7" s="327" t="s">
        <v>426</v>
      </c>
      <c r="H7" s="327" t="s">
        <v>426</v>
      </c>
      <c r="I7" s="973" t="s">
        <v>426</v>
      </c>
    </row>
    <row r="8" spans="1:9" ht="12.75">
      <c r="A8" s="974"/>
      <c r="B8" s="326" t="s">
        <v>145</v>
      </c>
      <c r="C8" s="327" t="s">
        <v>435</v>
      </c>
      <c r="D8" s="327" t="s">
        <v>435</v>
      </c>
      <c r="E8" s="327" t="s">
        <v>435</v>
      </c>
      <c r="F8" s="327" t="s">
        <v>435</v>
      </c>
      <c r="G8" s="327" t="s">
        <v>435</v>
      </c>
      <c r="H8" s="327" t="s">
        <v>435</v>
      </c>
      <c r="I8" s="973" t="s">
        <v>435</v>
      </c>
    </row>
    <row r="9" spans="1:9" ht="12.75">
      <c r="A9" s="974"/>
      <c r="B9" s="326" t="s">
        <v>426</v>
      </c>
      <c r="C9" s="327" t="s">
        <v>427</v>
      </c>
      <c r="D9" s="327" t="s">
        <v>428</v>
      </c>
      <c r="E9" s="327" t="s">
        <v>817</v>
      </c>
      <c r="F9" s="327" t="s">
        <v>818</v>
      </c>
      <c r="G9" s="327" t="s">
        <v>819</v>
      </c>
      <c r="H9" s="327" t="s">
        <v>820</v>
      </c>
      <c r="I9" s="973" t="s">
        <v>948</v>
      </c>
    </row>
    <row r="10" spans="1:9" ht="12.75">
      <c r="A10" s="974" t="s">
        <v>153</v>
      </c>
      <c r="B10" s="326" t="s">
        <v>206</v>
      </c>
      <c r="C10" s="327" t="s">
        <v>283</v>
      </c>
      <c r="D10" s="327" t="s">
        <v>283</v>
      </c>
      <c r="E10" s="327" t="s">
        <v>283</v>
      </c>
      <c r="F10" s="327" t="s">
        <v>283</v>
      </c>
      <c r="G10" s="327" t="s">
        <v>283</v>
      </c>
      <c r="H10" s="327" t="s">
        <v>283</v>
      </c>
      <c r="I10" s="973" t="s">
        <v>283</v>
      </c>
    </row>
    <row r="11" spans="1:9" ht="12.75">
      <c r="A11" s="947"/>
      <c r="B11" s="333"/>
      <c r="C11" s="94"/>
      <c r="D11" s="94"/>
      <c r="E11" s="94"/>
      <c r="F11" s="93"/>
      <c r="G11" s="93"/>
      <c r="H11" s="93"/>
      <c r="I11" s="949"/>
    </row>
    <row r="12" spans="1:9" ht="9" customHeight="1">
      <c r="A12" s="975"/>
      <c r="B12" s="97"/>
      <c r="C12" s="97"/>
      <c r="D12" s="97"/>
      <c r="E12" s="97"/>
      <c r="F12" s="97"/>
      <c r="G12" s="97"/>
      <c r="H12" s="97"/>
      <c r="I12" s="952"/>
    </row>
    <row r="13" spans="1:9" ht="12.75">
      <c r="A13" s="953">
        <v>1980</v>
      </c>
      <c r="B13" s="955">
        <v>2244</v>
      </c>
      <c r="C13" s="955">
        <v>120</v>
      </c>
      <c r="D13" s="955">
        <v>131</v>
      </c>
      <c r="E13" s="955">
        <v>211</v>
      </c>
      <c r="F13" s="954">
        <v>452</v>
      </c>
      <c r="G13" s="955">
        <v>420</v>
      </c>
      <c r="H13" s="955">
        <v>404</v>
      </c>
      <c r="I13" s="956">
        <v>506</v>
      </c>
    </row>
    <row r="14" spans="1:9" ht="9" customHeight="1">
      <c r="A14" s="953"/>
      <c r="B14" s="955"/>
      <c r="C14" s="955"/>
      <c r="D14" s="955"/>
      <c r="E14" s="955"/>
      <c r="F14" s="954"/>
      <c r="G14" s="955"/>
      <c r="H14" s="955"/>
      <c r="I14" s="956"/>
    </row>
    <row r="15" spans="1:9" ht="12.75">
      <c r="A15" s="953">
        <v>1985</v>
      </c>
      <c r="B15" s="955">
        <v>2188</v>
      </c>
      <c r="C15" s="955">
        <v>137</v>
      </c>
      <c r="D15" s="955">
        <v>124</v>
      </c>
      <c r="E15" s="955">
        <v>216</v>
      </c>
      <c r="F15" s="954">
        <v>459</v>
      </c>
      <c r="G15" s="955">
        <v>402</v>
      </c>
      <c r="H15" s="955">
        <v>376</v>
      </c>
      <c r="I15" s="956">
        <v>474</v>
      </c>
    </row>
    <row r="16" spans="1:9" ht="9" customHeight="1">
      <c r="A16" s="953"/>
      <c r="B16" s="955"/>
      <c r="C16" s="955"/>
      <c r="D16" s="955"/>
      <c r="E16" s="955"/>
      <c r="F16" s="954"/>
      <c r="G16" s="955"/>
      <c r="H16" s="955"/>
      <c r="I16" s="956"/>
    </row>
    <row r="17" spans="1:9" ht="12.75">
      <c r="A17" s="953">
        <v>1990</v>
      </c>
      <c r="B17" s="955">
        <v>1983</v>
      </c>
      <c r="C17" s="955">
        <v>140</v>
      </c>
      <c r="D17" s="955">
        <v>127</v>
      </c>
      <c r="E17" s="955">
        <v>214</v>
      </c>
      <c r="F17" s="955">
        <v>428</v>
      </c>
      <c r="G17" s="955">
        <v>402</v>
      </c>
      <c r="H17" s="955">
        <v>332</v>
      </c>
      <c r="I17" s="956">
        <v>340</v>
      </c>
    </row>
    <row r="18" spans="1:9" ht="9" customHeight="1">
      <c r="A18" s="953"/>
      <c r="B18" s="955"/>
      <c r="C18" s="955"/>
      <c r="D18" s="955"/>
      <c r="E18" s="955"/>
      <c r="F18" s="955"/>
      <c r="G18" s="955"/>
      <c r="H18" s="955"/>
      <c r="I18" s="956"/>
    </row>
    <row r="19" spans="1:9" ht="12.75">
      <c r="A19" s="953">
        <v>1995</v>
      </c>
      <c r="B19" s="955">
        <v>1879</v>
      </c>
      <c r="C19" s="955">
        <v>144</v>
      </c>
      <c r="D19" s="955">
        <v>123</v>
      </c>
      <c r="E19" s="955">
        <v>205</v>
      </c>
      <c r="F19" s="955">
        <v>409</v>
      </c>
      <c r="G19" s="955">
        <v>368</v>
      </c>
      <c r="H19" s="955">
        <v>303</v>
      </c>
      <c r="I19" s="956">
        <v>327</v>
      </c>
    </row>
    <row r="20" spans="1:9" ht="12.75">
      <c r="A20" s="953">
        <v>1996</v>
      </c>
      <c r="B20" s="955">
        <v>1876</v>
      </c>
      <c r="C20" s="955">
        <v>143</v>
      </c>
      <c r="D20" s="955">
        <v>132</v>
      </c>
      <c r="E20" s="955">
        <v>206</v>
      </c>
      <c r="F20" s="955">
        <v>400</v>
      </c>
      <c r="G20" s="955">
        <v>373</v>
      </c>
      <c r="H20" s="955">
        <v>287</v>
      </c>
      <c r="I20" s="956">
        <v>335</v>
      </c>
    </row>
    <row r="21" spans="1:9" ht="12.75">
      <c r="A21" s="953">
        <v>1997</v>
      </c>
      <c r="B21" s="955">
        <v>1846</v>
      </c>
      <c r="C21" s="955">
        <v>145</v>
      </c>
      <c r="D21" s="955">
        <v>131</v>
      </c>
      <c r="E21" s="955">
        <v>206</v>
      </c>
      <c r="F21" s="955">
        <v>401</v>
      </c>
      <c r="G21" s="955">
        <v>365</v>
      </c>
      <c r="H21" s="955">
        <v>296</v>
      </c>
      <c r="I21" s="956">
        <v>302</v>
      </c>
    </row>
    <row r="22" spans="1:9" ht="12.75">
      <c r="A22" s="953">
        <v>1998</v>
      </c>
      <c r="B22" s="955">
        <v>1817</v>
      </c>
      <c r="C22" s="955">
        <v>147</v>
      </c>
      <c r="D22" s="955">
        <v>136</v>
      </c>
      <c r="E22" s="955">
        <v>193</v>
      </c>
      <c r="F22" s="955">
        <v>400</v>
      </c>
      <c r="G22" s="955">
        <v>357</v>
      </c>
      <c r="H22" s="955">
        <v>290</v>
      </c>
      <c r="I22" s="956">
        <v>294</v>
      </c>
    </row>
    <row r="23" spans="1:9" ht="12.75">
      <c r="A23" s="953">
        <v>1999</v>
      </c>
      <c r="B23" s="955">
        <v>1800</v>
      </c>
      <c r="C23" s="955">
        <v>149</v>
      </c>
      <c r="D23" s="955">
        <v>137</v>
      </c>
      <c r="E23" s="955">
        <v>189</v>
      </c>
      <c r="F23" s="955">
        <v>403</v>
      </c>
      <c r="G23" s="955">
        <v>357</v>
      </c>
      <c r="H23" s="955">
        <v>279</v>
      </c>
      <c r="I23" s="956">
        <v>286</v>
      </c>
    </row>
    <row r="24" spans="1:9" ht="12.75">
      <c r="A24" s="953">
        <v>2000</v>
      </c>
      <c r="B24" s="955">
        <v>1744</v>
      </c>
      <c r="C24" s="955">
        <v>152</v>
      </c>
      <c r="D24" s="955">
        <v>138</v>
      </c>
      <c r="E24" s="955">
        <v>197</v>
      </c>
      <c r="F24" s="955">
        <v>388</v>
      </c>
      <c r="G24" s="955">
        <v>357</v>
      </c>
      <c r="H24" s="955">
        <v>258</v>
      </c>
      <c r="I24" s="956">
        <v>254</v>
      </c>
    </row>
    <row r="25" spans="1:9" ht="12.75">
      <c r="A25" s="953">
        <v>2001</v>
      </c>
      <c r="B25" s="955">
        <v>1707</v>
      </c>
      <c r="C25" s="955">
        <v>159</v>
      </c>
      <c r="D25" s="955">
        <v>133</v>
      </c>
      <c r="E25" s="955">
        <v>210</v>
      </c>
      <c r="F25" s="955">
        <v>377</v>
      </c>
      <c r="G25" s="955">
        <v>327</v>
      </c>
      <c r="H25" s="955">
        <v>254</v>
      </c>
      <c r="I25" s="956">
        <v>247</v>
      </c>
    </row>
    <row r="26" spans="1:9" ht="12.75">
      <c r="A26" s="953">
        <v>2002</v>
      </c>
      <c r="B26" s="955">
        <v>1671</v>
      </c>
      <c r="C26" s="955">
        <v>163</v>
      </c>
      <c r="D26" s="955">
        <v>133</v>
      </c>
      <c r="E26" s="955">
        <v>212</v>
      </c>
      <c r="F26" s="955">
        <v>397</v>
      </c>
      <c r="G26" s="955">
        <v>316</v>
      </c>
      <c r="H26" s="955">
        <v>233</v>
      </c>
      <c r="I26" s="956">
        <v>217</v>
      </c>
    </row>
    <row r="27" spans="1:10" ht="12.75">
      <c r="A27" s="953">
        <v>2003</v>
      </c>
      <c r="B27" s="955">
        <v>1612</v>
      </c>
      <c r="C27" s="955">
        <v>166</v>
      </c>
      <c r="D27" s="955">
        <v>129</v>
      </c>
      <c r="E27" s="955">
        <v>206</v>
      </c>
      <c r="F27" s="955">
        <v>391</v>
      </c>
      <c r="G27" s="955">
        <v>321</v>
      </c>
      <c r="H27" s="955">
        <v>202</v>
      </c>
      <c r="I27" s="956">
        <v>197</v>
      </c>
      <c r="J27" s="169"/>
    </row>
    <row r="28" spans="1:10" ht="12.75">
      <c r="A28" s="953">
        <v>2004</v>
      </c>
      <c r="B28" s="955">
        <v>1586</v>
      </c>
      <c r="C28" s="955">
        <v>166</v>
      </c>
      <c r="D28" s="955">
        <v>129</v>
      </c>
      <c r="E28" s="955">
        <v>208</v>
      </c>
      <c r="F28" s="955">
        <v>393</v>
      </c>
      <c r="G28" s="955">
        <v>305</v>
      </c>
      <c r="H28" s="955">
        <v>198</v>
      </c>
      <c r="I28" s="956">
        <v>187</v>
      </c>
      <c r="J28" s="169"/>
    </row>
    <row r="29" spans="1:10" ht="12.75">
      <c r="A29" s="953">
        <v>2005</v>
      </c>
      <c r="B29" s="955">
        <v>1571</v>
      </c>
      <c r="C29" s="955">
        <v>164</v>
      </c>
      <c r="D29" s="955">
        <v>134</v>
      </c>
      <c r="E29" s="955">
        <v>204</v>
      </c>
      <c r="F29" s="955">
        <v>381</v>
      </c>
      <c r="G29" s="955">
        <v>309</v>
      </c>
      <c r="H29" s="955">
        <v>195</v>
      </c>
      <c r="I29" s="956">
        <v>184</v>
      </c>
      <c r="J29" s="169"/>
    </row>
    <row r="30" spans="1:10" ht="12.75">
      <c r="A30" s="953">
        <v>2006</v>
      </c>
      <c r="B30" s="955">
        <v>1538</v>
      </c>
      <c r="C30" s="955">
        <v>162</v>
      </c>
      <c r="D30" s="955">
        <v>132</v>
      </c>
      <c r="E30" s="955">
        <v>203</v>
      </c>
      <c r="F30" s="955">
        <v>380</v>
      </c>
      <c r="G30" s="955">
        <v>305</v>
      </c>
      <c r="H30" s="955">
        <v>184</v>
      </c>
      <c r="I30" s="956">
        <v>172</v>
      </c>
      <c r="J30" s="169"/>
    </row>
    <row r="31" spans="1:10" ht="12.75">
      <c r="A31" s="953">
        <v>2007</v>
      </c>
      <c r="B31" s="955">
        <v>1522</v>
      </c>
      <c r="C31" s="955">
        <v>167</v>
      </c>
      <c r="D31" s="955">
        <v>124</v>
      </c>
      <c r="E31" s="955">
        <v>197</v>
      </c>
      <c r="F31" s="955">
        <v>388</v>
      </c>
      <c r="G31" s="955">
        <v>293</v>
      </c>
      <c r="H31" s="955">
        <v>177</v>
      </c>
      <c r="I31" s="956">
        <v>176</v>
      </c>
      <c r="J31" s="169"/>
    </row>
    <row r="32" spans="1:10" ht="12.75">
      <c r="A32" s="953">
        <v>2008</v>
      </c>
      <c r="B32" s="955">
        <v>1517</v>
      </c>
      <c r="C32" s="955">
        <v>167</v>
      </c>
      <c r="D32" s="955">
        <v>130</v>
      </c>
      <c r="E32" s="955">
        <v>205</v>
      </c>
      <c r="F32" s="955">
        <v>388</v>
      </c>
      <c r="G32" s="955">
        <v>283</v>
      </c>
      <c r="H32" s="955">
        <v>176</v>
      </c>
      <c r="I32" s="956">
        <v>168</v>
      </c>
      <c r="J32" s="169"/>
    </row>
    <row r="33" spans="1:10" ht="12.75">
      <c r="A33" s="953">
        <v>2009</v>
      </c>
      <c r="B33" s="955">
        <v>1488</v>
      </c>
      <c r="C33" s="955">
        <v>170</v>
      </c>
      <c r="D33" s="955">
        <v>128</v>
      </c>
      <c r="E33" s="955">
        <v>202</v>
      </c>
      <c r="F33" s="955">
        <v>381</v>
      </c>
      <c r="G33" s="955">
        <v>278</v>
      </c>
      <c r="H33" s="955">
        <v>169</v>
      </c>
      <c r="I33" s="956">
        <v>160</v>
      </c>
      <c r="J33" s="169"/>
    </row>
    <row r="34" spans="1:10" ht="12.75">
      <c r="A34" s="953">
        <v>2010</v>
      </c>
      <c r="B34" s="955">
        <v>1460</v>
      </c>
      <c r="C34" s="955">
        <v>168</v>
      </c>
      <c r="D34" s="955">
        <v>126</v>
      </c>
      <c r="E34" s="955">
        <v>199</v>
      </c>
      <c r="F34" s="955">
        <v>372</v>
      </c>
      <c r="G34" s="955">
        <v>273</v>
      </c>
      <c r="H34" s="955">
        <v>169</v>
      </c>
      <c r="I34" s="956">
        <v>153</v>
      </c>
      <c r="J34" s="169"/>
    </row>
    <row r="35" spans="1:9" ht="4.5" customHeight="1" thickBot="1">
      <c r="A35" s="960"/>
      <c r="B35" s="981"/>
      <c r="C35" s="981"/>
      <c r="D35" s="981"/>
      <c r="E35" s="981"/>
      <c r="F35" s="981"/>
      <c r="G35" s="981"/>
      <c r="H35" s="981"/>
      <c r="I35" s="982"/>
    </row>
    <row r="36" ht="9" customHeight="1">
      <c r="A36" s="415"/>
    </row>
    <row r="37" ht="12.75">
      <c r="A37" s="112" t="s">
        <v>432</v>
      </c>
    </row>
    <row r="38" ht="12.75">
      <c r="A38" s="112" t="s">
        <v>822</v>
      </c>
    </row>
    <row r="39" ht="12.75">
      <c r="A39" s="112"/>
    </row>
    <row r="40" ht="12.75">
      <c r="A40" s="112"/>
    </row>
    <row r="41" spans="1:9" ht="12.75">
      <c r="A41" s="112"/>
      <c r="B41" s="62"/>
      <c r="C41" s="63"/>
      <c r="D41" s="63"/>
      <c r="E41" s="63"/>
      <c r="F41" s="63"/>
      <c r="G41" s="165"/>
      <c r="H41"/>
      <c r="I41" s="15"/>
    </row>
    <row r="42" ht="12.75">
      <c r="C42" s="983"/>
    </row>
  </sheetData>
  <sheetProtection/>
  <printOptions/>
  <pageMargins left="0.7" right="0.7" top="0.75" bottom="0.75" header="0.3" footer="0.3"/>
  <pageSetup horizontalDpi="600" verticalDpi="600" orientation="portrait" r:id="rId1"/>
</worksheet>
</file>

<file path=xl/worksheets/sheet62.xml><?xml version="1.0" encoding="utf-8"?>
<worksheet xmlns="http://schemas.openxmlformats.org/spreadsheetml/2006/main" xmlns:r="http://schemas.openxmlformats.org/officeDocument/2006/relationships">
  <dimension ref="A1:FD49"/>
  <sheetViews>
    <sheetView zoomScalePageLayoutView="0" workbookViewId="0" topLeftCell="A1">
      <selection activeCell="I2" sqref="I2"/>
    </sheetView>
  </sheetViews>
  <sheetFormatPr defaultColWidth="9.140625" defaultRowHeight="12.75"/>
  <cols>
    <col min="1" max="1" width="22.28125" style="0" customWidth="1"/>
    <col min="2" max="2" width="12.7109375" style="0" customWidth="1"/>
    <col min="3" max="3" width="18.7109375" style="0" customWidth="1"/>
    <col min="4" max="4" width="12.7109375" style="0" customWidth="1"/>
    <col min="5" max="5" width="18.7109375" style="0" customWidth="1"/>
    <col min="6" max="6" width="5.421875" style="0" customWidth="1"/>
    <col min="7" max="7" width="30.28125" style="0" customWidth="1"/>
    <col min="8" max="8" width="9.140625" style="0" hidden="1" customWidth="1"/>
    <col min="9" max="160" width="9.140625" style="241" customWidth="1"/>
  </cols>
  <sheetData>
    <row r="1" spans="1:160" s="2021" customFormat="1" ht="27" customHeight="1">
      <c r="A1" s="985"/>
      <c r="B1" s="986"/>
      <c r="C1" s="986"/>
      <c r="D1" s="986"/>
      <c r="E1" s="986"/>
      <c r="F1" s="986"/>
      <c r="G1" s="987"/>
      <c r="H1" s="988"/>
      <c r="I1" s="2019"/>
      <c r="J1" s="2020"/>
      <c r="K1" s="2020"/>
      <c r="L1" s="2020"/>
      <c r="M1" s="2020"/>
      <c r="N1" s="2020"/>
      <c r="O1" s="2020"/>
      <c r="P1" s="2020"/>
      <c r="Q1" s="2020"/>
      <c r="R1" s="2020"/>
      <c r="S1" s="2020"/>
      <c r="T1" s="2020"/>
      <c r="U1" s="2020"/>
      <c r="V1" s="2020"/>
      <c r="W1" s="2020"/>
      <c r="X1" s="2020"/>
      <c r="Y1" s="2020"/>
      <c r="Z1" s="2020"/>
      <c r="AA1" s="2020"/>
      <c r="AB1" s="2020"/>
      <c r="AC1" s="2020"/>
      <c r="AD1" s="2020"/>
      <c r="AE1" s="2020"/>
      <c r="AF1" s="2020"/>
      <c r="AG1" s="2020"/>
      <c r="AH1" s="2020"/>
      <c r="AI1" s="2020"/>
      <c r="AJ1" s="2020"/>
      <c r="AK1" s="2020"/>
      <c r="AL1" s="2020"/>
      <c r="AM1" s="2020"/>
      <c r="AN1" s="2020"/>
      <c r="AO1" s="2020"/>
      <c r="AP1" s="2020"/>
      <c r="AQ1" s="2020"/>
      <c r="AR1" s="2020"/>
      <c r="AS1" s="2020"/>
      <c r="AT1" s="2020"/>
      <c r="AU1" s="2020"/>
      <c r="AV1" s="2020"/>
      <c r="AW1" s="2020"/>
      <c r="AX1" s="2020"/>
      <c r="AY1" s="2020"/>
      <c r="AZ1" s="2020"/>
      <c r="BA1" s="2020"/>
      <c r="BB1" s="2020"/>
      <c r="BC1" s="2020"/>
      <c r="BD1" s="2020"/>
      <c r="BE1" s="2020"/>
      <c r="BF1" s="2020"/>
      <c r="BG1" s="2020"/>
      <c r="BH1" s="2020"/>
      <c r="BI1" s="2020"/>
      <c r="BJ1" s="2020"/>
      <c r="BK1" s="2020"/>
      <c r="BL1" s="2020"/>
      <c r="BM1" s="2020"/>
      <c r="BN1" s="2020"/>
      <c r="BO1" s="2020"/>
      <c r="BP1" s="2020"/>
      <c r="BQ1" s="2020"/>
      <c r="BR1" s="2020"/>
      <c r="BS1" s="2020"/>
      <c r="BT1" s="2020"/>
      <c r="BU1" s="2020"/>
      <c r="BV1" s="2020"/>
      <c r="BW1" s="2020"/>
      <c r="BX1" s="2020"/>
      <c r="BY1" s="2020"/>
      <c r="BZ1" s="2020"/>
      <c r="CA1" s="2020"/>
      <c r="CB1" s="2020"/>
      <c r="CC1" s="2020"/>
      <c r="CD1" s="2020"/>
      <c r="CE1" s="2020"/>
      <c r="CF1" s="2020"/>
      <c r="CG1" s="2020"/>
      <c r="CH1" s="2020"/>
      <c r="CI1" s="2020"/>
      <c r="CJ1" s="2020"/>
      <c r="CK1" s="2020"/>
      <c r="CL1" s="2020"/>
      <c r="CM1" s="2020"/>
      <c r="CN1" s="2020"/>
      <c r="CO1" s="2020"/>
      <c r="CP1" s="2020"/>
      <c r="CQ1" s="2020"/>
      <c r="CR1" s="2020"/>
      <c r="CS1" s="2020"/>
      <c r="CT1" s="2020"/>
      <c r="CU1" s="2020"/>
      <c r="CV1" s="2020"/>
      <c r="CW1" s="2020"/>
      <c r="CX1" s="2020"/>
      <c r="CY1" s="2020"/>
      <c r="CZ1" s="2020"/>
      <c r="DA1" s="2020"/>
      <c r="DB1" s="2020"/>
      <c r="DC1" s="2020"/>
      <c r="DD1" s="2020"/>
      <c r="DE1" s="2020"/>
      <c r="DF1" s="2020"/>
      <c r="DG1" s="2020"/>
      <c r="DH1" s="2020"/>
      <c r="DI1" s="2020"/>
      <c r="DJ1" s="2020"/>
      <c r="DK1" s="2020"/>
      <c r="DL1" s="2020"/>
      <c r="DM1" s="2020"/>
      <c r="DN1" s="2020"/>
      <c r="DO1" s="2020"/>
      <c r="DP1" s="2020"/>
      <c r="DQ1" s="2020"/>
      <c r="DR1" s="2020"/>
      <c r="DS1" s="2020"/>
      <c r="DT1" s="2020"/>
      <c r="DU1" s="2020"/>
      <c r="DV1" s="2020"/>
      <c r="DW1" s="2020"/>
      <c r="DX1" s="2020"/>
      <c r="DY1" s="2020"/>
      <c r="DZ1" s="2020"/>
      <c r="EA1" s="2020"/>
      <c r="EB1" s="2020"/>
      <c r="EC1" s="2020"/>
      <c r="ED1" s="2020"/>
      <c r="EE1" s="2020"/>
      <c r="EF1" s="2020"/>
      <c r="EG1" s="2020"/>
      <c r="EH1" s="2020"/>
      <c r="EI1" s="2020"/>
      <c r="EJ1" s="2020"/>
      <c r="EK1" s="2020"/>
      <c r="EL1" s="2020"/>
      <c r="EM1" s="2020"/>
      <c r="EN1" s="2020"/>
      <c r="EO1" s="2020"/>
      <c r="EP1" s="2020"/>
      <c r="EQ1" s="2020"/>
      <c r="ER1" s="2020"/>
      <c r="ES1" s="2020"/>
      <c r="ET1" s="2020"/>
      <c r="EU1" s="2020"/>
      <c r="EV1" s="2020"/>
      <c r="EW1" s="2020"/>
      <c r="EX1" s="2020"/>
      <c r="EY1" s="2020"/>
      <c r="EZ1" s="2020"/>
      <c r="FA1" s="2020"/>
      <c r="FB1" s="2020"/>
      <c r="FC1" s="2020"/>
      <c r="FD1" s="2020"/>
    </row>
    <row r="2" spans="1:160" s="2024" customFormat="1" ht="27" customHeight="1">
      <c r="A2" s="827" t="s">
        <v>824</v>
      </c>
      <c r="B2" s="990"/>
      <c r="C2" s="990"/>
      <c r="D2" s="990"/>
      <c r="E2" s="990"/>
      <c r="F2" s="990"/>
      <c r="G2" s="992"/>
      <c r="H2" s="993"/>
      <c r="I2" s="2022"/>
      <c r="J2" s="2023"/>
      <c r="K2" s="2023"/>
      <c r="L2" s="2023"/>
      <c r="M2" s="2023"/>
      <c r="N2" s="2023"/>
      <c r="O2" s="2023"/>
      <c r="P2" s="2023"/>
      <c r="Q2" s="2023"/>
      <c r="R2" s="2023"/>
      <c r="S2" s="2023"/>
      <c r="T2" s="2023"/>
      <c r="U2" s="2023"/>
      <c r="V2" s="2023"/>
      <c r="W2" s="2023"/>
      <c r="X2" s="2023"/>
      <c r="Y2" s="2023"/>
      <c r="Z2" s="2023"/>
      <c r="AA2" s="2023"/>
      <c r="AB2" s="2023"/>
      <c r="AC2" s="2023"/>
      <c r="AD2" s="2023"/>
      <c r="AE2" s="2023"/>
      <c r="AF2" s="2023"/>
      <c r="AG2" s="2023"/>
      <c r="AH2" s="2023"/>
      <c r="AI2" s="2023"/>
      <c r="AJ2" s="2023"/>
      <c r="AK2" s="2023"/>
      <c r="AL2" s="2023"/>
      <c r="AM2" s="2023"/>
      <c r="AN2" s="2023"/>
      <c r="AO2" s="2023"/>
      <c r="AP2" s="2023"/>
      <c r="AQ2" s="2023"/>
      <c r="AR2" s="2023"/>
      <c r="AS2" s="2023"/>
      <c r="AT2" s="2023"/>
      <c r="AU2" s="2023"/>
      <c r="AV2" s="2023"/>
      <c r="AW2" s="2023"/>
      <c r="AX2" s="2023"/>
      <c r="AY2" s="2023"/>
      <c r="AZ2" s="2023"/>
      <c r="BA2" s="2023"/>
      <c r="BB2" s="2023"/>
      <c r="BC2" s="2023"/>
      <c r="BD2" s="2023"/>
      <c r="BE2" s="2023"/>
      <c r="BF2" s="2023"/>
      <c r="BG2" s="2023"/>
      <c r="BH2" s="2023"/>
      <c r="BI2" s="2023"/>
      <c r="BJ2" s="2023"/>
      <c r="BK2" s="2023"/>
      <c r="BL2" s="2023"/>
      <c r="BM2" s="2023"/>
      <c r="BN2" s="2023"/>
      <c r="BO2" s="2023"/>
      <c r="BP2" s="2023"/>
      <c r="BQ2" s="2023"/>
      <c r="BR2" s="2023"/>
      <c r="BS2" s="2023"/>
      <c r="BT2" s="2023"/>
      <c r="BU2" s="2023"/>
      <c r="BV2" s="2023"/>
      <c r="BW2" s="2023"/>
      <c r="BX2" s="2023"/>
      <c r="BY2" s="2023"/>
      <c r="BZ2" s="2023"/>
      <c r="CA2" s="2023"/>
      <c r="CB2" s="2023"/>
      <c r="CC2" s="2023"/>
      <c r="CD2" s="2023"/>
      <c r="CE2" s="2023"/>
      <c r="CF2" s="2023"/>
      <c r="CG2" s="2023"/>
      <c r="CH2" s="2023"/>
      <c r="CI2" s="2023"/>
      <c r="CJ2" s="2023"/>
      <c r="CK2" s="2023"/>
      <c r="CL2" s="2023"/>
      <c r="CM2" s="2023"/>
      <c r="CN2" s="2023"/>
      <c r="CO2" s="2023"/>
      <c r="CP2" s="2023"/>
      <c r="CQ2" s="2023"/>
      <c r="CR2" s="2023"/>
      <c r="CS2" s="2023"/>
      <c r="CT2" s="2023"/>
      <c r="CU2" s="2023"/>
      <c r="CV2" s="2023"/>
      <c r="CW2" s="2023"/>
      <c r="CX2" s="2023"/>
      <c r="CY2" s="2023"/>
      <c r="CZ2" s="2023"/>
      <c r="DA2" s="2023"/>
      <c r="DB2" s="2023"/>
      <c r="DC2" s="2023"/>
      <c r="DD2" s="2023"/>
      <c r="DE2" s="2023"/>
      <c r="DF2" s="2023"/>
      <c r="DG2" s="2023"/>
      <c r="DH2" s="2023"/>
      <c r="DI2" s="2023"/>
      <c r="DJ2" s="2023"/>
      <c r="DK2" s="2023"/>
      <c r="DL2" s="2023"/>
      <c r="DM2" s="2023"/>
      <c r="DN2" s="2023"/>
      <c r="DO2" s="2023"/>
      <c r="DP2" s="2023"/>
      <c r="DQ2" s="2023"/>
      <c r="DR2" s="2023"/>
      <c r="DS2" s="2023"/>
      <c r="DT2" s="2023"/>
      <c r="DU2" s="2023"/>
      <c r="DV2" s="2023"/>
      <c r="DW2" s="2023"/>
      <c r="DX2" s="2023"/>
      <c r="DY2" s="2023"/>
      <c r="DZ2" s="2023"/>
      <c r="EA2" s="2023"/>
      <c r="EB2" s="2023"/>
      <c r="EC2" s="2023"/>
      <c r="ED2" s="2023"/>
      <c r="EE2" s="2023"/>
      <c r="EF2" s="2023"/>
      <c r="EG2" s="2023"/>
      <c r="EH2" s="2023"/>
      <c r="EI2" s="2023"/>
      <c r="EJ2" s="2023"/>
      <c r="EK2" s="2023"/>
      <c r="EL2" s="2023"/>
      <c r="EM2" s="2023"/>
      <c r="EN2" s="2023"/>
      <c r="EO2" s="2023"/>
      <c r="EP2" s="2023"/>
      <c r="EQ2" s="2023"/>
      <c r="ER2" s="2023"/>
      <c r="ES2" s="2023"/>
      <c r="ET2" s="2023"/>
      <c r="EU2" s="2023"/>
      <c r="EV2" s="2023"/>
      <c r="EW2" s="2023"/>
      <c r="EX2" s="2023"/>
      <c r="EY2" s="2023"/>
      <c r="EZ2" s="2023"/>
      <c r="FA2" s="2023"/>
      <c r="FB2" s="2023"/>
      <c r="FC2" s="2023"/>
      <c r="FD2" s="2023"/>
    </row>
    <row r="3" spans="1:160" s="2027" customFormat="1" ht="20.25" customHeight="1">
      <c r="A3" s="73" t="s">
        <v>60</v>
      </c>
      <c r="B3" s="995"/>
      <c r="C3" s="995"/>
      <c r="D3" s="995"/>
      <c r="E3" s="995"/>
      <c r="F3" s="995"/>
      <c r="G3" s="997"/>
      <c r="H3" s="998"/>
      <c r="I3" s="2025"/>
      <c r="J3" s="2026"/>
      <c r="K3" s="2026"/>
      <c r="L3" s="2026"/>
      <c r="M3" s="2026"/>
      <c r="N3" s="2026"/>
      <c r="O3" s="2026"/>
      <c r="P3" s="2026"/>
      <c r="Q3" s="2026"/>
      <c r="R3" s="2026"/>
      <c r="S3" s="2026"/>
      <c r="T3" s="2026"/>
      <c r="U3" s="2026"/>
      <c r="V3" s="2026"/>
      <c r="W3" s="2026"/>
      <c r="X3" s="2026"/>
      <c r="Y3" s="2026"/>
      <c r="Z3" s="2026"/>
      <c r="AA3" s="2026"/>
      <c r="AB3" s="2026"/>
      <c r="AC3" s="2026"/>
      <c r="AD3" s="2026"/>
      <c r="AE3" s="2026"/>
      <c r="AF3" s="2026"/>
      <c r="AG3" s="2026"/>
      <c r="AH3" s="2026"/>
      <c r="AI3" s="2026"/>
      <c r="AJ3" s="2026"/>
      <c r="AK3" s="2026"/>
      <c r="AL3" s="2026"/>
      <c r="AM3" s="2026"/>
      <c r="AN3" s="2026"/>
      <c r="AO3" s="2026"/>
      <c r="AP3" s="2026"/>
      <c r="AQ3" s="2026"/>
      <c r="AR3" s="2026"/>
      <c r="AS3" s="2026"/>
      <c r="AT3" s="2026"/>
      <c r="AU3" s="2026"/>
      <c r="AV3" s="2026"/>
      <c r="AW3" s="2026"/>
      <c r="AX3" s="2026"/>
      <c r="AY3" s="2026"/>
      <c r="AZ3" s="2026"/>
      <c r="BA3" s="2026"/>
      <c r="BB3" s="2026"/>
      <c r="BC3" s="2026"/>
      <c r="BD3" s="2026"/>
      <c r="BE3" s="2026"/>
      <c r="BF3" s="2026"/>
      <c r="BG3" s="2026"/>
      <c r="BH3" s="2026"/>
      <c r="BI3" s="2026"/>
      <c r="BJ3" s="2026"/>
      <c r="BK3" s="2026"/>
      <c r="BL3" s="2026"/>
      <c r="BM3" s="2026"/>
      <c r="BN3" s="2026"/>
      <c r="BO3" s="2026"/>
      <c r="BP3" s="2026"/>
      <c r="BQ3" s="2026"/>
      <c r="BR3" s="2026"/>
      <c r="BS3" s="2026"/>
      <c r="BT3" s="2026"/>
      <c r="BU3" s="2026"/>
      <c r="BV3" s="2026"/>
      <c r="BW3" s="2026"/>
      <c r="BX3" s="2026"/>
      <c r="BY3" s="2026"/>
      <c r="BZ3" s="2026"/>
      <c r="CA3" s="2026"/>
      <c r="CB3" s="2026"/>
      <c r="CC3" s="2026"/>
      <c r="CD3" s="2026"/>
      <c r="CE3" s="2026"/>
      <c r="CF3" s="2026"/>
      <c r="CG3" s="2026"/>
      <c r="CH3" s="2026"/>
      <c r="CI3" s="2026"/>
      <c r="CJ3" s="2026"/>
      <c r="CK3" s="2026"/>
      <c r="CL3" s="2026"/>
      <c r="CM3" s="2026"/>
      <c r="CN3" s="2026"/>
      <c r="CO3" s="2026"/>
      <c r="CP3" s="2026"/>
      <c r="CQ3" s="2026"/>
      <c r="CR3" s="2026"/>
      <c r="CS3" s="2026"/>
      <c r="CT3" s="2026"/>
      <c r="CU3" s="2026"/>
      <c r="CV3" s="2026"/>
      <c r="CW3" s="2026"/>
      <c r="CX3" s="2026"/>
      <c r="CY3" s="2026"/>
      <c r="CZ3" s="2026"/>
      <c r="DA3" s="2026"/>
      <c r="DB3" s="2026"/>
      <c r="DC3" s="2026"/>
      <c r="DD3" s="2026"/>
      <c r="DE3" s="2026"/>
      <c r="DF3" s="2026"/>
      <c r="DG3" s="2026"/>
      <c r="DH3" s="2026"/>
      <c r="DI3" s="2026"/>
      <c r="DJ3" s="2026"/>
      <c r="DK3" s="2026"/>
      <c r="DL3" s="2026"/>
      <c r="DM3" s="2026"/>
      <c r="DN3" s="2026"/>
      <c r="DO3" s="2026"/>
      <c r="DP3" s="2026"/>
      <c r="DQ3" s="2026"/>
      <c r="DR3" s="2026"/>
      <c r="DS3" s="2026"/>
      <c r="DT3" s="2026"/>
      <c r="DU3" s="2026"/>
      <c r="DV3" s="2026"/>
      <c r="DW3" s="2026"/>
      <c r="DX3" s="2026"/>
      <c r="DY3" s="2026"/>
      <c r="DZ3" s="2026"/>
      <c r="EA3" s="2026"/>
      <c r="EB3" s="2026"/>
      <c r="EC3" s="2026"/>
      <c r="ED3" s="2026"/>
      <c r="EE3" s="2026"/>
      <c r="EF3" s="2026"/>
      <c r="EG3" s="2026"/>
      <c r="EH3" s="2026"/>
      <c r="EI3" s="2026"/>
      <c r="EJ3" s="2026"/>
      <c r="EK3" s="2026"/>
      <c r="EL3" s="2026"/>
      <c r="EM3" s="2026"/>
      <c r="EN3" s="2026"/>
      <c r="EO3" s="2026"/>
      <c r="EP3" s="2026"/>
      <c r="EQ3" s="2026"/>
      <c r="ER3" s="2026"/>
      <c r="ES3" s="2026"/>
      <c r="ET3" s="2026"/>
      <c r="EU3" s="2026"/>
      <c r="EV3" s="2026"/>
      <c r="EW3" s="2026"/>
      <c r="EX3" s="2026"/>
      <c r="EY3" s="2026"/>
      <c r="EZ3" s="2026"/>
      <c r="FA3" s="2026"/>
      <c r="FB3" s="2026"/>
      <c r="FC3" s="2026"/>
      <c r="FD3" s="2026"/>
    </row>
    <row r="4" spans="1:160" s="2027" customFormat="1" ht="20.25" customHeight="1">
      <c r="A4" s="73" t="s">
        <v>766</v>
      </c>
      <c r="B4" s="995"/>
      <c r="C4" s="995"/>
      <c r="D4" s="995"/>
      <c r="E4" s="995"/>
      <c r="F4" s="995"/>
      <c r="G4" s="997"/>
      <c r="H4" s="998"/>
      <c r="I4" s="2025"/>
      <c r="J4" s="2026"/>
      <c r="K4" s="2026"/>
      <c r="L4" s="2026"/>
      <c r="M4" s="2026"/>
      <c r="N4" s="2026"/>
      <c r="O4" s="2026"/>
      <c r="P4" s="2026"/>
      <c r="Q4" s="2026"/>
      <c r="R4" s="2026"/>
      <c r="S4" s="2026"/>
      <c r="T4" s="2026"/>
      <c r="U4" s="2026"/>
      <c r="V4" s="2026"/>
      <c r="W4" s="2026"/>
      <c r="X4" s="2026"/>
      <c r="Y4" s="2026"/>
      <c r="Z4" s="2026"/>
      <c r="AA4" s="2026"/>
      <c r="AB4" s="2026"/>
      <c r="AC4" s="2026"/>
      <c r="AD4" s="2026"/>
      <c r="AE4" s="2026"/>
      <c r="AF4" s="2026"/>
      <c r="AG4" s="2026"/>
      <c r="AH4" s="2026"/>
      <c r="AI4" s="2026"/>
      <c r="AJ4" s="2026"/>
      <c r="AK4" s="2026"/>
      <c r="AL4" s="2026"/>
      <c r="AM4" s="2026"/>
      <c r="AN4" s="2026"/>
      <c r="AO4" s="2026"/>
      <c r="AP4" s="2026"/>
      <c r="AQ4" s="2026"/>
      <c r="AR4" s="2026"/>
      <c r="AS4" s="2026"/>
      <c r="AT4" s="2026"/>
      <c r="AU4" s="2026"/>
      <c r="AV4" s="2026"/>
      <c r="AW4" s="2026"/>
      <c r="AX4" s="2026"/>
      <c r="AY4" s="2026"/>
      <c r="AZ4" s="2026"/>
      <c r="BA4" s="2026"/>
      <c r="BB4" s="2026"/>
      <c r="BC4" s="2026"/>
      <c r="BD4" s="2026"/>
      <c r="BE4" s="2026"/>
      <c r="BF4" s="2026"/>
      <c r="BG4" s="2026"/>
      <c r="BH4" s="2026"/>
      <c r="BI4" s="2026"/>
      <c r="BJ4" s="2026"/>
      <c r="BK4" s="2026"/>
      <c r="BL4" s="2026"/>
      <c r="BM4" s="2026"/>
      <c r="BN4" s="2026"/>
      <c r="BO4" s="2026"/>
      <c r="BP4" s="2026"/>
      <c r="BQ4" s="2026"/>
      <c r="BR4" s="2026"/>
      <c r="BS4" s="2026"/>
      <c r="BT4" s="2026"/>
      <c r="BU4" s="2026"/>
      <c r="BV4" s="2026"/>
      <c r="BW4" s="2026"/>
      <c r="BX4" s="2026"/>
      <c r="BY4" s="2026"/>
      <c r="BZ4" s="2026"/>
      <c r="CA4" s="2026"/>
      <c r="CB4" s="2026"/>
      <c r="CC4" s="2026"/>
      <c r="CD4" s="2026"/>
      <c r="CE4" s="2026"/>
      <c r="CF4" s="2026"/>
      <c r="CG4" s="2026"/>
      <c r="CH4" s="2026"/>
      <c r="CI4" s="2026"/>
      <c r="CJ4" s="2026"/>
      <c r="CK4" s="2026"/>
      <c r="CL4" s="2026"/>
      <c r="CM4" s="2026"/>
      <c r="CN4" s="2026"/>
      <c r="CO4" s="2026"/>
      <c r="CP4" s="2026"/>
      <c r="CQ4" s="2026"/>
      <c r="CR4" s="2026"/>
      <c r="CS4" s="2026"/>
      <c r="CT4" s="2026"/>
      <c r="CU4" s="2026"/>
      <c r="CV4" s="2026"/>
      <c r="CW4" s="2026"/>
      <c r="CX4" s="2026"/>
      <c r="CY4" s="2026"/>
      <c r="CZ4" s="2026"/>
      <c r="DA4" s="2026"/>
      <c r="DB4" s="2026"/>
      <c r="DC4" s="2026"/>
      <c r="DD4" s="2026"/>
      <c r="DE4" s="2026"/>
      <c r="DF4" s="2026"/>
      <c r="DG4" s="2026"/>
      <c r="DH4" s="2026"/>
      <c r="DI4" s="2026"/>
      <c r="DJ4" s="2026"/>
      <c r="DK4" s="2026"/>
      <c r="DL4" s="2026"/>
      <c r="DM4" s="2026"/>
      <c r="DN4" s="2026"/>
      <c r="DO4" s="2026"/>
      <c r="DP4" s="2026"/>
      <c r="DQ4" s="2026"/>
      <c r="DR4" s="2026"/>
      <c r="DS4" s="2026"/>
      <c r="DT4" s="2026"/>
      <c r="DU4" s="2026"/>
      <c r="DV4" s="2026"/>
      <c r="DW4" s="2026"/>
      <c r="DX4" s="2026"/>
      <c r="DY4" s="2026"/>
      <c r="DZ4" s="2026"/>
      <c r="EA4" s="2026"/>
      <c r="EB4" s="2026"/>
      <c r="EC4" s="2026"/>
      <c r="ED4" s="2026"/>
      <c r="EE4" s="2026"/>
      <c r="EF4" s="2026"/>
      <c r="EG4" s="2026"/>
      <c r="EH4" s="2026"/>
      <c r="EI4" s="2026"/>
      <c r="EJ4" s="2026"/>
      <c r="EK4" s="2026"/>
      <c r="EL4" s="2026"/>
      <c r="EM4" s="2026"/>
      <c r="EN4" s="2026"/>
      <c r="EO4" s="2026"/>
      <c r="EP4" s="2026"/>
      <c r="EQ4" s="2026"/>
      <c r="ER4" s="2026"/>
      <c r="ES4" s="2026"/>
      <c r="ET4" s="2026"/>
      <c r="EU4" s="2026"/>
      <c r="EV4" s="2026"/>
      <c r="EW4" s="2026"/>
      <c r="EX4" s="2026"/>
      <c r="EY4" s="2026"/>
      <c r="EZ4" s="2026"/>
      <c r="FA4" s="2026"/>
      <c r="FB4" s="2026"/>
      <c r="FC4" s="2026"/>
      <c r="FD4" s="2026"/>
    </row>
    <row r="5" spans="1:160" s="2030" customFormat="1" ht="10.5" customHeight="1">
      <c r="A5" s="77"/>
      <c r="B5" s="830"/>
      <c r="C5" s="830"/>
      <c r="D5" s="830"/>
      <c r="E5" s="830"/>
      <c r="F5" s="830"/>
      <c r="G5" s="1000"/>
      <c r="H5" s="998"/>
      <c r="I5" s="2028"/>
      <c r="J5" s="2029"/>
      <c r="K5" s="2029"/>
      <c r="L5" s="2029"/>
      <c r="M5" s="2029"/>
      <c r="N5" s="2029"/>
      <c r="O5" s="2029"/>
      <c r="P5" s="2029"/>
      <c r="Q5" s="2029"/>
      <c r="R5" s="2029"/>
      <c r="S5" s="2029"/>
      <c r="T5" s="2029"/>
      <c r="U5" s="2029"/>
      <c r="V5" s="2029"/>
      <c r="W5" s="2029"/>
      <c r="X5" s="2029"/>
      <c r="Y5" s="2029"/>
      <c r="Z5" s="2029"/>
      <c r="AA5" s="2029"/>
      <c r="AB5" s="2029"/>
      <c r="AC5" s="2029"/>
      <c r="AD5" s="2029"/>
      <c r="AE5" s="2029"/>
      <c r="AF5" s="2029"/>
      <c r="AG5" s="2029"/>
      <c r="AH5" s="2029"/>
      <c r="AI5" s="2029"/>
      <c r="AJ5" s="2029"/>
      <c r="AK5" s="2029"/>
      <c r="AL5" s="2029"/>
      <c r="AM5" s="2029"/>
      <c r="AN5" s="2029"/>
      <c r="AO5" s="2029"/>
      <c r="AP5" s="2029"/>
      <c r="AQ5" s="2029"/>
      <c r="AR5" s="2029"/>
      <c r="AS5" s="2029"/>
      <c r="AT5" s="2029"/>
      <c r="AU5" s="2029"/>
      <c r="AV5" s="2029"/>
      <c r="AW5" s="2029"/>
      <c r="AX5" s="2029"/>
      <c r="AY5" s="2029"/>
      <c r="AZ5" s="2029"/>
      <c r="BA5" s="2029"/>
      <c r="BB5" s="2029"/>
      <c r="BC5" s="2029"/>
      <c r="BD5" s="2029"/>
      <c r="BE5" s="2029"/>
      <c r="BF5" s="2029"/>
      <c r="BG5" s="2029"/>
      <c r="BH5" s="2029"/>
      <c r="BI5" s="2029"/>
      <c r="BJ5" s="2029"/>
      <c r="BK5" s="2029"/>
      <c r="BL5" s="2029"/>
      <c r="BM5" s="2029"/>
      <c r="BN5" s="2029"/>
      <c r="BO5" s="2029"/>
      <c r="BP5" s="2029"/>
      <c r="BQ5" s="2029"/>
      <c r="BR5" s="2029"/>
      <c r="BS5" s="2029"/>
      <c r="BT5" s="2029"/>
      <c r="BU5" s="2029"/>
      <c r="BV5" s="2029"/>
      <c r="BW5" s="2029"/>
      <c r="BX5" s="2029"/>
      <c r="BY5" s="2029"/>
      <c r="BZ5" s="2029"/>
      <c r="CA5" s="2029"/>
      <c r="CB5" s="2029"/>
      <c r="CC5" s="2029"/>
      <c r="CD5" s="2029"/>
      <c r="CE5" s="2029"/>
      <c r="CF5" s="2029"/>
      <c r="CG5" s="2029"/>
      <c r="CH5" s="2029"/>
      <c r="CI5" s="2029"/>
      <c r="CJ5" s="2029"/>
      <c r="CK5" s="2029"/>
      <c r="CL5" s="2029"/>
      <c r="CM5" s="2029"/>
      <c r="CN5" s="2029"/>
      <c r="CO5" s="2029"/>
      <c r="CP5" s="2029"/>
      <c r="CQ5" s="2029"/>
      <c r="CR5" s="2029"/>
      <c r="CS5" s="2029"/>
      <c r="CT5" s="2029"/>
      <c r="CU5" s="2029"/>
      <c r="CV5" s="2029"/>
      <c r="CW5" s="2029"/>
      <c r="CX5" s="2029"/>
      <c r="CY5" s="2029"/>
      <c r="CZ5" s="2029"/>
      <c r="DA5" s="2029"/>
      <c r="DB5" s="2029"/>
      <c r="DC5" s="2029"/>
      <c r="DD5" s="2029"/>
      <c r="DE5" s="2029"/>
      <c r="DF5" s="2029"/>
      <c r="DG5" s="2029"/>
      <c r="DH5" s="2029"/>
      <c r="DI5" s="2029"/>
      <c r="DJ5" s="2029"/>
      <c r="DK5" s="2029"/>
      <c r="DL5" s="2029"/>
      <c r="DM5" s="2029"/>
      <c r="DN5" s="2029"/>
      <c r="DO5" s="2029"/>
      <c r="DP5" s="2029"/>
      <c r="DQ5" s="2029"/>
      <c r="DR5" s="2029"/>
      <c r="DS5" s="2029"/>
      <c r="DT5" s="2029"/>
      <c r="DU5" s="2029"/>
      <c r="DV5" s="2029"/>
      <c r="DW5" s="2029"/>
      <c r="DX5" s="2029"/>
      <c r="DY5" s="2029"/>
      <c r="DZ5" s="2029"/>
      <c r="EA5" s="2029"/>
      <c r="EB5" s="2029"/>
      <c r="EC5" s="2029"/>
      <c r="ED5" s="2029"/>
      <c r="EE5" s="2029"/>
      <c r="EF5" s="2029"/>
      <c r="EG5" s="2029"/>
      <c r="EH5" s="2029"/>
      <c r="EI5" s="2029"/>
      <c r="EJ5" s="2029"/>
      <c r="EK5" s="2029"/>
      <c r="EL5" s="2029"/>
      <c r="EM5" s="2029"/>
      <c r="EN5" s="2029"/>
      <c r="EO5" s="2029"/>
      <c r="EP5" s="2029"/>
      <c r="EQ5" s="2029"/>
      <c r="ER5" s="2029"/>
      <c r="ES5" s="2029"/>
      <c r="ET5" s="2029"/>
      <c r="EU5" s="2029"/>
      <c r="EV5" s="2029"/>
      <c r="EW5" s="2029"/>
      <c r="EX5" s="2029"/>
      <c r="EY5" s="2029"/>
      <c r="EZ5" s="2029"/>
      <c r="FA5" s="2029"/>
      <c r="FB5" s="2029"/>
      <c r="FC5" s="2029"/>
      <c r="FD5" s="2029"/>
    </row>
    <row r="6" spans="1:160" s="19" customFormat="1" ht="9.75" customHeight="1">
      <c r="A6" s="1033"/>
      <c r="B6" s="1033"/>
      <c r="C6" s="1034"/>
      <c r="D6" s="1034"/>
      <c r="E6" s="1034"/>
      <c r="F6" s="1034"/>
      <c r="G6" s="2031"/>
      <c r="H6" s="1002"/>
      <c r="I6" s="2032"/>
      <c r="J6" s="2033"/>
      <c r="K6" s="2033"/>
      <c r="L6" s="2033"/>
      <c r="M6" s="2033"/>
      <c r="N6" s="2033"/>
      <c r="O6" s="2033"/>
      <c r="P6" s="2033"/>
      <c r="Q6" s="2033"/>
      <c r="R6" s="2033"/>
      <c r="S6" s="2033"/>
      <c r="T6" s="2033"/>
      <c r="U6" s="2033"/>
      <c r="V6" s="2033"/>
      <c r="W6" s="2033"/>
      <c r="X6" s="2033"/>
      <c r="Y6" s="2033"/>
      <c r="Z6" s="2033"/>
      <c r="AA6" s="2033"/>
      <c r="AB6" s="2033"/>
      <c r="AC6" s="2033"/>
      <c r="AD6" s="2033"/>
      <c r="AE6" s="2033"/>
      <c r="AF6" s="2033"/>
      <c r="AG6" s="2033"/>
      <c r="AH6" s="2033"/>
      <c r="AI6" s="2033"/>
      <c r="AJ6" s="2033"/>
      <c r="AK6" s="2033"/>
      <c r="AL6" s="2033"/>
      <c r="AM6" s="2033"/>
      <c r="AN6" s="2033"/>
      <c r="AO6" s="2033"/>
      <c r="AP6" s="2033"/>
      <c r="AQ6" s="2033"/>
      <c r="AR6" s="2033"/>
      <c r="AS6" s="2033"/>
      <c r="AT6" s="2033"/>
      <c r="AU6" s="2033"/>
      <c r="AV6" s="2033"/>
      <c r="AW6" s="2033"/>
      <c r="AX6" s="2033"/>
      <c r="AY6" s="2033"/>
      <c r="AZ6" s="2033"/>
      <c r="BA6" s="2033"/>
      <c r="BB6" s="2033"/>
      <c r="BC6" s="2033"/>
      <c r="BD6" s="2033"/>
      <c r="BE6" s="2033"/>
      <c r="BF6" s="2033"/>
      <c r="BG6" s="2033"/>
      <c r="BH6" s="2033"/>
      <c r="BI6" s="2033"/>
      <c r="BJ6" s="2033"/>
      <c r="BK6" s="2033"/>
      <c r="BL6" s="2033"/>
      <c r="BM6" s="2033"/>
      <c r="BN6" s="2033"/>
      <c r="BO6" s="2033"/>
      <c r="BP6" s="2033"/>
      <c r="BQ6" s="2033"/>
      <c r="BR6" s="2033"/>
      <c r="BS6" s="2033"/>
      <c r="BT6" s="2033"/>
      <c r="BU6" s="2033"/>
      <c r="BV6" s="2033"/>
      <c r="BW6" s="2033"/>
      <c r="BX6" s="2033"/>
      <c r="BY6" s="2033"/>
      <c r="BZ6" s="2033"/>
      <c r="CA6" s="2033"/>
      <c r="CB6" s="2033"/>
      <c r="CC6" s="2033"/>
      <c r="CD6" s="2033"/>
      <c r="CE6" s="2033"/>
      <c r="CF6" s="2033"/>
      <c r="CG6" s="2033"/>
      <c r="CH6" s="2033"/>
      <c r="CI6" s="2033"/>
      <c r="CJ6" s="2033"/>
      <c r="CK6" s="2033"/>
      <c r="CL6" s="2033"/>
      <c r="CM6" s="2033"/>
      <c r="CN6" s="2033"/>
      <c r="CO6" s="2033"/>
      <c r="CP6" s="2033"/>
      <c r="CQ6" s="2033"/>
      <c r="CR6" s="2033"/>
      <c r="CS6" s="2033"/>
      <c r="CT6" s="2033"/>
      <c r="CU6" s="2033"/>
      <c r="CV6" s="2033"/>
      <c r="CW6" s="2033"/>
      <c r="CX6" s="2033"/>
      <c r="CY6" s="2033"/>
      <c r="CZ6" s="2033"/>
      <c r="DA6" s="2033"/>
      <c r="DB6" s="2033"/>
      <c r="DC6" s="2033"/>
      <c r="DD6" s="2033"/>
      <c r="DE6" s="2033"/>
      <c r="DF6" s="2033"/>
      <c r="DG6" s="2033"/>
      <c r="DH6" s="2033"/>
      <c r="DI6" s="2033"/>
      <c r="DJ6" s="2033"/>
      <c r="DK6" s="2033"/>
      <c r="DL6" s="2033"/>
      <c r="DM6" s="2033"/>
      <c r="DN6" s="2033"/>
      <c r="DO6" s="2033"/>
      <c r="DP6" s="2033"/>
      <c r="DQ6" s="2033"/>
      <c r="DR6" s="2033"/>
      <c r="DS6" s="2033"/>
      <c r="DT6" s="2033"/>
      <c r="DU6" s="2033"/>
      <c r="DV6" s="2033"/>
      <c r="DW6" s="2033"/>
      <c r="DX6" s="2033"/>
      <c r="DY6" s="2033"/>
      <c r="DZ6" s="2033"/>
      <c r="EA6" s="2033"/>
      <c r="EB6" s="2033"/>
      <c r="EC6" s="2033"/>
      <c r="ED6" s="2033"/>
      <c r="EE6" s="2033"/>
      <c r="EF6" s="2033"/>
      <c r="EG6" s="2033"/>
      <c r="EH6" s="2033"/>
      <c r="EI6" s="2033"/>
      <c r="EJ6" s="2033"/>
      <c r="EK6" s="2033"/>
      <c r="EL6" s="2033"/>
      <c r="EM6" s="2033"/>
      <c r="EN6" s="2033"/>
      <c r="EO6" s="2033"/>
      <c r="EP6" s="2033"/>
      <c r="EQ6" s="2033"/>
      <c r="ER6" s="2033"/>
      <c r="ES6" s="2033"/>
      <c r="ET6" s="2033"/>
      <c r="EU6" s="2033"/>
      <c r="EV6" s="2033"/>
      <c r="EW6" s="2033"/>
      <c r="EX6" s="2033"/>
      <c r="EY6" s="2033"/>
      <c r="EZ6" s="2033"/>
      <c r="FA6" s="2033"/>
      <c r="FB6" s="2033"/>
      <c r="FC6" s="2033"/>
      <c r="FD6" s="2033"/>
    </row>
    <row r="7" spans="1:7" ht="12.75">
      <c r="A7" s="84"/>
      <c r="B7" s="1977"/>
      <c r="C7" s="1653" t="s">
        <v>437</v>
      </c>
      <c r="D7" s="1653"/>
      <c r="E7" s="1653" t="s">
        <v>438</v>
      </c>
      <c r="F7" s="1653"/>
      <c r="G7" s="1656" t="s">
        <v>825</v>
      </c>
    </row>
    <row r="8" spans="1:7" ht="23.25" customHeight="1">
      <c r="A8" s="1982" t="s">
        <v>153</v>
      </c>
      <c r="B8" s="1982"/>
      <c r="C8" s="1981" t="s">
        <v>283</v>
      </c>
      <c r="D8" s="2034"/>
      <c r="E8" s="1981" t="s">
        <v>283</v>
      </c>
      <c r="F8" s="1981"/>
      <c r="G8" s="2035" t="s">
        <v>283</v>
      </c>
    </row>
    <row r="9" spans="1:160" s="1014" customFormat="1" ht="6.75" customHeight="1">
      <c r="A9" s="1009" t="s">
        <v>141</v>
      </c>
      <c r="B9" s="1010"/>
      <c r="C9" s="1011"/>
      <c r="D9" s="1010"/>
      <c r="E9" s="1012"/>
      <c r="F9" s="1012"/>
      <c r="G9" s="1013"/>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c r="AV9" s="241"/>
      <c r="AW9" s="241"/>
      <c r="AX9" s="241"/>
      <c r="AY9" s="241"/>
      <c r="AZ9" s="241"/>
      <c r="BA9" s="241"/>
      <c r="BB9" s="241"/>
      <c r="BC9" s="241"/>
      <c r="BD9" s="241"/>
      <c r="BE9" s="241"/>
      <c r="BF9" s="241"/>
      <c r="BG9" s="241"/>
      <c r="BH9" s="241"/>
      <c r="BI9" s="241"/>
      <c r="BJ9" s="241"/>
      <c r="BK9" s="241"/>
      <c r="BL9" s="241"/>
      <c r="BM9" s="241"/>
      <c r="BN9" s="241"/>
      <c r="BO9" s="241"/>
      <c r="BP9" s="241"/>
      <c r="BQ9" s="241"/>
      <c r="BR9" s="241"/>
      <c r="BS9" s="241"/>
      <c r="BT9" s="241"/>
      <c r="BU9" s="241"/>
      <c r="BV9" s="241"/>
      <c r="BW9" s="241"/>
      <c r="BX9" s="241"/>
      <c r="BY9" s="241"/>
      <c r="BZ9" s="241"/>
      <c r="CA9" s="241"/>
      <c r="CB9" s="241"/>
      <c r="CC9" s="241"/>
      <c r="CD9" s="241"/>
      <c r="CE9" s="241"/>
      <c r="CF9" s="241"/>
      <c r="CG9" s="241"/>
      <c r="CH9" s="241"/>
      <c r="CI9" s="241"/>
      <c r="CJ9" s="241"/>
      <c r="CK9" s="241"/>
      <c r="CL9" s="241"/>
      <c r="CM9" s="241"/>
      <c r="CN9" s="241"/>
      <c r="CO9" s="241"/>
      <c r="CP9" s="241"/>
      <c r="CQ9" s="241"/>
      <c r="CR9" s="241"/>
      <c r="CS9" s="241"/>
      <c r="CT9" s="241"/>
      <c r="CU9" s="241"/>
      <c r="CV9" s="241"/>
      <c r="CW9" s="241"/>
      <c r="CX9" s="241"/>
      <c r="CY9" s="241"/>
      <c r="CZ9" s="241"/>
      <c r="DA9" s="241"/>
      <c r="DB9" s="241"/>
      <c r="DC9" s="241"/>
      <c r="DD9" s="241"/>
      <c r="DE9" s="241"/>
      <c r="DF9" s="241"/>
      <c r="DG9" s="241"/>
      <c r="DH9" s="241"/>
      <c r="DI9" s="241"/>
      <c r="DJ9" s="241"/>
      <c r="DK9" s="241"/>
      <c r="DL9" s="241"/>
      <c r="DM9" s="241"/>
      <c r="DN9" s="241"/>
      <c r="DO9" s="241"/>
      <c r="DP9" s="241"/>
      <c r="DQ9" s="241"/>
      <c r="DR9" s="241"/>
      <c r="DS9" s="241"/>
      <c r="DT9" s="241"/>
      <c r="DU9" s="241"/>
      <c r="DV9" s="241"/>
      <c r="DW9" s="241"/>
      <c r="DX9" s="241"/>
      <c r="DY9" s="241"/>
      <c r="DZ9" s="241"/>
      <c r="EA9" s="241"/>
      <c r="EB9" s="241"/>
      <c r="EC9" s="241"/>
      <c r="ED9" s="241"/>
      <c r="EE9" s="241"/>
      <c r="EF9" s="241"/>
      <c r="EG9" s="241"/>
      <c r="EH9" s="241"/>
      <c r="EI9" s="241"/>
      <c r="EJ9" s="241"/>
      <c r="EK9" s="241"/>
      <c r="EL9" s="241"/>
      <c r="EM9" s="241"/>
      <c r="EN9" s="241"/>
      <c r="EO9" s="241"/>
      <c r="EP9" s="241"/>
      <c r="EQ9" s="241"/>
      <c r="ER9" s="241"/>
      <c r="ES9" s="241"/>
      <c r="ET9" s="241"/>
      <c r="EU9" s="241"/>
      <c r="EV9" s="241"/>
      <c r="EW9" s="241"/>
      <c r="EX9" s="241"/>
      <c r="EY9" s="241"/>
      <c r="EZ9" s="241"/>
      <c r="FA9" s="241"/>
      <c r="FB9" s="241"/>
      <c r="FC9" s="241"/>
      <c r="FD9" s="241"/>
    </row>
    <row r="10" spans="1:160" s="1014" customFormat="1" ht="12.75">
      <c r="A10" s="1009">
        <v>1980</v>
      </c>
      <c r="B10" s="1010"/>
      <c r="C10" s="2335">
        <v>0.759</v>
      </c>
      <c r="D10" s="1015"/>
      <c r="E10" s="2335">
        <v>0.177</v>
      </c>
      <c r="F10" s="1015"/>
      <c r="G10" s="2036">
        <v>0.065</v>
      </c>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241"/>
      <c r="AP10" s="241"/>
      <c r="AQ10" s="241"/>
      <c r="AR10" s="241"/>
      <c r="AS10" s="241"/>
      <c r="AT10" s="241"/>
      <c r="AU10" s="241"/>
      <c r="AV10" s="241"/>
      <c r="AW10" s="241"/>
      <c r="AX10" s="241"/>
      <c r="AY10" s="241"/>
      <c r="AZ10" s="241"/>
      <c r="BA10" s="241"/>
      <c r="BB10" s="241"/>
      <c r="BC10" s="241"/>
      <c r="BD10" s="241"/>
      <c r="BE10" s="241"/>
      <c r="BF10" s="241"/>
      <c r="BG10" s="241"/>
      <c r="BH10" s="241"/>
      <c r="BI10" s="241"/>
      <c r="BJ10" s="241"/>
      <c r="BK10" s="241"/>
      <c r="BL10" s="241"/>
      <c r="BM10" s="241"/>
      <c r="BN10" s="241"/>
      <c r="BO10" s="241"/>
      <c r="BP10" s="241"/>
      <c r="BQ10" s="241"/>
      <c r="BR10" s="241"/>
      <c r="BS10" s="241"/>
      <c r="BT10" s="241"/>
      <c r="BU10" s="241"/>
      <c r="BV10" s="241"/>
      <c r="BW10" s="241"/>
      <c r="BX10" s="241"/>
      <c r="BY10" s="241"/>
      <c r="BZ10" s="241"/>
      <c r="CA10" s="241"/>
      <c r="CB10" s="241"/>
      <c r="CC10" s="241"/>
      <c r="CD10" s="241"/>
      <c r="CE10" s="241"/>
      <c r="CF10" s="241"/>
      <c r="CG10" s="241"/>
      <c r="CH10" s="241"/>
      <c r="CI10" s="241"/>
      <c r="CJ10" s="241"/>
      <c r="CK10" s="241"/>
      <c r="CL10" s="241"/>
      <c r="CM10" s="241"/>
      <c r="CN10" s="241"/>
      <c r="CO10" s="241"/>
      <c r="CP10" s="241"/>
      <c r="CQ10" s="241"/>
      <c r="CR10" s="241"/>
      <c r="CS10" s="241"/>
      <c r="CT10" s="241"/>
      <c r="CU10" s="241"/>
      <c r="CV10" s="241"/>
      <c r="CW10" s="241"/>
      <c r="CX10" s="241"/>
      <c r="CY10" s="241"/>
      <c r="CZ10" s="241"/>
      <c r="DA10" s="241"/>
      <c r="DB10" s="241"/>
      <c r="DC10" s="241"/>
      <c r="DD10" s="241"/>
      <c r="DE10" s="241"/>
      <c r="DF10" s="241"/>
      <c r="DG10" s="241"/>
      <c r="DH10" s="241"/>
      <c r="DI10" s="241"/>
      <c r="DJ10" s="241"/>
      <c r="DK10" s="241"/>
      <c r="DL10" s="241"/>
      <c r="DM10" s="241"/>
      <c r="DN10" s="241"/>
      <c r="DO10" s="241"/>
      <c r="DP10" s="241"/>
      <c r="DQ10" s="241"/>
      <c r="DR10" s="241"/>
      <c r="DS10" s="241"/>
      <c r="DT10" s="241"/>
      <c r="DU10" s="241"/>
      <c r="DV10" s="241"/>
      <c r="DW10" s="241"/>
      <c r="DX10" s="241"/>
      <c r="DY10" s="241"/>
      <c r="DZ10" s="241"/>
      <c r="EA10" s="241"/>
      <c r="EB10" s="241"/>
      <c r="EC10" s="241"/>
      <c r="ED10" s="241"/>
      <c r="EE10" s="241"/>
      <c r="EF10" s="241"/>
      <c r="EG10" s="241"/>
      <c r="EH10" s="241"/>
      <c r="EI10" s="241"/>
      <c r="EJ10" s="241"/>
      <c r="EK10" s="241"/>
      <c r="EL10" s="241"/>
      <c r="EM10" s="241"/>
      <c r="EN10" s="241"/>
      <c r="EO10" s="241"/>
      <c r="EP10" s="241"/>
      <c r="EQ10" s="241"/>
      <c r="ER10" s="241"/>
      <c r="ES10" s="241"/>
      <c r="ET10" s="241"/>
      <c r="EU10" s="241"/>
      <c r="EV10" s="241"/>
      <c r="EW10" s="241"/>
      <c r="EX10" s="241"/>
      <c r="EY10" s="241"/>
      <c r="EZ10" s="241"/>
      <c r="FA10" s="241"/>
      <c r="FB10" s="241"/>
      <c r="FC10" s="241"/>
      <c r="FD10" s="241"/>
    </row>
    <row r="11" spans="1:160" s="1014" customFormat="1" ht="9" customHeight="1">
      <c r="A11" s="1009"/>
      <c r="B11" s="1010"/>
      <c r="C11" s="1015"/>
      <c r="D11" s="1015"/>
      <c r="E11" s="1015"/>
      <c r="F11" s="1015"/>
      <c r="G11" s="2036"/>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41"/>
      <c r="BA11" s="241"/>
      <c r="BB11" s="241"/>
      <c r="BC11" s="241"/>
      <c r="BD11" s="241"/>
      <c r="BE11" s="241"/>
      <c r="BF11" s="241"/>
      <c r="BG11" s="241"/>
      <c r="BH11" s="241"/>
      <c r="BI11" s="241"/>
      <c r="BJ11" s="241"/>
      <c r="BK11" s="241"/>
      <c r="BL11" s="241"/>
      <c r="BM11" s="241"/>
      <c r="BN11" s="241"/>
      <c r="BO11" s="241"/>
      <c r="BP11" s="241"/>
      <c r="BQ11" s="241"/>
      <c r="BR11" s="241"/>
      <c r="BS11" s="241"/>
      <c r="BT11" s="241"/>
      <c r="BU11" s="241"/>
      <c r="BV11" s="241"/>
      <c r="BW11" s="241"/>
      <c r="BX11" s="241"/>
      <c r="BY11" s="241"/>
      <c r="BZ11" s="241"/>
      <c r="CA11" s="241"/>
      <c r="CB11" s="241"/>
      <c r="CC11" s="241"/>
      <c r="CD11" s="241"/>
      <c r="CE11" s="241"/>
      <c r="CF11" s="241"/>
      <c r="CG11" s="241"/>
      <c r="CH11" s="241"/>
      <c r="CI11" s="241"/>
      <c r="CJ11" s="241"/>
      <c r="CK11" s="241"/>
      <c r="CL11" s="241"/>
      <c r="CM11" s="241"/>
      <c r="CN11" s="241"/>
      <c r="CO11" s="241"/>
      <c r="CP11" s="241"/>
      <c r="CQ11" s="241"/>
      <c r="CR11" s="241"/>
      <c r="CS11" s="241"/>
      <c r="CT11" s="241"/>
      <c r="CU11" s="241"/>
      <c r="CV11" s="241"/>
      <c r="CW11" s="241"/>
      <c r="CX11" s="241"/>
      <c r="CY11" s="241"/>
      <c r="CZ11" s="241"/>
      <c r="DA11" s="241"/>
      <c r="DB11" s="241"/>
      <c r="DC11" s="241"/>
      <c r="DD11" s="241"/>
      <c r="DE11" s="241"/>
      <c r="DF11" s="241"/>
      <c r="DG11" s="241"/>
      <c r="DH11" s="241"/>
      <c r="DI11" s="241"/>
      <c r="DJ11" s="241"/>
      <c r="DK11" s="241"/>
      <c r="DL11" s="241"/>
      <c r="DM11" s="241"/>
      <c r="DN11" s="241"/>
      <c r="DO11" s="241"/>
      <c r="DP11" s="241"/>
      <c r="DQ11" s="241"/>
      <c r="DR11" s="241"/>
      <c r="DS11" s="241"/>
      <c r="DT11" s="241"/>
      <c r="DU11" s="241"/>
      <c r="DV11" s="241"/>
      <c r="DW11" s="241"/>
      <c r="DX11" s="241"/>
      <c r="DY11" s="241"/>
      <c r="DZ11" s="241"/>
      <c r="EA11" s="241"/>
      <c r="EB11" s="241"/>
      <c r="EC11" s="241"/>
      <c r="ED11" s="241"/>
      <c r="EE11" s="241"/>
      <c r="EF11" s="241"/>
      <c r="EG11" s="241"/>
      <c r="EH11" s="241"/>
      <c r="EI11" s="241"/>
      <c r="EJ11" s="241"/>
      <c r="EK11" s="241"/>
      <c r="EL11" s="241"/>
      <c r="EM11" s="241"/>
      <c r="EN11" s="241"/>
      <c r="EO11" s="241"/>
      <c r="EP11" s="241"/>
      <c r="EQ11" s="241"/>
      <c r="ER11" s="241"/>
      <c r="ES11" s="241"/>
      <c r="ET11" s="241"/>
      <c r="EU11" s="241"/>
      <c r="EV11" s="241"/>
      <c r="EW11" s="241"/>
      <c r="EX11" s="241"/>
      <c r="EY11" s="241"/>
      <c r="EZ11" s="241"/>
      <c r="FA11" s="241"/>
      <c r="FB11" s="241"/>
      <c r="FC11" s="241"/>
      <c r="FD11" s="241"/>
    </row>
    <row r="12" spans="1:160" s="1014" customFormat="1" ht="12.75">
      <c r="A12" s="1009">
        <v>1985</v>
      </c>
      <c r="B12" s="1010"/>
      <c r="C12" s="2335">
        <v>0.661</v>
      </c>
      <c r="D12" s="2327"/>
      <c r="E12" s="2335">
        <v>0.226</v>
      </c>
      <c r="F12" s="2327"/>
      <c r="G12" s="2036">
        <v>0.114</v>
      </c>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1"/>
      <c r="AY12" s="241"/>
      <c r="AZ12" s="241"/>
      <c r="BA12" s="241"/>
      <c r="BB12" s="241"/>
      <c r="BC12" s="241"/>
      <c r="BD12" s="241"/>
      <c r="BE12" s="241"/>
      <c r="BF12" s="241"/>
      <c r="BG12" s="241"/>
      <c r="BH12" s="241"/>
      <c r="BI12" s="241"/>
      <c r="BJ12" s="241"/>
      <c r="BK12" s="241"/>
      <c r="BL12" s="241"/>
      <c r="BM12" s="241"/>
      <c r="BN12" s="241"/>
      <c r="BO12" s="241"/>
      <c r="BP12" s="241"/>
      <c r="BQ12" s="241"/>
      <c r="BR12" s="241"/>
      <c r="BS12" s="241"/>
      <c r="BT12" s="241"/>
      <c r="BU12" s="241"/>
      <c r="BV12" s="241"/>
      <c r="BW12" s="241"/>
      <c r="BX12" s="241"/>
      <c r="BY12" s="241"/>
      <c r="BZ12" s="241"/>
      <c r="CA12" s="241"/>
      <c r="CB12" s="241"/>
      <c r="CC12" s="241"/>
      <c r="CD12" s="241"/>
      <c r="CE12" s="241"/>
      <c r="CF12" s="241"/>
      <c r="CG12" s="241"/>
      <c r="CH12" s="241"/>
      <c r="CI12" s="241"/>
      <c r="CJ12" s="241"/>
      <c r="CK12" s="241"/>
      <c r="CL12" s="241"/>
      <c r="CM12" s="241"/>
      <c r="CN12" s="241"/>
      <c r="CO12" s="241"/>
      <c r="CP12" s="241"/>
      <c r="CQ12" s="241"/>
      <c r="CR12" s="241"/>
      <c r="CS12" s="241"/>
      <c r="CT12" s="241"/>
      <c r="CU12" s="241"/>
      <c r="CV12" s="241"/>
      <c r="CW12" s="241"/>
      <c r="CX12" s="241"/>
      <c r="CY12" s="241"/>
      <c r="CZ12" s="241"/>
      <c r="DA12" s="241"/>
      <c r="DB12" s="241"/>
      <c r="DC12" s="241"/>
      <c r="DD12" s="241"/>
      <c r="DE12" s="241"/>
      <c r="DF12" s="241"/>
      <c r="DG12" s="241"/>
      <c r="DH12" s="241"/>
      <c r="DI12" s="241"/>
      <c r="DJ12" s="241"/>
      <c r="DK12" s="241"/>
      <c r="DL12" s="241"/>
      <c r="DM12" s="241"/>
      <c r="DN12" s="241"/>
      <c r="DO12" s="241"/>
      <c r="DP12" s="241"/>
      <c r="DQ12" s="241"/>
      <c r="DR12" s="241"/>
      <c r="DS12" s="241"/>
      <c r="DT12" s="241"/>
      <c r="DU12" s="241"/>
      <c r="DV12" s="241"/>
      <c r="DW12" s="241"/>
      <c r="DX12" s="241"/>
      <c r="DY12" s="241"/>
      <c r="DZ12" s="241"/>
      <c r="EA12" s="241"/>
      <c r="EB12" s="241"/>
      <c r="EC12" s="241"/>
      <c r="ED12" s="241"/>
      <c r="EE12" s="241"/>
      <c r="EF12" s="241"/>
      <c r="EG12" s="241"/>
      <c r="EH12" s="241"/>
      <c r="EI12" s="241"/>
      <c r="EJ12" s="241"/>
      <c r="EK12" s="241"/>
      <c r="EL12" s="241"/>
      <c r="EM12" s="241"/>
      <c r="EN12" s="241"/>
      <c r="EO12" s="241"/>
      <c r="EP12" s="241"/>
      <c r="EQ12" s="241"/>
      <c r="ER12" s="241"/>
      <c r="ES12" s="241"/>
      <c r="ET12" s="241"/>
      <c r="EU12" s="241"/>
      <c r="EV12" s="241"/>
      <c r="EW12" s="241"/>
      <c r="EX12" s="241"/>
      <c r="EY12" s="241"/>
      <c r="EZ12" s="241"/>
      <c r="FA12" s="241"/>
      <c r="FB12" s="241"/>
      <c r="FC12" s="241"/>
      <c r="FD12" s="241"/>
    </row>
    <row r="13" spans="1:160" s="1014" customFormat="1" ht="9" customHeight="1">
      <c r="A13" s="1009"/>
      <c r="B13" s="1010"/>
      <c r="C13" s="2335"/>
      <c r="D13" s="2327"/>
      <c r="E13" s="2335"/>
      <c r="F13" s="2327"/>
      <c r="G13" s="2036"/>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241"/>
      <c r="BJ13" s="241"/>
      <c r="BK13" s="241"/>
      <c r="BL13" s="241"/>
      <c r="BM13" s="241"/>
      <c r="BN13" s="241"/>
      <c r="BO13" s="241"/>
      <c r="BP13" s="241"/>
      <c r="BQ13" s="241"/>
      <c r="BR13" s="241"/>
      <c r="BS13" s="241"/>
      <c r="BT13" s="241"/>
      <c r="BU13" s="241"/>
      <c r="BV13" s="241"/>
      <c r="BW13" s="241"/>
      <c r="BX13" s="241"/>
      <c r="BY13" s="241"/>
      <c r="BZ13" s="241"/>
      <c r="CA13" s="241"/>
      <c r="CB13" s="241"/>
      <c r="CC13" s="241"/>
      <c r="CD13" s="241"/>
      <c r="CE13" s="241"/>
      <c r="CF13" s="241"/>
      <c r="CG13" s="241"/>
      <c r="CH13" s="241"/>
      <c r="CI13" s="241"/>
      <c r="CJ13" s="241"/>
      <c r="CK13" s="241"/>
      <c r="CL13" s="241"/>
      <c r="CM13" s="241"/>
      <c r="CN13" s="241"/>
      <c r="CO13" s="241"/>
      <c r="CP13" s="241"/>
      <c r="CQ13" s="241"/>
      <c r="CR13" s="241"/>
      <c r="CS13" s="241"/>
      <c r="CT13" s="241"/>
      <c r="CU13" s="241"/>
      <c r="CV13" s="241"/>
      <c r="CW13" s="241"/>
      <c r="CX13" s="241"/>
      <c r="CY13" s="241"/>
      <c r="CZ13" s="241"/>
      <c r="DA13" s="241"/>
      <c r="DB13" s="241"/>
      <c r="DC13" s="241"/>
      <c r="DD13" s="241"/>
      <c r="DE13" s="241"/>
      <c r="DF13" s="241"/>
      <c r="DG13" s="241"/>
      <c r="DH13" s="241"/>
      <c r="DI13" s="241"/>
      <c r="DJ13" s="241"/>
      <c r="DK13" s="241"/>
      <c r="DL13" s="241"/>
      <c r="DM13" s="241"/>
      <c r="DN13" s="241"/>
      <c r="DO13" s="241"/>
      <c r="DP13" s="241"/>
      <c r="DQ13" s="241"/>
      <c r="DR13" s="241"/>
      <c r="DS13" s="241"/>
      <c r="DT13" s="241"/>
      <c r="DU13" s="241"/>
      <c r="DV13" s="241"/>
      <c r="DW13" s="241"/>
      <c r="DX13" s="241"/>
      <c r="DY13" s="241"/>
      <c r="DZ13" s="241"/>
      <c r="EA13" s="241"/>
      <c r="EB13" s="241"/>
      <c r="EC13" s="241"/>
      <c r="ED13" s="241"/>
      <c r="EE13" s="241"/>
      <c r="EF13" s="241"/>
      <c r="EG13" s="241"/>
      <c r="EH13" s="241"/>
      <c r="EI13" s="241"/>
      <c r="EJ13" s="241"/>
      <c r="EK13" s="241"/>
      <c r="EL13" s="241"/>
      <c r="EM13" s="241"/>
      <c r="EN13" s="241"/>
      <c r="EO13" s="241"/>
      <c r="EP13" s="241"/>
      <c r="EQ13" s="241"/>
      <c r="ER13" s="241"/>
      <c r="ES13" s="241"/>
      <c r="ET13" s="241"/>
      <c r="EU13" s="241"/>
      <c r="EV13" s="241"/>
      <c r="EW13" s="241"/>
      <c r="EX13" s="241"/>
      <c r="EY13" s="241"/>
      <c r="EZ13" s="241"/>
      <c r="FA13" s="241"/>
      <c r="FB13" s="241"/>
      <c r="FC13" s="241"/>
      <c r="FD13" s="241"/>
    </row>
    <row r="14" spans="1:160" s="1014" customFormat="1" ht="12.75">
      <c r="A14" s="1009">
        <v>1990</v>
      </c>
      <c r="B14" s="1010"/>
      <c r="C14" s="2335">
        <v>0.586</v>
      </c>
      <c r="D14" s="2327"/>
      <c r="E14" s="2335">
        <v>0.252</v>
      </c>
      <c r="F14" s="2327"/>
      <c r="G14" s="2036">
        <v>0.162</v>
      </c>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c r="BR14" s="241"/>
      <c r="BS14" s="241"/>
      <c r="BT14" s="241"/>
      <c r="BU14" s="241"/>
      <c r="BV14" s="241"/>
      <c r="BW14" s="241"/>
      <c r="BX14" s="241"/>
      <c r="BY14" s="241"/>
      <c r="BZ14" s="241"/>
      <c r="CA14" s="241"/>
      <c r="CB14" s="241"/>
      <c r="CC14" s="241"/>
      <c r="CD14" s="241"/>
      <c r="CE14" s="241"/>
      <c r="CF14" s="241"/>
      <c r="CG14" s="241"/>
      <c r="CH14" s="241"/>
      <c r="CI14" s="241"/>
      <c r="CJ14" s="241"/>
      <c r="CK14" s="241"/>
      <c r="CL14" s="241"/>
      <c r="CM14" s="241"/>
      <c r="CN14" s="241"/>
      <c r="CO14" s="241"/>
      <c r="CP14" s="241"/>
      <c r="CQ14" s="241"/>
      <c r="CR14" s="241"/>
      <c r="CS14" s="241"/>
      <c r="CT14" s="241"/>
      <c r="CU14" s="241"/>
      <c r="CV14" s="241"/>
      <c r="CW14" s="241"/>
      <c r="CX14" s="241"/>
      <c r="CY14" s="241"/>
      <c r="CZ14" s="241"/>
      <c r="DA14" s="241"/>
      <c r="DB14" s="241"/>
      <c r="DC14" s="241"/>
      <c r="DD14" s="241"/>
      <c r="DE14" s="241"/>
      <c r="DF14" s="241"/>
      <c r="DG14" s="241"/>
      <c r="DH14" s="241"/>
      <c r="DI14" s="241"/>
      <c r="DJ14" s="241"/>
      <c r="DK14" s="241"/>
      <c r="DL14" s="241"/>
      <c r="DM14" s="241"/>
      <c r="DN14" s="241"/>
      <c r="DO14" s="241"/>
      <c r="DP14" s="241"/>
      <c r="DQ14" s="241"/>
      <c r="DR14" s="241"/>
      <c r="DS14" s="241"/>
      <c r="DT14" s="241"/>
      <c r="DU14" s="241"/>
      <c r="DV14" s="241"/>
      <c r="DW14" s="241"/>
      <c r="DX14" s="241"/>
      <c r="DY14" s="241"/>
      <c r="DZ14" s="241"/>
      <c r="EA14" s="241"/>
      <c r="EB14" s="241"/>
      <c r="EC14" s="241"/>
      <c r="ED14" s="241"/>
      <c r="EE14" s="241"/>
      <c r="EF14" s="241"/>
      <c r="EG14" s="241"/>
      <c r="EH14" s="241"/>
      <c r="EI14" s="241"/>
      <c r="EJ14" s="241"/>
      <c r="EK14" s="241"/>
      <c r="EL14" s="241"/>
      <c r="EM14" s="241"/>
      <c r="EN14" s="241"/>
      <c r="EO14" s="241"/>
      <c r="EP14" s="241"/>
      <c r="EQ14" s="241"/>
      <c r="ER14" s="241"/>
      <c r="ES14" s="241"/>
      <c r="ET14" s="241"/>
      <c r="EU14" s="241"/>
      <c r="EV14" s="241"/>
      <c r="EW14" s="241"/>
      <c r="EX14" s="241"/>
      <c r="EY14" s="241"/>
      <c r="EZ14" s="241"/>
      <c r="FA14" s="241"/>
      <c r="FB14" s="241"/>
      <c r="FC14" s="241"/>
      <c r="FD14" s="241"/>
    </row>
    <row r="15" spans="1:160" s="1014" customFormat="1" ht="9" customHeight="1">
      <c r="A15" s="1009"/>
      <c r="B15" s="1010"/>
      <c r="C15" s="2335"/>
      <c r="D15" s="2327"/>
      <c r="E15" s="2335"/>
      <c r="F15" s="2327"/>
      <c r="G15" s="2036"/>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1"/>
      <c r="AY15" s="241"/>
      <c r="AZ15" s="241"/>
      <c r="BA15" s="241"/>
      <c r="BB15" s="241"/>
      <c r="BC15" s="241"/>
      <c r="BD15" s="241"/>
      <c r="BE15" s="241"/>
      <c r="BF15" s="241"/>
      <c r="BG15" s="241"/>
      <c r="BH15" s="241"/>
      <c r="BI15" s="241"/>
      <c r="BJ15" s="241"/>
      <c r="BK15" s="241"/>
      <c r="BL15" s="241"/>
      <c r="BM15" s="241"/>
      <c r="BN15" s="241"/>
      <c r="BO15" s="241"/>
      <c r="BP15" s="241"/>
      <c r="BQ15" s="241"/>
      <c r="BR15" s="241"/>
      <c r="BS15" s="241"/>
      <c r="BT15" s="241"/>
      <c r="BU15" s="241"/>
      <c r="BV15" s="241"/>
      <c r="BW15" s="241"/>
      <c r="BX15" s="241"/>
      <c r="BY15" s="241"/>
      <c r="BZ15" s="241"/>
      <c r="CA15" s="241"/>
      <c r="CB15" s="241"/>
      <c r="CC15" s="241"/>
      <c r="CD15" s="241"/>
      <c r="CE15" s="241"/>
      <c r="CF15" s="241"/>
      <c r="CG15" s="241"/>
      <c r="CH15" s="241"/>
      <c r="CI15" s="241"/>
      <c r="CJ15" s="241"/>
      <c r="CK15" s="241"/>
      <c r="CL15" s="241"/>
      <c r="CM15" s="241"/>
      <c r="CN15" s="241"/>
      <c r="CO15" s="241"/>
      <c r="CP15" s="241"/>
      <c r="CQ15" s="241"/>
      <c r="CR15" s="241"/>
      <c r="CS15" s="241"/>
      <c r="CT15" s="241"/>
      <c r="CU15" s="241"/>
      <c r="CV15" s="241"/>
      <c r="CW15" s="241"/>
      <c r="CX15" s="241"/>
      <c r="CY15" s="241"/>
      <c r="CZ15" s="241"/>
      <c r="DA15" s="241"/>
      <c r="DB15" s="241"/>
      <c r="DC15" s="241"/>
      <c r="DD15" s="241"/>
      <c r="DE15" s="241"/>
      <c r="DF15" s="241"/>
      <c r="DG15" s="241"/>
      <c r="DH15" s="241"/>
      <c r="DI15" s="241"/>
      <c r="DJ15" s="241"/>
      <c r="DK15" s="241"/>
      <c r="DL15" s="241"/>
      <c r="DM15" s="241"/>
      <c r="DN15" s="241"/>
      <c r="DO15" s="241"/>
      <c r="DP15" s="241"/>
      <c r="DQ15" s="241"/>
      <c r="DR15" s="241"/>
      <c r="DS15" s="241"/>
      <c r="DT15" s="241"/>
      <c r="DU15" s="241"/>
      <c r="DV15" s="241"/>
      <c r="DW15" s="241"/>
      <c r="DX15" s="241"/>
      <c r="DY15" s="241"/>
      <c r="DZ15" s="241"/>
      <c r="EA15" s="241"/>
      <c r="EB15" s="241"/>
      <c r="EC15" s="241"/>
      <c r="ED15" s="241"/>
      <c r="EE15" s="241"/>
      <c r="EF15" s="241"/>
      <c r="EG15" s="241"/>
      <c r="EH15" s="241"/>
      <c r="EI15" s="241"/>
      <c r="EJ15" s="241"/>
      <c r="EK15" s="241"/>
      <c r="EL15" s="241"/>
      <c r="EM15" s="241"/>
      <c r="EN15" s="241"/>
      <c r="EO15" s="241"/>
      <c r="EP15" s="241"/>
      <c r="EQ15" s="241"/>
      <c r="ER15" s="241"/>
      <c r="ES15" s="241"/>
      <c r="ET15" s="241"/>
      <c r="EU15" s="241"/>
      <c r="EV15" s="241"/>
      <c r="EW15" s="241"/>
      <c r="EX15" s="241"/>
      <c r="EY15" s="241"/>
      <c r="EZ15" s="241"/>
      <c r="FA15" s="241"/>
      <c r="FB15" s="241"/>
      <c r="FC15" s="241"/>
      <c r="FD15" s="241"/>
    </row>
    <row r="16" spans="1:160" s="1014" customFormat="1" ht="12.75">
      <c r="A16" s="1009">
        <v>1995</v>
      </c>
      <c r="B16" s="1010"/>
      <c r="C16" s="2335">
        <v>0.524</v>
      </c>
      <c r="D16" s="2327"/>
      <c r="E16" s="2335">
        <v>0.289</v>
      </c>
      <c r="F16" s="2327"/>
      <c r="G16" s="2036">
        <v>0.187</v>
      </c>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241"/>
      <c r="BE16" s="241"/>
      <c r="BF16" s="241"/>
      <c r="BG16" s="241"/>
      <c r="BH16" s="241"/>
      <c r="BI16" s="241"/>
      <c r="BJ16" s="241"/>
      <c r="BK16" s="241"/>
      <c r="BL16" s="241"/>
      <c r="BM16" s="241"/>
      <c r="BN16" s="241"/>
      <c r="BO16" s="241"/>
      <c r="BP16" s="241"/>
      <c r="BQ16" s="241"/>
      <c r="BR16" s="241"/>
      <c r="BS16" s="241"/>
      <c r="BT16" s="241"/>
      <c r="BU16" s="241"/>
      <c r="BV16" s="241"/>
      <c r="BW16" s="241"/>
      <c r="BX16" s="241"/>
      <c r="BY16" s="241"/>
      <c r="BZ16" s="241"/>
      <c r="CA16" s="241"/>
      <c r="CB16" s="241"/>
      <c r="CC16" s="241"/>
      <c r="CD16" s="241"/>
      <c r="CE16" s="241"/>
      <c r="CF16" s="241"/>
      <c r="CG16" s="241"/>
      <c r="CH16" s="241"/>
      <c r="CI16" s="241"/>
      <c r="CJ16" s="241"/>
      <c r="CK16" s="241"/>
      <c r="CL16" s="241"/>
      <c r="CM16" s="241"/>
      <c r="CN16" s="241"/>
      <c r="CO16" s="241"/>
      <c r="CP16" s="241"/>
      <c r="CQ16" s="241"/>
      <c r="CR16" s="241"/>
      <c r="CS16" s="241"/>
      <c r="CT16" s="241"/>
      <c r="CU16" s="241"/>
      <c r="CV16" s="241"/>
      <c r="CW16" s="241"/>
      <c r="CX16" s="241"/>
      <c r="CY16" s="241"/>
      <c r="CZ16" s="241"/>
      <c r="DA16" s="241"/>
      <c r="DB16" s="241"/>
      <c r="DC16" s="241"/>
      <c r="DD16" s="241"/>
      <c r="DE16" s="241"/>
      <c r="DF16" s="241"/>
      <c r="DG16" s="241"/>
      <c r="DH16" s="241"/>
      <c r="DI16" s="241"/>
      <c r="DJ16" s="241"/>
      <c r="DK16" s="241"/>
      <c r="DL16" s="241"/>
      <c r="DM16" s="241"/>
      <c r="DN16" s="241"/>
      <c r="DO16" s="241"/>
      <c r="DP16" s="241"/>
      <c r="DQ16" s="241"/>
      <c r="DR16" s="241"/>
      <c r="DS16" s="241"/>
      <c r="DT16" s="241"/>
      <c r="DU16" s="241"/>
      <c r="DV16" s="241"/>
      <c r="DW16" s="241"/>
      <c r="DX16" s="241"/>
      <c r="DY16" s="241"/>
      <c r="DZ16" s="241"/>
      <c r="EA16" s="241"/>
      <c r="EB16" s="241"/>
      <c r="EC16" s="241"/>
      <c r="ED16" s="241"/>
      <c r="EE16" s="241"/>
      <c r="EF16" s="241"/>
      <c r="EG16" s="241"/>
      <c r="EH16" s="241"/>
      <c r="EI16" s="241"/>
      <c r="EJ16" s="241"/>
      <c r="EK16" s="241"/>
      <c r="EL16" s="241"/>
      <c r="EM16" s="241"/>
      <c r="EN16" s="241"/>
      <c r="EO16" s="241"/>
      <c r="EP16" s="241"/>
      <c r="EQ16" s="241"/>
      <c r="ER16" s="241"/>
      <c r="ES16" s="241"/>
      <c r="ET16" s="241"/>
      <c r="EU16" s="241"/>
      <c r="EV16" s="241"/>
      <c r="EW16" s="241"/>
      <c r="EX16" s="241"/>
      <c r="EY16" s="241"/>
      <c r="EZ16" s="241"/>
      <c r="FA16" s="241"/>
      <c r="FB16" s="241"/>
      <c r="FC16" s="241"/>
      <c r="FD16" s="241"/>
    </row>
    <row r="17" spans="1:160" s="1014" customFormat="1" ht="12.75">
      <c r="A17" s="1009">
        <v>1996</v>
      </c>
      <c r="B17" s="1010"/>
      <c r="C17" s="2335">
        <v>0.521</v>
      </c>
      <c r="D17" s="2327"/>
      <c r="E17" s="2335">
        <v>0.291</v>
      </c>
      <c r="F17" s="2327"/>
      <c r="G17" s="2036">
        <v>0.188</v>
      </c>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1"/>
      <c r="BF17" s="241"/>
      <c r="BG17" s="241"/>
      <c r="BH17" s="241"/>
      <c r="BI17" s="241"/>
      <c r="BJ17" s="241"/>
      <c r="BK17" s="241"/>
      <c r="BL17" s="241"/>
      <c r="BM17" s="241"/>
      <c r="BN17" s="241"/>
      <c r="BO17" s="241"/>
      <c r="BP17" s="241"/>
      <c r="BQ17" s="241"/>
      <c r="BR17" s="241"/>
      <c r="BS17" s="241"/>
      <c r="BT17" s="241"/>
      <c r="BU17" s="241"/>
      <c r="BV17" s="241"/>
      <c r="BW17" s="241"/>
      <c r="BX17" s="241"/>
      <c r="BY17" s="241"/>
      <c r="BZ17" s="241"/>
      <c r="CA17" s="241"/>
      <c r="CB17" s="241"/>
      <c r="CC17" s="241"/>
      <c r="CD17" s="241"/>
      <c r="CE17" s="241"/>
      <c r="CF17" s="241"/>
      <c r="CG17" s="241"/>
      <c r="CH17" s="241"/>
      <c r="CI17" s="241"/>
      <c r="CJ17" s="241"/>
      <c r="CK17" s="241"/>
      <c r="CL17" s="241"/>
      <c r="CM17" s="241"/>
      <c r="CN17" s="241"/>
      <c r="CO17" s="241"/>
      <c r="CP17" s="241"/>
      <c r="CQ17" s="241"/>
      <c r="CR17" s="241"/>
      <c r="CS17" s="241"/>
      <c r="CT17" s="241"/>
      <c r="CU17" s="241"/>
      <c r="CV17" s="241"/>
      <c r="CW17" s="241"/>
      <c r="CX17" s="241"/>
      <c r="CY17" s="241"/>
      <c r="CZ17" s="241"/>
      <c r="DA17" s="241"/>
      <c r="DB17" s="241"/>
      <c r="DC17" s="241"/>
      <c r="DD17" s="241"/>
      <c r="DE17" s="241"/>
      <c r="DF17" s="241"/>
      <c r="DG17" s="241"/>
      <c r="DH17" s="241"/>
      <c r="DI17" s="241"/>
      <c r="DJ17" s="241"/>
      <c r="DK17" s="241"/>
      <c r="DL17" s="241"/>
      <c r="DM17" s="241"/>
      <c r="DN17" s="241"/>
      <c r="DO17" s="241"/>
      <c r="DP17" s="241"/>
      <c r="DQ17" s="241"/>
      <c r="DR17" s="241"/>
      <c r="DS17" s="241"/>
      <c r="DT17" s="241"/>
      <c r="DU17" s="241"/>
      <c r="DV17" s="241"/>
      <c r="DW17" s="241"/>
      <c r="DX17" s="241"/>
      <c r="DY17" s="241"/>
      <c r="DZ17" s="241"/>
      <c r="EA17" s="241"/>
      <c r="EB17" s="241"/>
      <c r="EC17" s="241"/>
      <c r="ED17" s="241"/>
      <c r="EE17" s="241"/>
      <c r="EF17" s="241"/>
      <c r="EG17" s="241"/>
      <c r="EH17" s="241"/>
      <c r="EI17" s="241"/>
      <c r="EJ17" s="241"/>
      <c r="EK17" s="241"/>
      <c r="EL17" s="241"/>
      <c r="EM17" s="241"/>
      <c r="EN17" s="241"/>
      <c r="EO17" s="241"/>
      <c r="EP17" s="241"/>
      <c r="EQ17" s="241"/>
      <c r="ER17" s="241"/>
      <c r="ES17" s="241"/>
      <c r="ET17" s="241"/>
      <c r="EU17" s="241"/>
      <c r="EV17" s="241"/>
      <c r="EW17" s="241"/>
      <c r="EX17" s="241"/>
      <c r="EY17" s="241"/>
      <c r="EZ17" s="241"/>
      <c r="FA17" s="241"/>
      <c r="FB17" s="241"/>
      <c r="FC17" s="241"/>
      <c r="FD17" s="241"/>
    </row>
    <row r="18" spans="1:160" s="1014" customFormat="1" ht="12.75">
      <c r="A18" s="1009">
        <v>1997</v>
      </c>
      <c r="B18" s="1010"/>
      <c r="C18" s="2335">
        <v>0.522</v>
      </c>
      <c r="D18" s="2327"/>
      <c r="E18" s="2335">
        <v>0.289</v>
      </c>
      <c r="F18" s="2327"/>
      <c r="G18" s="2036">
        <v>0.189</v>
      </c>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c r="DM18" s="241"/>
      <c r="DN18" s="241"/>
      <c r="DO18" s="241"/>
      <c r="DP18" s="241"/>
      <c r="DQ18" s="241"/>
      <c r="DR18" s="241"/>
      <c r="DS18" s="241"/>
      <c r="DT18" s="241"/>
      <c r="DU18" s="241"/>
      <c r="DV18" s="241"/>
      <c r="DW18" s="241"/>
      <c r="DX18" s="241"/>
      <c r="DY18" s="241"/>
      <c r="DZ18" s="241"/>
      <c r="EA18" s="241"/>
      <c r="EB18" s="241"/>
      <c r="EC18" s="241"/>
      <c r="ED18" s="241"/>
      <c r="EE18" s="241"/>
      <c r="EF18" s="241"/>
      <c r="EG18" s="241"/>
      <c r="EH18" s="241"/>
      <c r="EI18" s="241"/>
      <c r="EJ18" s="241"/>
      <c r="EK18" s="241"/>
      <c r="EL18" s="241"/>
      <c r="EM18" s="241"/>
      <c r="EN18" s="241"/>
      <c r="EO18" s="241"/>
      <c r="EP18" s="241"/>
      <c r="EQ18" s="241"/>
      <c r="ER18" s="241"/>
      <c r="ES18" s="241"/>
      <c r="ET18" s="241"/>
      <c r="EU18" s="241"/>
      <c r="EV18" s="241"/>
      <c r="EW18" s="241"/>
      <c r="EX18" s="241"/>
      <c r="EY18" s="241"/>
      <c r="EZ18" s="241"/>
      <c r="FA18" s="241"/>
      <c r="FB18" s="241"/>
      <c r="FC18" s="241"/>
      <c r="FD18" s="241"/>
    </row>
    <row r="19" spans="1:160" s="1014" customFormat="1" ht="12.75">
      <c r="A19" s="1009">
        <v>1998</v>
      </c>
      <c r="B19" s="1010"/>
      <c r="C19" s="2335">
        <v>0.512</v>
      </c>
      <c r="D19" s="2327"/>
      <c r="E19" s="2335">
        <v>0.304</v>
      </c>
      <c r="F19" s="2327"/>
      <c r="G19" s="2036">
        <v>0.183</v>
      </c>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241"/>
      <c r="BG19" s="241"/>
      <c r="BH19" s="241"/>
      <c r="BI19" s="241"/>
      <c r="BJ19" s="241"/>
      <c r="BK19" s="241"/>
      <c r="BL19" s="241"/>
      <c r="BM19" s="241"/>
      <c r="BN19" s="241"/>
      <c r="BO19" s="241"/>
      <c r="BP19" s="241"/>
      <c r="BQ19" s="241"/>
      <c r="BR19" s="241"/>
      <c r="BS19" s="241"/>
      <c r="BT19" s="241"/>
      <c r="BU19" s="241"/>
      <c r="BV19" s="241"/>
      <c r="BW19" s="241"/>
      <c r="BX19" s="241"/>
      <c r="BY19" s="241"/>
      <c r="BZ19" s="241"/>
      <c r="CA19" s="241"/>
      <c r="CB19" s="241"/>
      <c r="CC19" s="241"/>
      <c r="CD19" s="241"/>
      <c r="CE19" s="241"/>
      <c r="CF19" s="241"/>
      <c r="CG19" s="241"/>
      <c r="CH19" s="241"/>
      <c r="CI19" s="241"/>
      <c r="CJ19" s="241"/>
      <c r="CK19" s="241"/>
      <c r="CL19" s="241"/>
      <c r="CM19" s="241"/>
      <c r="CN19" s="241"/>
      <c r="CO19" s="241"/>
      <c r="CP19" s="241"/>
      <c r="CQ19" s="241"/>
      <c r="CR19" s="241"/>
      <c r="CS19" s="241"/>
      <c r="CT19" s="241"/>
      <c r="CU19" s="241"/>
      <c r="CV19" s="241"/>
      <c r="CW19" s="241"/>
      <c r="CX19" s="241"/>
      <c r="CY19" s="241"/>
      <c r="CZ19" s="241"/>
      <c r="DA19" s="241"/>
      <c r="DB19" s="241"/>
      <c r="DC19" s="241"/>
      <c r="DD19" s="241"/>
      <c r="DE19" s="241"/>
      <c r="DF19" s="241"/>
      <c r="DG19" s="241"/>
      <c r="DH19" s="241"/>
      <c r="DI19" s="241"/>
      <c r="DJ19" s="241"/>
      <c r="DK19" s="241"/>
      <c r="DL19" s="241"/>
      <c r="DM19" s="241"/>
      <c r="DN19" s="241"/>
      <c r="DO19" s="241"/>
      <c r="DP19" s="241"/>
      <c r="DQ19" s="241"/>
      <c r="DR19" s="241"/>
      <c r="DS19" s="241"/>
      <c r="DT19" s="241"/>
      <c r="DU19" s="241"/>
      <c r="DV19" s="241"/>
      <c r="DW19" s="241"/>
      <c r="DX19" s="241"/>
      <c r="DY19" s="241"/>
      <c r="DZ19" s="241"/>
      <c r="EA19" s="241"/>
      <c r="EB19" s="241"/>
      <c r="EC19" s="241"/>
      <c r="ED19" s="241"/>
      <c r="EE19" s="241"/>
      <c r="EF19" s="241"/>
      <c r="EG19" s="241"/>
      <c r="EH19" s="241"/>
      <c r="EI19" s="241"/>
      <c r="EJ19" s="241"/>
      <c r="EK19" s="241"/>
      <c r="EL19" s="241"/>
      <c r="EM19" s="241"/>
      <c r="EN19" s="241"/>
      <c r="EO19" s="241"/>
      <c r="EP19" s="241"/>
      <c r="EQ19" s="241"/>
      <c r="ER19" s="241"/>
      <c r="ES19" s="241"/>
      <c r="ET19" s="241"/>
      <c r="EU19" s="241"/>
      <c r="EV19" s="241"/>
      <c r="EW19" s="241"/>
      <c r="EX19" s="241"/>
      <c r="EY19" s="241"/>
      <c r="EZ19" s="241"/>
      <c r="FA19" s="241"/>
      <c r="FB19" s="241"/>
      <c r="FC19" s="241"/>
      <c r="FD19" s="241"/>
    </row>
    <row r="20" spans="1:160" s="1014" customFormat="1" ht="12.75">
      <c r="A20" s="1009">
        <v>1999</v>
      </c>
      <c r="B20" s="1010"/>
      <c r="C20" s="2335">
        <v>0.509</v>
      </c>
      <c r="D20" s="2327"/>
      <c r="E20" s="2335">
        <v>0.305</v>
      </c>
      <c r="F20" s="2327"/>
      <c r="G20" s="2036">
        <v>0.186</v>
      </c>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241"/>
      <c r="BF20" s="241"/>
      <c r="BG20" s="241"/>
      <c r="BH20" s="241"/>
      <c r="BI20" s="241"/>
      <c r="BJ20" s="241"/>
      <c r="BK20" s="241"/>
      <c r="BL20" s="241"/>
      <c r="BM20" s="241"/>
      <c r="BN20" s="241"/>
      <c r="BO20" s="241"/>
      <c r="BP20" s="241"/>
      <c r="BQ20" s="241"/>
      <c r="BR20" s="241"/>
      <c r="BS20" s="241"/>
      <c r="BT20" s="241"/>
      <c r="BU20" s="241"/>
      <c r="BV20" s="241"/>
      <c r="BW20" s="241"/>
      <c r="BX20" s="241"/>
      <c r="BY20" s="241"/>
      <c r="BZ20" s="241"/>
      <c r="CA20" s="241"/>
      <c r="CB20" s="241"/>
      <c r="CC20" s="241"/>
      <c r="CD20" s="241"/>
      <c r="CE20" s="241"/>
      <c r="CF20" s="241"/>
      <c r="CG20" s="241"/>
      <c r="CH20" s="241"/>
      <c r="CI20" s="241"/>
      <c r="CJ20" s="241"/>
      <c r="CK20" s="241"/>
      <c r="CL20" s="241"/>
      <c r="CM20" s="241"/>
      <c r="CN20" s="241"/>
      <c r="CO20" s="241"/>
      <c r="CP20" s="241"/>
      <c r="CQ20" s="241"/>
      <c r="CR20" s="241"/>
      <c r="CS20" s="241"/>
      <c r="CT20" s="241"/>
      <c r="CU20" s="241"/>
      <c r="CV20" s="241"/>
      <c r="CW20" s="241"/>
      <c r="CX20" s="241"/>
      <c r="CY20" s="241"/>
      <c r="CZ20" s="241"/>
      <c r="DA20" s="241"/>
      <c r="DB20" s="241"/>
      <c r="DC20" s="241"/>
      <c r="DD20" s="241"/>
      <c r="DE20" s="241"/>
      <c r="DF20" s="241"/>
      <c r="DG20" s="241"/>
      <c r="DH20" s="241"/>
      <c r="DI20" s="241"/>
      <c r="DJ20" s="241"/>
      <c r="DK20" s="241"/>
      <c r="DL20" s="241"/>
      <c r="DM20" s="241"/>
      <c r="DN20" s="241"/>
      <c r="DO20" s="241"/>
      <c r="DP20" s="241"/>
      <c r="DQ20" s="241"/>
      <c r="DR20" s="241"/>
      <c r="DS20" s="241"/>
      <c r="DT20" s="241"/>
      <c r="DU20" s="241"/>
      <c r="DV20" s="241"/>
      <c r="DW20" s="241"/>
      <c r="DX20" s="241"/>
      <c r="DY20" s="241"/>
      <c r="DZ20" s="241"/>
      <c r="EA20" s="241"/>
      <c r="EB20" s="241"/>
      <c r="EC20" s="241"/>
      <c r="ED20" s="241"/>
      <c r="EE20" s="241"/>
      <c r="EF20" s="241"/>
      <c r="EG20" s="241"/>
      <c r="EH20" s="241"/>
      <c r="EI20" s="241"/>
      <c r="EJ20" s="241"/>
      <c r="EK20" s="241"/>
      <c r="EL20" s="241"/>
      <c r="EM20" s="241"/>
      <c r="EN20" s="241"/>
      <c r="EO20" s="241"/>
      <c r="EP20" s="241"/>
      <c r="EQ20" s="241"/>
      <c r="ER20" s="241"/>
      <c r="ES20" s="241"/>
      <c r="ET20" s="241"/>
      <c r="EU20" s="241"/>
      <c r="EV20" s="241"/>
      <c r="EW20" s="241"/>
      <c r="EX20" s="241"/>
      <c r="EY20" s="241"/>
      <c r="EZ20" s="241"/>
      <c r="FA20" s="241"/>
      <c r="FB20" s="241"/>
      <c r="FC20" s="241"/>
      <c r="FD20" s="241"/>
    </row>
    <row r="21" spans="1:160" s="1014" customFormat="1" ht="12.75">
      <c r="A21" s="1009">
        <v>2000</v>
      </c>
      <c r="B21" s="1010"/>
      <c r="C21" s="2335">
        <v>0.511</v>
      </c>
      <c r="D21" s="2327"/>
      <c r="E21" s="2335">
        <v>0.301</v>
      </c>
      <c r="F21" s="2327"/>
      <c r="G21" s="2036">
        <v>0.187</v>
      </c>
      <c r="I21" s="2037"/>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c r="BB21" s="241"/>
      <c r="BC21" s="241"/>
      <c r="BD21" s="241"/>
      <c r="BE21" s="241"/>
      <c r="BF21" s="241"/>
      <c r="BG21" s="241"/>
      <c r="BH21" s="241"/>
      <c r="BI21" s="241"/>
      <c r="BJ21" s="241"/>
      <c r="BK21" s="241"/>
      <c r="BL21" s="241"/>
      <c r="BM21" s="241"/>
      <c r="BN21" s="241"/>
      <c r="BO21" s="241"/>
      <c r="BP21" s="241"/>
      <c r="BQ21" s="241"/>
      <c r="BR21" s="241"/>
      <c r="BS21" s="241"/>
      <c r="BT21" s="241"/>
      <c r="BU21" s="241"/>
      <c r="BV21" s="241"/>
      <c r="BW21" s="241"/>
      <c r="BX21" s="241"/>
      <c r="BY21" s="241"/>
      <c r="BZ21" s="241"/>
      <c r="CA21" s="241"/>
      <c r="CB21" s="241"/>
      <c r="CC21" s="241"/>
      <c r="CD21" s="241"/>
      <c r="CE21" s="241"/>
      <c r="CF21" s="241"/>
      <c r="CG21" s="241"/>
      <c r="CH21" s="241"/>
      <c r="CI21" s="241"/>
      <c r="CJ21" s="241"/>
      <c r="CK21" s="241"/>
      <c r="CL21" s="241"/>
      <c r="CM21" s="241"/>
      <c r="CN21" s="241"/>
      <c r="CO21" s="241"/>
      <c r="CP21" s="241"/>
      <c r="CQ21" s="241"/>
      <c r="CR21" s="241"/>
      <c r="CS21" s="241"/>
      <c r="CT21" s="241"/>
      <c r="CU21" s="241"/>
      <c r="CV21" s="241"/>
      <c r="CW21" s="241"/>
      <c r="CX21" s="241"/>
      <c r="CY21" s="241"/>
      <c r="CZ21" s="241"/>
      <c r="DA21" s="241"/>
      <c r="DB21" s="241"/>
      <c r="DC21" s="241"/>
      <c r="DD21" s="241"/>
      <c r="DE21" s="241"/>
      <c r="DF21" s="241"/>
      <c r="DG21" s="241"/>
      <c r="DH21" s="241"/>
      <c r="DI21" s="241"/>
      <c r="DJ21" s="241"/>
      <c r="DK21" s="241"/>
      <c r="DL21" s="241"/>
      <c r="DM21" s="241"/>
      <c r="DN21" s="241"/>
      <c r="DO21" s="241"/>
      <c r="DP21" s="241"/>
      <c r="DQ21" s="241"/>
      <c r="DR21" s="241"/>
      <c r="DS21" s="241"/>
      <c r="DT21" s="241"/>
      <c r="DU21" s="241"/>
      <c r="DV21" s="241"/>
      <c r="DW21" s="241"/>
      <c r="DX21" s="241"/>
      <c r="DY21" s="241"/>
      <c r="DZ21" s="241"/>
      <c r="EA21" s="241"/>
      <c r="EB21" s="241"/>
      <c r="EC21" s="241"/>
      <c r="ED21" s="241"/>
      <c r="EE21" s="241"/>
      <c r="EF21" s="241"/>
      <c r="EG21" s="241"/>
      <c r="EH21" s="241"/>
      <c r="EI21" s="241"/>
      <c r="EJ21" s="241"/>
      <c r="EK21" s="241"/>
      <c r="EL21" s="241"/>
      <c r="EM21" s="241"/>
      <c r="EN21" s="241"/>
      <c r="EO21" s="241"/>
      <c r="EP21" s="241"/>
      <c r="EQ21" s="241"/>
      <c r="ER21" s="241"/>
      <c r="ES21" s="241"/>
      <c r="ET21" s="241"/>
      <c r="EU21" s="241"/>
      <c r="EV21" s="241"/>
      <c r="EW21" s="241"/>
      <c r="EX21" s="241"/>
      <c r="EY21" s="241"/>
      <c r="EZ21" s="241"/>
      <c r="FA21" s="241"/>
      <c r="FB21" s="241"/>
      <c r="FC21" s="241"/>
      <c r="FD21" s="241"/>
    </row>
    <row r="22" spans="1:160" s="1014" customFormat="1" ht="12.75">
      <c r="A22" s="1009">
        <v>2001</v>
      </c>
      <c r="B22" s="1010"/>
      <c r="C22" s="2335">
        <v>0.495</v>
      </c>
      <c r="D22" s="2327"/>
      <c r="E22" s="2335">
        <v>0.296</v>
      </c>
      <c r="F22" s="2327"/>
      <c r="G22" s="2036">
        <v>0.209</v>
      </c>
      <c r="I22" s="2037"/>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c r="BR22" s="241"/>
      <c r="BS22" s="241"/>
      <c r="BT22" s="241"/>
      <c r="BU22" s="241"/>
      <c r="BV22" s="241"/>
      <c r="BW22" s="241"/>
      <c r="BX22" s="241"/>
      <c r="BY22" s="241"/>
      <c r="BZ22" s="241"/>
      <c r="CA22" s="241"/>
      <c r="CB22" s="241"/>
      <c r="CC22" s="241"/>
      <c r="CD22" s="241"/>
      <c r="CE22" s="241"/>
      <c r="CF22" s="241"/>
      <c r="CG22" s="241"/>
      <c r="CH22" s="241"/>
      <c r="CI22" s="241"/>
      <c r="CJ22" s="241"/>
      <c r="CK22" s="241"/>
      <c r="CL22" s="241"/>
      <c r="CM22" s="241"/>
      <c r="CN22" s="241"/>
      <c r="CO22" s="241"/>
      <c r="CP22" s="241"/>
      <c r="CQ22" s="241"/>
      <c r="CR22" s="241"/>
      <c r="CS22" s="241"/>
      <c r="CT22" s="241"/>
      <c r="CU22" s="241"/>
      <c r="CV22" s="241"/>
      <c r="CW22" s="241"/>
      <c r="CX22" s="241"/>
      <c r="CY22" s="241"/>
      <c r="CZ22" s="241"/>
      <c r="DA22" s="241"/>
      <c r="DB22" s="241"/>
      <c r="DC22" s="241"/>
      <c r="DD22" s="241"/>
      <c r="DE22" s="241"/>
      <c r="DF22" s="241"/>
      <c r="DG22" s="241"/>
      <c r="DH22" s="241"/>
      <c r="DI22" s="241"/>
      <c r="DJ22" s="241"/>
      <c r="DK22" s="241"/>
      <c r="DL22" s="241"/>
      <c r="DM22" s="241"/>
      <c r="DN22" s="241"/>
      <c r="DO22" s="241"/>
      <c r="DP22" s="241"/>
      <c r="DQ22" s="241"/>
      <c r="DR22" s="241"/>
      <c r="DS22" s="241"/>
      <c r="DT22" s="241"/>
      <c r="DU22" s="241"/>
      <c r="DV22" s="241"/>
      <c r="DW22" s="241"/>
      <c r="DX22" s="241"/>
      <c r="DY22" s="241"/>
      <c r="DZ22" s="241"/>
      <c r="EA22" s="241"/>
      <c r="EB22" s="241"/>
      <c r="EC22" s="241"/>
      <c r="ED22" s="241"/>
      <c r="EE22" s="241"/>
      <c r="EF22" s="241"/>
      <c r="EG22" s="241"/>
      <c r="EH22" s="241"/>
      <c r="EI22" s="241"/>
      <c r="EJ22" s="241"/>
      <c r="EK22" s="241"/>
      <c r="EL22" s="241"/>
      <c r="EM22" s="241"/>
      <c r="EN22" s="241"/>
      <c r="EO22" s="241"/>
      <c r="EP22" s="241"/>
      <c r="EQ22" s="241"/>
      <c r="ER22" s="241"/>
      <c r="ES22" s="241"/>
      <c r="ET22" s="241"/>
      <c r="EU22" s="241"/>
      <c r="EV22" s="241"/>
      <c r="EW22" s="241"/>
      <c r="EX22" s="241"/>
      <c r="EY22" s="241"/>
      <c r="EZ22" s="241"/>
      <c r="FA22" s="241"/>
      <c r="FB22" s="241"/>
      <c r="FC22" s="241"/>
      <c r="FD22" s="241"/>
    </row>
    <row r="23" spans="1:160" s="1014" customFormat="1" ht="12.75">
      <c r="A23" s="1009">
        <v>2002</v>
      </c>
      <c r="B23" s="1010"/>
      <c r="C23" s="2335">
        <v>0.481</v>
      </c>
      <c r="D23" s="2327"/>
      <c r="E23" s="2335">
        <v>0.297</v>
      </c>
      <c r="F23" s="2327"/>
      <c r="G23" s="2036">
        <v>0.222</v>
      </c>
      <c r="I23" s="2037"/>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c r="BB23" s="241"/>
      <c r="BC23" s="241"/>
      <c r="BD23" s="241"/>
      <c r="BE23" s="241"/>
      <c r="BF23" s="241"/>
      <c r="BG23" s="241"/>
      <c r="BH23" s="241"/>
      <c r="BI23" s="241"/>
      <c r="BJ23" s="241"/>
      <c r="BK23" s="241"/>
      <c r="BL23" s="241"/>
      <c r="BM23" s="241"/>
      <c r="BN23" s="241"/>
      <c r="BO23" s="241"/>
      <c r="BP23" s="241"/>
      <c r="BQ23" s="241"/>
      <c r="BR23" s="241"/>
      <c r="BS23" s="241"/>
      <c r="BT23" s="241"/>
      <c r="BU23" s="241"/>
      <c r="BV23" s="241"/>
      <c r="BW23" s="241"/>
      <c r="BX23" s="241"/>
      <c r="BY23" s="241"/>
      <c r="BZ23" s="241"/>
      <c r="CA23" s="241"/>
      <c r="CB23" s="241"/>
      <c r="CC23" s="241"/>
      <c r="CD23" s="241"/>
      <c r="CE23" s="241"/>
      <c r="CF23" s="241"/>
      <c r="CG23" s="241"/>
      <c r="CH23" s="241"/>
      <c r="CI23" s="241"/>
      <c r="CJ23" s="241"/>
      <c r="CK23" s="241"/>
      <c r="CL23" s="241"/>
      <c r="CM23" s="241"/>
      <c r="CN23" s="241"/>
      <c r="CO23" s="241"/>
      <c r="CP23" s="241"/>
      <c r="CQ23" s="241"/>
      <c r="CR23" s="241"/>
      <c r="CS23" s="241"/>
      <c r="CT23" s="241"/>
      <c r="CU23" s="241"/>
      <c r="CV23" s="241"/>
      <c r="CW23" s="241"/>
      <c r="CX23" s="241"/>
      <c r="CY23" s="241"/>
      <c r="CZ23" s="241"/>
      <c r="DA23" s="241"/>
      <c r="DB23" s="241"/>
      <c r="DC23" s="241"/>
      <c r="DD23" s="241"/>
      <c r="DE23" s="241"/>
      <c r="DF23" s="241"/>
      <c r="DG23" s="241"/>
      <c r="DH23" s="241"/>
      <c r="DI23" s="241"/>
      <c r="DJ23" s="241"/>
      <c r="DK23" s="241"/>
      <c r="DL23" s="241"/>
      <c r="DM23" s="241"/>
      <c r="DN23" s="241"/>
      <c r="DO23" s="241"/>
      <c r="DP23" s="241"/>
      <c r="DQ23" s="241"/>
      <c r="DR23" s="241"/>
      <c r="DS23" s="241"/>
      <c r="DT23" s="241"/>
      <c r="DU23" s="241"/>
      <c r="DV23" s="241"/>
      <c r="DW23" s="241"/>
      <c r="DX23" s="241"/>
      <c r="DY23" s="241"/>
      <c r="DZ23" s="241"/>
      <c r="EA23" s="241"/>
      <c r="EB23" s="241"/>
      <c r="EC23" s="241"/>
      <c r="ED23" s="241"/>
      <c r="EE23" s="241"/>
      <c r="EF23" s="241"/>
      <c r="EG23" s="241"/>
      <c r="EH23" s="241"/>
      <c r="EI23" s="241"/>
      <c r="EJ23" s="241"/>
      <c r="EK23" s="241"/>
      <c r="EL23" s="241"/>
      <c r="EM23" s="241"/>
      <c r="EN23" s="241"/>
      <c r="EO23" s="241"/>
      <c r="EP23" s="241"/>
      <c r="EQ23" s="241"/>
      <c r="ER23" s="241"/>
      <c r="ES23" s="241"/>
      <c r="ET23" s="241"/>
      <c r="EU23" s="241"/>
      <c r="EV23" s="241"/>
      <c r="EW23" s="241"/>
      <c r="EX23" s="241"/>
      <c r="EY23" s="241"/>
      <c r="EZ23" s="241"/>
      <c r="FA23" s="241"/>
      <c r="FB23" s="241"/>
      <c r="FC23" s="241"/>
      <c r="FD23" s="241"/>
    </row>
    <row r="24" spans="1:160" s="1014" customFormat="1" ht="12.75">
      <c r="A24" s="1009">
        <v>2003</v>
      </c>
      <c r="B24" s="1010"/>
      <c r="C24" s="2335">
        <v>0.471</v>
      </c>
      <c r="D24" s="2327"/>
      <c r="E24" s="2335">
        <v>0.302</v>
      </c>
      <c r="F24" s="2327"/>
      <c r="G24" s="2036">
        <v>0.228</v>
      </c>
      <c r="I24" s="2037"/>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1"/>
      <c r="BJ24" s="241"/>
      <c r="BK24" s="241"/>
      <c r="BL24" s="241"/>
      <c r="BM24" s="241"/>
      <c r="BN24" s="241"/>
      <c r="BO24" s="241"/>
      <c r="BP24" s="241"/>
      <c r="BQ24" s="241"/>
      <c r="BR24" s="241"/>
      <c r="BS24" s="241"/>
      <c r="BT24" s="241"/>
      <c r="BU24" s="241"/>
      <c r="BV24" s="241"/>
      <c r="BW24" s="241"/>
      <c r="BX24" s="241"/>
      <c r="BY24" s="241"/>
      <c r="BZ24" s="241"/>
      <c r="CA24" s="241"/>
      <c r="CB24" s="241"/>
      <c r="CC24" s="241"/>
      <c r="CD24" s="241"/>
      <c r="CE24" s="241"/>
      <c r="CF24" s="241"/>
      <c r="CG24" s="241"/>
      <c r="CH24" s="241"/>
      <c r="CI24" s="241"/>
      <c r="CJ24" s="241"/>
      <c r="CK24" s="241"/>
      <c r="CL24" s="241"/>
      <c r="CM24" s="241"/>
      <c r="CN24" s="241"/>
      <c r="CO24" s="241"/>
      <c r="CP24" s="241"/>
      <c r="CQ24" s="241"/>
      <c r="CR24" s="241"/>
      <c r="CS24" s="241"/>
      <c r="CT24" s="241"/>
      <c r="CU24" s="241"/>
      <c r="CV24" s="241"/>
      <c r="CW24" s="241"/>
      <c r="CX24" s="241"/>
      <c r="CY24" s="241"/>
      <c r="CZ24" s="241"/>
      <c r="DA24" s="241"/>
      <c r="DB24" s="241"/>
      <c r="DC24" s="241"/>
      <c r="DD24" s="241"/>
      <c r="DE24" s="241"/>
      <c r="DF24" s="241"/>
      <c r="DG24" s="241"/>
      <c r="DH24" s="241"/>
      <c r="DI24" s="241"/>
      <c r="DJ24" s="241"/>
      <c r="DK24" s="241"/>
      <c r="DL24" s="241"/>
      <c r="DM24" s="241"/>
      <c r="DN24" s="241"/>
      <c r="DO24" s="241"/>
      <c r="DP24" s="241"/>
      <c r="DQ24" s="241"/>
      <c r="DR24" s="241"/>
      <c r="DS24" s="241"/>
      <c r="DT24" s="241"/>
      <c r="DU24" s="241"/>
      <c r="DV24" s="241"/>
      <c r="DW24" s="241"/>
      <c r="DX24" s="241"/>
      <c r="DY24" s="241"/>
      <c r="DZ24" s="241"/>
      <c r="EA24" s="241"/>
      <c r="EB24" s="241"/>
      <c r="EC24" s="241"/>
      <c r="ED24" s="241"/>
      <c r="EE24" s="241"/>
      <c r="EF24" s="241"/>
      <c r="EG24" s="241"/>
      <c r="EH24" s="241"/>
      <c r="EI24" s="241"/>
      <c r="EJ24" s="241"/>
      <c r="EK24" s="241"/>
      <c r="EL24" s="241"/>
      <c r="EM24" s="241"/>
      <c r="EN24" s="241"/>
      <c r="EO24" s="241"/>
      <c r="EP24" s="241"/>
      <c r="EQ24" s="241"/>
      <c r="ER24" s="241"/>
      <c r="ES24" s="241"/>
      <c r="ET24" s="241"/>
      <c r="EU24" s="241"/>
      <c r="EV24" s="241"/>
      <c r="EW24" s="241"/>
      <c r="EX24" s="241"/>
      <c r="EY24" s="241"/>
      <c r="EZ24" s="241"/>
      <c r="FA24" s="241"/>
      <c r="FB24" s="241"/>
      <c r="FC24" s="241"/>
      <c r="FD24" s="241"/>
    </row>
    <row r="25" spans="1:160" s="1014" customFormat="1" ht="12.75">
      <c r="A25" s="1009">
        <v>2004</v>
      </c>
      <c r="B25" s="1010"/>
      <c r="C25" s="2335">
        <v>0.46</v>
      </c>
      <c r="D25" s="2327"/>
      <c r="E25" s="2335">
        <v>0.308</v>
      </c>
      <c r="F25" s="2327"/>
      <c r="G25" s="2036">
        <v>0.232</v>
      </c>
      <c r="I25" s="2037"/>
      <c r="J25" s="241"/>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1"/>
      <c r="BC25" s="241"/>
      <c r="BD25" s="241"/>
      <c r="BE25" s="241"/>
      <c r="BF25" s="241"/>
      <c r="BG25" s="241"/>
      <c r="BH25" s="241"/>
      <c r="BI25" s="241"/>
      <c r="BJ25" s="241"/>
      <c r="BK25" s="241"/>
      <c r="BL25" s="241"/>
      <c r="BM25" s="241"/>
      <c r="BN25" s="241"/>
      <c r="BO25" s="241"/>
      <c r="BP25" s="241"/>
      <c r="BQ25" s="241"/>
      <c r="BR25" s="241"/>
      <c r="BS25" s="241"/>
      <c r="BT25" s="241"/>
      <c r="BU25" s="241"/>
      <c r="BV25" s="241"/>
      <c r="BW25" s="241"/>
      <c r="BX25" s="241"/>
      <c r="BY25" s="241"/>
      <c r="BZ25" s="241"/>
      <c r="CA25" s="241"/>
      <c r="CB25" s="241"/>
      <c r="CC25" s="241"/>
      <c r="CD25" s="241"/>
      <c r="CE25" s="241"/>
      <c r="CF25" s="241"/>
      <c r="CG25" s="241"/>
      <c r="CH25" s="241"/>
      <c r="CI25" s="241"/>
      <c r="CJ25" s="241"/>
      <c r="CK25" s="241"/>
      <c r="CL25" s="241"/>
      <c r="CM25" s="241"/>
      <c r="CN25" s="241"/>
      <c r="CO25" s="241"/>
      <c r="CP25" s="241"/>
      <c r="CQ25" s="241"/>
      <c r="CR25" s="241"/>
      <c r="CS25" s="241"/>
      <c r="CT25" s="241"/>
      <c r="CU25" s="241"/>
      <c r="CV25" s="241"/>
      <c r="CW25" s="241"/>
      <c r="CX25" s="241"/>
      <c r="CY25" s="241"/>
      <c r="CZ25" s="241"/>
      <c r="DA25" s="241"/>
      <c r="DB25" s="241"/>
      <c r="DC25" s="241"/>
      <c r="DD25" s="241"/>
      <c r="DE25" s="241"/>
      <c r="DF25" s="241"/>
      <c r="DG25" s="241"/>
      <c r="DH25" s="241"/>
      <c r="DI25" s="241"/>
      <c r="DJ25" s="241"/>
      <c r="DK25" s="241"/>
      <c r="DL25" s="241"/>
      <c r="DM25" s="241"/>
      <c r="DN25" s="241"/>
      <c r="DO25" s="241"/>
      <c r="DP25" s="241"/>
      <c r="DQ25" s="241"/>
      <c r="DR25" s="241"/>
      <c r="DS25" s="241"/>
      <c r="DT25" s="241"/>
      <c r="DU25" s="241"/>
      <c r="DV25" s="241"/>
      <c r="DW25" s="241"/>
      <c r="DX25" s="241"/>
      <c r="DY25" s="241"/>
      <c r="DZ25" s="241"/>
      <c r="EA25" s="241"/>
      <c r="EB25" s="241"/>
      <c r="EC25" s="241"/>
      <c r="ED25" s="241"/>
      <c r="EE25" s="241"/>
      <c r="EF25" s="241"/>
      <c r="EG25" s="241"/>
      <c r="EH25" s="241"/>
      <c r="EI25" s="241"/>
      <c r="EJ25" s="241"/>
      <c r="EK25" s="241"/>
      <c r="EL25" s="241"/>
      <c r="EM25" s="241"/>
      <c r="EN25" s="241"/>
      <c r="EO25" s="241"/>
      <c r="EP25" s="241"/>
      <c r="EQ25" s="241"/>
      <c r="ER25" s="241"/>
      <c r="ES25" s="241"/>
      <c r="ET25" s="241"/>
      <c r="EU25" s="241"/>
      <c r="EV25" s="241"/>
      <c r="EW25" s="241"/>
      <c r="EX25" s="241"/>
      <c r="EY25" s="241"/>
      <c r="EZ25" s="241"/>
      <c r="FA25" s="241"/>
      <c r="FB25" s="241"/>
      <c r="FC25" s="241"/>
      <c r="FD25" s="241"/>
    </row>
    <row r="26" spans="1:160" s="1014" customFormat="1" ht="12.75">
      <c r="A26" s="1009">
        <v>2005</v>
      </c>
      <c r="B26" s="1010"/>
      <c r="C26" s="2335">
        <v>0.457</v>
      </c>
      <c r="D26" s="2327"/>
      <c r="E26" s="2335">
        <v>0.308</v>
      </c>
      <c r="F26" s="2327"/>
      <c r="G26" s="2036">
        <v>0.235</v>
      </c>
      <c r="I26" s="2037"/>
      <c r="J26" s="2038"/>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241"/>
      <c r="BH26" s="241"/>
      <c r="BI26" s="241"/>
      <c r="BJ26" s="241"/>
      <c r="BK26" s="241"/>
      <c r="BL26" s="241"/>
      <c r="BM26" s="241"/>
      <c r="BN26" s="241"/>
      <c r="BO26" s="241"/>
      <c r="BP26" s="241"/>
      <c r="BQ26" s="241"/>
      <c r="BR26" s="241"/>
      <c r="BS26" s="241"/>
      <c r="BT26" s="241"/>
      <c r="BU26" s="241"/>
      <c r="BV26" s="241"/>
      <c r="BW26" s="241"/>
      <c r="BX26" s="241"/>
      <c r="BY26" s="241"/>
      <c r="BZ26" s="241"/>
      <c r="CA26" s="241"/>
      <c r="CB26" s="241"/>
      <c r="CC26" s="241"/>
      <c r="CD26" s="241"/>
      <c r="CE26" s="241"/>
      <c r="CF26" s="241"/>
      <c r="CG26" s="241"/>
      <c r="CH26" s="241"/>
      <c r="CI26" s="241"/>
      <c r="CJ26" s="241"/>
      <c r="CK26" s="241"/>
      <c r="CL26" s="241"/>
      <c r="CM26" s="241"/>
      <c r="CN26" s="241"/>
      <c r="CO26" s="241"/>
      <c r="CP26" s="241"/>
      <c r="CQ26" s="241"/>
      <c r="CR26" s="241"/>
      <c r="CS26" s="241"/>
      <c r="CT26" s="241"/>
      <c r="CU26" s="241"/>
      <c r="CV26" s="241"/>
      <c r="CW26" s="241"/>
      <c r="CX26" s="241"/>
      <c r="CY26" s="241"/>
      <c r="CZ26" s="241"/>
      <c r="DA26" s="241"/>
      <c r="DB26" s="241"/>
      <c r="DC26" s="241"/>
      <c r="DD26" s="241"/>
      <c r="DE26" s="241"/>
      <c r="DF26" s="241"/>
      <c r="DG26" s="241"/>
      <c r="DH26" s="241"/>
      <c r="DI26" s="241"/>
      <c r="DJ26" s="241"/>
      <c r="DK26" s="241"/>
      <c r="DL26" s="241"/>
      <c r="DM26" s="241"/>
      <c r="DN26" s="241"/>
      <c r="DO26" s="241"/>
      <c r="DP26" s="241"/>
      <c r="DQ26" s="241"/>
      <c r="DR26" s="241"/>
      <c r="DS26" s="241"/>
      <c r="DT26" s="241"/>
      <c r="DU26" s="241"/>
      <c r="DV26" s="241"/>
      <c r="DW26" s="241"/>
      <c r="DX26" s="241"/>
      <c r="DY26" s="241"/>
      <c r="DZ26" s="241"/>
      <c r="EA26" s="241"/>
      <c r="EB26" s="241"/>
      <c r="EC26" s="241"/>
      <c r="ED26" s="241"/>
      <c r="EE26" s="241"/>
      <c r="EF26" s="241"/>
      <c r="EG26" s="241"/>
      <c r="EH26" s="241"/>
      <c r="EI26" s="241"/>
      <c r="EJ26" s="241"/>
      <c r="EK26" s="241"/>
      <c r="EL26" s="241"/>
      <c r="EM26" s="241"/>
      <c r="EN26" s="241"/>
      <c r="EO26" s="241"/>
      <c r="EP26" s="241"/>
      <c r="EQ26" s="241"/>
      <c r="ER26" s="241"/>
      <c r="ES26" s="241"/>
      <c r="ET26" s="241"/>
      <c r="EU26" s="241"/>
      <c r="EV26" s="241"/>
      <c r="EW26" s="241"/>
      <c r="EX26" s="241"/>
      <c r="EY26" s="241"/>
      <c r="EZ26" s="241"/>
      <c r="FA26" s="241"/>
      <c r="FB26" s="241"/>
      <c r="FC26" s="241"/>
      <c r="FD26" s="241"/>
    </row>
    <row r="27" spans="1:160" s="1014" customFormat="1" ht="12.75">
      <c r="A27" s="1009">
        <v>2006</v>
      </c>
      <c r="B27" s="1010"/>
      <c r="C27" s="2335">
        <v>0.453</v>
      </c>
      <c r="D27" s="2327"/>
      <c r="E27" s="2335">
        <v>0.309</v>
      </c>
      <c r="F27" s="2327"/>
      <c r="G27" s="2036">
        <v>0.238</v>
      </c>
      <c r="I27" s="2037"/>
      <c r="J27" s="2038"/>
      <c r="K27" s="241"/>
      <c r="L27" s="241"/>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1"/>
      <c r="BC27" s="241"/>
      <c r="BD27" s="241"/>
      <c r="BE27" s="241"/>
      <c r="BF27" s="241"/>
      <c r="BG27" s="241"/>
      <c r="BH27" s="241"/>
      <c r="BI27" s="241"/>
      <c r="BJ27" s="241"/>
      <c r="BK27" s="241"/>
      <c r="BL27" s="241"/>
      <c r="BM27" s="241"/>
      <c r="BN27" s="241"/>
      <c r="BO27" s="241"/>
      <c r="BP27" s="241"/>
      <c r="BQ27" s="241"/>
      <c r="BR27" s="241"/>
      <c r="BS27" s="241"/>
      <c r="BT27" s="241"/>
      <c r="BU27" s="241"/>
      <c r="BV27" s="241"/>
      <c r="BW27" s="241"/>
      <c r="BX27" s="241"/>
      <c r="BY27" s="241"/>
      <c r="BZ27" s="241"/>
      <c r="CA27" s="241"/>
      <c r="CB27" s="241"/>
      <c r="CC27" s="241"/>
      <c r="CD27" s="241"/>
      <c r="CE27" s="241"/>
      <c r="CF27" s="241"/>
      <c r="CG27" s="241"/>
      <c r="CH27" s="241"/>
      <c r="CI27" s="241"/>
      <c r="CJ27" s="241"/>
      <c r="CK27" s="241"/>
      <c r="CL27" s="241"/>
      <c r="CM27" s="241"/>
      <c r="CN27" s="241"/>
      <c r="CO27" s="241"/>
      <c r="CP27" s="241"/>
      <c r="CQ27" s="241"/>
      <c r="CR27" s="241"/>
      <c r="CS27" s="241"/>
      <c r="CT27" s="241"/>
      <c r="CU27" s="241"/>
      <c r="CV27" s="241"/>
      <c r="CW27" s="241"/>
      <c r="CX27" s="241"/>
      <c r="CY27" s="241"/>
      <c r="CZ27" s="241"/>
      <c r="DA27" s="241"/>
      <c r="DB27" s="241"/>
      <c r="DC27" s="241"/>
      <c r="DD27" s="241"/>
      <c r="DE27" s="241"/>
      <c r="DF27" s="241"/>
      <c r="DG27" s="241"/>
      <c r="DH27" s="241"/>
      <c r="DI27" s="241"/>
      <c r="DJ27" s="241"/>
      <c r="DK27" s="241"/>
      <c r="DL27" s="241"/>
      <c r="DM27" s="241"/>
      <c r="DN27" s="241"/>
      <c r="DO27" s="241"/>
      <c r="DP27" s="241"/>
      <c r="DQ27" s="241"/>
      <c r="DR27" s="241"/>
      <c r="DS27" s="241"/>
      <c r="DT27" s="241"/>
      <c r="DU27" s="241"/>
      <c r="DV27" s="241"/>
      <c r="DW27" s="241"/>
      <c r="DX27" s="241"/>
      <c r="DY27" s="241"/>
      <c r="DZ27" s="241"/>
      <c r="EA27" s="241"/>
      <c r="EB27" s="241"/>
      <c r="EC27" s="241"/>
      <c r="ED27" s="241"/>
      <c r="EE27" s="241"/>
      <c r="EF27" s="241"/>
      <c r="EG27" s="241"/>
      <c r="EH27" s="241"/>
      <c r="EI27" s="241"/>
      <c r="EJ27" s="241"/>
      <c r="EK27" s="241"/>
      <c r="EL27" s="241"/>
      <c r="EM27" s="241"/>
      <c r="EN27" s="241"/>
      <c r="EO27" s="241"/>
      <c r="EP27" s="241"/>
      <c r="EQ27" s="241"/>
      <c r="ER27" s="241"/>
      <c r="ES27" s="241"/>
      <c r="ET27" s="241"/>
      <c r="EU27" s="241"/>
      <c r="EV27" s="241"/>
      <c r="EW27" s="241"/>
      <c r="EX27" s="241"/>
      <c r="EY27" s="241"/>
      <c r="EZ27" s="241"/>
      <c r="FA27" s="241"/>
      <c r="FB27" s="241"/>
      <c r="FC27" s="241"/>
      <c r="FD27" s="241"/>
    </row>
    <row r="28" spans="1:160" s="1014" customFormat="1" ht="12.75">
      <c r="A28" s="1009">
        <v>2007</v>
      </c>
      <c r="B28" s="1010"/>
      <c r="C28" s="2335">
        <v>0.446</v>
      </c>
      <c r="D28" s="2327"/>
      <c r="E28" s="2335">
        <v>0.309</v>
      </c>
      <c r="F28" s="2327"/>
      <c r="G28" s="2036">
        <v>0.245</v>
      </c>
      <c r="I28" s="2037"/>
      <c r="J28" s="2038"/>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c r="BR28" s="241"/>
      <c r="BS28" s="241"/>
      <c r="BT28" s="241"/>
      <c r="BU28" s="241"/>
      <c r="BV28" s="241"/>
      <c r="BW28" s="241"/>
      <c r="BX28" s="241"/>
      <c r="BY28" s="241"/>
      <c r="BZ28" s="241"/>
      <c r="CA28" s="241"/>
      <c r="CB28" s="241"/>
      <c r="CC28" s="241"/>
      <c r="CD28" s="241"/>
      <c r="CE28" s="241"/>
      <c r="CF28" s="241"/>
      <c r="CG28" s="241"/>
      <c r="CH28" s="241"/>
      <c r="CI28" s="241"/>
      <c r="CJ28" s="241"/>
      <c r="CK28" s="241"/>
      <c r="CL28" s="241"/>
      <c r="CM28" s="241"/>
      <c r="CN28" s="241"/>
      <c r="CO28" s="241"/>
      <c r="CP28" s="241"/>
      <c r="CQ28" s="241"/>
      <c r="CR28" s="241"/>
      <c r="CS28" s="241"/>
      <c r="CT28" s="241"/>
      <c r="CU28" s="241"/>
      <c r="CV28" s="241"/>
      <c r="CW28" s="241"/>
      <c r="CX28" s="241"/>
      <c r="CY28" s="241"/>
      <c r="CZ28" s="241"/>
      <c r="DA28" s="241"/>
      <c r="DB28" s="241"/>
      <c r="DC28" s="241"/>
      <c r="DD28" s="241"/>
      <c r="DE28" s="241"/>
      <c r="DF28" s="241"/>
      <c r="DG28" s="241"/>
      <c r="DH28" s="241"/>
      <c r="DI28" s="241"/>
      <c r="DJ28" s="241"/>
      <c r="DK28" s="241"/>
      <c r="DL28" s="241"/>
      <c r="DM28" s="241"/>
      <c r="DN28" s="241"/>
      <c r="DO28" s="241"/>
      <c r="DP28" s="241"/>
      <c r="DQ28" s="241"/>
      <c r="DR28" s="241"/>
      <c r="DS28" s="241"/>
      <c r="DT28" s="241"/>
      <c r="DU28" s="241"/>
      <c r="DV28" s="241"/>
      <c r="DW28" s="241"/>
      <c r="DX28" s="241"/>
      <c r="DY28" s="241"/>
      <c r="DZ28" s="241"/>
      <c r="EA28" s="241"/>
      <c r="EB28" s="241"/>
      <c r="EC28" s="241"/>
      <c r="ED28" s="241"/>
      <c r="EE28" s="241"/>
      <c r="EF28" s="241"/>
      <c r="EG28" s="241"/>
      <c r="EH28" s="241"/>
      <c r="EI28" s="241"/>
      <c r="EJ28" s="241"/>
      <c r="EK28" s="241"/>
      <c r="EL28" s="241"/>
      <c r="EM28" s="241"/>
      <c r="EN28" s="241"/>
      <c r="EO28" s="241"/>
      <c r="EP28" s="241"/>
      <c r="EQ28" s="241"/>
      <c r="ER28" s="241"/>
      <c r="ES28" s="241"/>
      <c r="ET28" s="241"/>
      <c r="EU28" s="241"/>
      <c r="EV28" s="241"/>
      <c r="EW28" s="241"/>
      <c r="EX28" s="241"/>
      <c r="EY28" s="241"/>
      <c r="EZ28" s="241"/>
      <c r="FA28" s="241"/>
      <c r="FB28" s="241"/>
      <c r="FC28" s="241"/>
      <c r="FD28" s="241"/>
    </row>
    <row r="29" spans="1:160" s="1014" customFormat="1" ht="12.75">
      <c r="A29" s="1009">
        <v>2008</v>
      </c>
      <c r="B29" s="1010"/>
      <c r="C29" s="2335">
        <v>0.438</v>
      </c>
      <c r="D29" s="2327"/>
      <c r="E29" s="2335">
        <v>0.32</v>
      </c>
      <c r="F29" s="2327"/>
      <c r="G29" s="2036">
        <v>0.242</v>
      </c>
      <c r="I29" s="2037"/>
      <c r="J29" s="2038"/>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c r="BR29" s="241"/>
      <c r="BS29" s="241"/>
      <c r="BT29" s="241"/>
      <c r="BU29" s="241"/>
      <c r="BV29" s="241"/>
      <c r="BW29" s="241"/>
      <c r="BX29" s="241"/>
      <c r="BY29" s="241"/>
      <c r="BZ29" s="241"/>
      <c r="CA29" s="241"/>
      <c r="CB29" s="241"/>
      <c r="CC29" s="241"/>
      <c r="CD29" s="241"/>
      <c r="CE29" s="241"/>
      <c r="CF29" s="241"/>
      <c r="CG29" s="241"/>
      <c r="CH29" s="241"/>
      <c r="CI29" s="241"/>
      <c r="CJ29" s="241"/>
      <c r="CK29" s="241"/>
      <c r="CL29" s="241"/>
      <c r="CM29" s="241"/>
      <c r="CN29" s="241"/>
      <c r="CO29" s="241"/>
      <c r="CP29" s="241"/>
      <c r="CQ29" s="241"/>
      <c r="CR29" s="241"/>
      <c r="CS29" s="241"/>
      <c r="CT29" s="241"/>
      <c r="CU29" s="241"/>
      <c r="CV29" s="241"/>
      <c r="CW29" s="241"/>
      <c r="CX29" s="241"/>
      <c r="CY29" s="241"/>
      <c r="CZ29" s="241"/>
      <c r="DA29" s="241"/>
      <c r="DB29" s="241"/>
      <c r="DC29" s="241"/>
      <c r="DD29" s="241"/>
      <c r="DE29" s="241"/>
      <c r="DF29" s="241"/>
      <c r="DG29" s="241"/>
      <c r="DH29" s="241"/>
      <c r="DI29" s="241"/>
      <c r="DJ29" s="241"/>
      <c r="DK29" s="241"/>
      <c r="DL29" s="241"/>
      <c r="DM29" s="241"/>
      <c r="DN29" s="241"/>
      <c r="DO29" s="241"/>
      <c r="DP29" s="241"/>
      <c r="DQ29" s="241"/>
      <c r="DR29" s="241"/>
      <c r="DS29" s="241"/>
      <c r="DT29" s="241"/>
      <c r="DU29" s="241"/>
      <c r="DV29" s="241"/>
      <c r="DW29" s="241"/>
      <c r="DX29" s="241"/>
      <c r="DY29" s="241"/>
      <c r="DZ29" s="241"/>
      <c r="EA29" s="241"/>
      <c r="EB29" s="241"/>
      <c r="EC29" s="241"/>
      <c r="ED29" s="241"/>
      <c r="EE29" s="241"/>
      <c r="EF29" s="241"/>
      <c r="EG29" s="241"/>
      <c r="EH29" s="241"/>
      <c r="EI29" s="241"/>
      <c r="EJ29" s="241"/>
      <c r="EK29" s="241"/>
      <c r="EL29" s="241"/>
      <c r="EM29" s="241"/>
      <c r="EN29" s="241"/>
      <c r="EO29" s="241"/>
      <c r="EP29" s="241"/>
      <c r="EQ29" s="241"/>
      <c r="ER29" s="241"/>
      <c r="ES29" s="241"/>
      <c r="ET29" s="241"/>
      <c r="EU29" s="241"/>
      <c r="EV29" s="241"/>
      <c r="EW29" s="241"/>
      <c r="EX29" s="241"/>
      <c r="EY29" s="241"/>
      <c r="EZ29" s="241"/>
      <c r="FA29" s="241"/>
      <c r="FB29" s="241"/>
      <c r="FC29" s="241"/>
      <c r="FD29" s="241"/>
    </row>
    <row r="30" spans="1:160" s="1014" customFormat="1" ht="12.75">
      <c r="A30" s="1009">
        <v>2009</v>
      </c>
      <c r="B30" s="1010"/>
      <c r="C30" s="2335">
        <v>0.413</v>
      </c>
      <c r="D30" s="2327"/>
      <c r="E30" s="2335">
        <v>0.321</v>
      </c>
      <c r="F30" s="2327"/>
      <c r="G30" s="2036">
        <v>0.266</v>
      </c>
      <c r="I30" s="2037"/>
      <c r="J30" s="2038"/>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1"/>
      <c r="BC30" s="241"/>
      <c r="BD30" s="241"/>
      <c r="BE30" s="241"/>
      <c r="BF30" s="241"/>
      <c r="BG30" s="241"/>
      <c r="BH30" s="241"/>
      <c r="BI30" s="241"/>
      <c r="BJ30" s="241"/>
      <c r="BK30" s="241"/>
      <c r="BL30" s="241"/>
      <c r="BM30" s="241"/>
      <c r="BN30" s="241"/>
      <c r="BO30" s="241"/>
      <c r="BP30" s="241"/>
      <c r="BQ30" s="241"/>
      <c r="BR30" s="241"/>
      <c r="BS30" s="241"/>
      <c r="BT30" s="241"/>
      <c r="BU30" s="241"/>
      <c r="BV30" s="241"/>
      <c r="BW30" s="241"/>
      <c r="BX30" s="241"/>
      <c r="BY30" s="241"/>
      <c r="BZ30" s="241"/>
      <c r="CA30" s="241"/>
      <c r="CB30" s="241"/>
      <c r="CC30" s="241"/>
      <c r="CD30" s="241"/>
      <c r="CE30" s="241"/>
      <c r="CF30" s="241"/>
      <c r="CG30" s="241"/>
      <c r="CH30" s="241"/>
      <c r="CI30" s="241"/>
      <c r="CJ30" s="241"/>
      <c r="CK30" s="241"/>
      <c r="CL30" s="241"/>
      <c r="CM30" s="241"/>
      <c r="CN30" s="241"/>
      <c r="CO30" s="241"/>
      <c r="CP30" s="241"/>
      <c r="CQ30" s="241"/>
      <c r="CR30" s="241"/>
      <c r="CS30" s="241"/>
      <c r="CT30" s="241"/>
      <c r="CU30" s="241"/>
      <c r="CV30" s="241"/>
      <c r="CW30" s="241"/>
      <c r="CX30" s="241"/>
      <c r="CY30" s="241"/>
      <c r="CZ30" s="241"/>
      <c r="DA30" s="241"/>
      <c r="DB30" s="241"/>
      <c r="DC30" s="241"/>
      <c r="DD30" s="241"/>
      <c r="DE30" s="241"/>
      <c r="DF30" s="241"/>
      <c r="DG30" s="241"/>
      <c r="DH30" s="241"/>
      <c r="DI30" s="241"/>
      <c r="DJ30" s="241"/>
      <c r="DK30" s="241"/>
      <c r="DL30" s="241"/>
      <c r="DM30" s="241"/>
      <c r="DN30" s="241"/>
      <c r="DO30" s="241"/>
      <c r="DP30" s="241"/>
      <c r="DQ30" s="241"/>
      <c r="DR30" s="241"/>
      <c r="DS30" s="241"/>
      <c r="DT30" s="241"/>
      <c r="DU30" s="241"/>
      <c r="DV30" s="241"/>
      <c r="DW30" s="241"/>
      <c r="DX30" s="241"/>
      <c r="DY30" s="241"/>
      <c r="DZ30" s="241"/>
      <c r="EA30" s="241"/>
      <c r="EB30" s="241"/>
      <c r="EC30" s="241"/>
      <c r="ED30" s="241"/>
      <c r="EE30" s="241"/>
      <c r="EF30" s="241"/>
      <c r="EG30" s="241"/>
      <c r="EH30" s="241"/>
      <c r="EI30" s="241"/>
      <c r="EJ30" s="241"/>
      <c r="EK30" s="241"/>
      <c r="EL30" s="241"/>
      <c r="EM30" s="241"/>
      <c r="EN30" s="241"/>
      <c r="EO30" s="241"/>
      <c r="EP30" s="241"/>
      <c r="EQ30" s="241"/>
      <c r="ER30" s="241"/>
      <c r="ES30" s="241"/>
      <c r="ET30" s="241"/>
      <c r="EU30" s="241"/>
      <c r="EV30" s="241"/>
      <c r="EW30" s="241"/>
      <c r="EX30" s="241"/>
      <c r="EY30" s="241"/>
      <c r="EZ30" s="241"/>
      <c r="FA30" s="241"/>
      <c r="FB30" s="241"/>
      <c r="FC30" s="241"/>
      <c r="FD30" s="241"/>
    </row>
    <row r="31" spans="1:160" s="1014" customFormat="1" ht="12.75">
      <c r="A31" s="1009"/>
      <c r="B31" s="1010"/>
      <c r="C31" s="2327"/>
      <c r="D31" s="2327"/>
      <c r="E31" s="2327"/>
      <c r="F31" s="2327"/>
      <c r="G31" s="2334"/>
      <c r="I31" s="2037"/>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S31" s="241"/>
      <c r="BT31" s="241"/>
      <c r="BU31" s="241"/>
      <c r="BV31" s="241"/>
      <c r="BW31" s="241"/>
      <c r="BX31" s="241"/>
      <c r="BY31" s="241"/>
      <c r="BZ31" s="241"/>
      <c r="CA31" s="241"/>
      <c r="CB31" s="241"/>
      <c r="CC31" s="241"/>
      <c r="CD31" s="241"/>
      <c r="CE31" s="241"/>
      <c r="CF31" s="241"/>
      <c r="CG31" s="241"/>
      <c r="CH31" s="241"/>
      <c r="CI31" s="241"/>
      <c r="CJ31" s="241"/>
      <c r="CK31" s="241"/>
      <c r="CL31" s="241"/>
      <c r="CM31" s="241"/>
      <c r="CN31" s="241"/>
      <c r="CO31" s="241"/>
      <c r="CP31" s="241"/>
      <c r="CQ31" s="241"/>
      <c r="CR31" s="241"/>
      <c r="CS31" s="241"/>
      <c r="CT31" s="241"/>
      <c r="CU31" s="241"/>
      <c r="CV31" s="241"/>
      <c r="CW31" s="241"/>
      <c r="CX31" s="241"/>
      <c r="CY31" s="241"/>
      <c r="CZ31" s="241"/>
      <c r="DA31" s="241"/>
      <c r="DB31" s="241"/>
      <c r="DC31" s="241"/>
      <c r="DD31" s="241"/>
      <c r="DE31" s="241"/>
      <c r="DF31" s="241"/>
      <c r="DG31" s="241"/>
      <c r="DH31" s="241"/>
      <c r="DI31" s="241"/>
      <c r="DJ31" s="241"/>
      <c r="DK31" s="241"/>
      <c r="DL31" s="241"/>
      <c r="DM31" s="241"/>
      <c r="DN31" s="241"/>
      <c r="DO31" s="241"/>
      <c r="DP31" s="241"/>
      <c r="DQ31" s="241"/>
      <c r="DR31" s="241"/>
      <c r="DS31" s="241"/>
      <c r="DT31" s="241"/>
      <c r="DU31" s="241"/>
      <c r="DV31" s="241"/>
      <c r="DW31" s="241"/>
      <c r="DX31" s="241"/>
      <c r="DY31" s="241"/>
      <c r="DZ31" s="241"/>
      <c r="EA31" s="241"/>
      <c r="EB31" s="241"/>
      <c r="EC31" s="241"/>
      <c r="ED31" s="241"/>
      <c r="EE31" s="241"/>
      <c r="EF31" s="241"/>
      <c r="EG31" s="241"/>
      <c r="EH31" s="241"/>
      <c r="EI31" s="241"/>
      <c r="EJ31" s="241"/>
      <c r="EK31" s="241"/>
      <c r="EL31" s="241"/>
      <c r="EM31" s="241"/>
      <c r="EN31" s="241"/>
      <c r="EO31" s="241"/>
      <c r="EP31" s="241"/>
      <c r="EQ31" s="241"/>
      <c r="ER31" s="241"/>
      <c r="ES31" s="241"/>
      <c r="ET31" s="241"/>
      <c r="EU31" s="241"/>
      <c r="EV31" s="241"/>
      <c r="EW31" s="241"/>
      <c r="EX31" s="241"/>
      <c r="EY31" s="241"/>
      <c r="EZ31" s="241"/>
      <c r="FA31" s="241"/>
      <c r="FB31" s="241"/>
      <c r="FC31" s="241"/>
      <c r="FD31" s="241"/>
    </row>
    <row r="32" spans="1:160" s="1014" customFormat="1" ht="0.75" customHeight="1">
      <c r="A32" s="1019"/>
      <c r="B32" s="2039"/>
      <c r="C32" s="1021"/>
      <c r="D32" s="1020"/>
      <c r="E32" s="1021"/>
      <c r="F32" s="1020"/>
      <c r="G32" s="2040"/>
      <c r="I32" s="2037"/>
      <c r="J32" s="2038"/>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S32" s="241"/>
      <c r="BT32" s="241"/>
      <c r="BU32" s="241"/>
      <c r="BV32" s="241"/>
      <c r="BW32" s="241"/>
      <c r="BX32" s="241"/>
      <c r="BY32" s="241"/>
      <c r="BZ32" s="241"/>
      <c r="CA32" s="241"/>
      <c r="CB32" s="241"/>
      <c r="CC32" s="241"/>
      <c r="CD32" s="241"/>
      <c r="CE32" s="241"/>
      <c r="CF32" s="241"/>
      <c r="CG32" s="241"/>
      <c r="CH32" s="241"/>
      <c r="CI32" s="241"/>
      <c r="CJ32" s="241"/>
      <c r="CK32" s="241"/>
      <c r="CL32" s="241"/>
      <c r="CM32" s="241"/>
      <c r="CN32" s="241"/>
      <c r="CO32" s="241"/>
      <c r="CP32" s="241"/>
      <c r="CQ32" s="241"/>
      <c r="CR32" s="241"/>
      <c r="CS32" s="241"/>
      <c r="CT32" s="241"/>
      <c r="CU32" s="241"/>
      <c r="CV32" s="241"/>
      <c r="CW32" s="241"/>
      <c r="CX32" s="241"/>
      <c r="CY32" s="241"/>
      <c r="CZ32" s="241"/>
      <c r="DA32" s="241"/>
      <c r="DB32" s="241"/>
      <c r="DC32" s="241"/>
      <c r="DD32" s="241"/>
      <c r="DE32" s="241"/>
      <c r="DF32" s="241"/>
      <c r="DG32" s="241"/>
      <c r="DH32" s="241"/>
      <c r="DI32" s="241"/>
      <c r="DJ32" s="241"/>
      <c r="DK32" s="241"/>
      <c r="DL32" s="241"/>
      <c r="DM32" s="241"/>
      <c r="DN32" s="241"/>
      <c r="DO32" s="241"/>
      <c r="DP32" s="241"/>
      <c r="DQ32" s="241"/>
      <c r="DR32" s="241"/>
      <c r="DS32" s="241"/>
      <c r="DT32" s="241"/>
      <c r="DU32" s="241"/>
      <c r="DV32" s="241"/>
      <c r="DW32" s="241"/>
      <c r="DX32" s="241"/>
      <c r="DY32" s="241"/>
      <c r="DZ32" s="241"/>
      <c r="EA32" s="241"/>
      <c r="EB32" s="241"/>
      <c r="EC32" s="241"/>
      <c r="ED32" s="241"/>
      <c r="EE32" s="241"/>
      <c r="EF32" s="241"/>
      <c r="EG32" s="241"/>
      <c r="EH32" s="241"/>
      <c r="EI32" s="241"/>
      <c r="EJ32" s="241"/>
      <c r="EK32" s="241"/>
      <c r="EL32" s="241"/>
      <c r="EM32" s="241"/>
      <c r="EN32" s="241"/>
      <c r="EO32" s="241"/>
      <c r="EP32" s="241"/>
      <c r="EQ32" s="241"/>
      <c r="ER32" s="241"/>
      <c r="ES32" s="241"/>
      <c r="ET32" s="241"/>
      <c r="EU32" s="241"/>
      <c r="EV32" s="241"/>
      <c r="EW32" s="241"/>
      <c r="EX32" s="241"/>
      <c r="EY32" s="241"/>
      <c r="EZ32" s="241"/>
      <c r="FA32" s="241"/>
      <c r="FB32" s="241"/>
      <c r="FC32" s="241"/>
      <c r="FD32" s="241"/>
    </row>
    <row r="33" spans="1:7" ht="12.75">
      <c r="A33" s="112" t="s">
        <v>964</v>
      </c>
      <c r="B33" s="1"/>
      <c r="C33" s="1025"/>
      <c r="D33" s="1026"/>
      <c r="E33" s="1025"/>
      <c r="F33" s="1025"/>
      <c r="G33" s="1026"/>
    </row>
    <row r="34" spans="1:7" ht="11.25" customHeight="1">
      <c r="A34" s="112" t="s">
        <v>963</v>
      </c>
      <c r="B34" s="1"/>
      <c r="C34" s="1025"/>
      <c r="D34" s="1026"/>
      <c r="E34" s="1025"/>
      <c r="F34" s="1025"/>
      <c r="G34" s="1026"/>
    </row>
    <row r="35" spans="1:8" s="2042" customFormat="1" ht="11.25" customHeight="1">
      <c r="A35" s="1940" t="s">
        <v>251</v>
      </c>
      <c r="B35" s="2041"/>
      <c r="C35" s="2041"/>
      <c r="D35" s="2041"/>
      <c r="E35" s="2041"/>
      <c r="F35" s="2041"/>
      <c r="G35" s="2041"/>
      <c r="H35" s="2041"/>
    </row>
    <row r="36" spans="1:8" s="2042" customFormat="1" ht="11.25" customHeight="1">
      <c r="A36" s="112" t="s">
        <v>966</v>
      </c>
      <c r="B36" s="2041"/>
      <c r="C36" s="2041"/>
      <c r="D36" s="2041"/>
      <c r="E36" s="2041"/>
      <c r="F36" s="2041"/>
      <c r="G36" s="2041"/>
      <c r="H36" s="2041"/>
    </row>
    <row r="37" spans="1:7" ht="11.25" customHeight="1">
      <c r="A37" s="112" t="s">
        <v>965</v>
      </c>
      <c r="B37" s="1"/>
      <c r="C37" s="1025"/>
      <c r="D37" s="1026"/>
      <c r="E37" s="1025"/>
      <c r="F37" s="1025"/>
      <c r="G37" s="1026"/>
    </row>
    <row r="38" ht="12.75">
      <c r="A38" s="112"/>
    </row>
    <row r="49" ht="12.75">
      <c r="A49" t="s">
        <v>141</v>
      </c>
    </row>
  </sheetData>
  <sheetProtection/>
  <printOptions/>
  <pageMargins left="0.7" right="0.7" top="0.75" bottom="0.75" header="0.3" footer="0.3"/>
  <pageSetup orientation="portrait" paperSize="9"/>
  <ignoredErrors>
    <ignoredError sqref="D10 F10" numberStoredAsText="1"/>
  </ignoredErrors>
</worksheet>
</file>

<file path=xl/worksheets/sheet63.xml><?xml version="1.0" encoding="utf-8"?>
<worksheet xmlns="http://schemas.openxmlformats.org/spreadsheetml/2006/main" xmlns:r="http://schemas.openxmlformats.org/officeDocument/2006/relationships">
  <dimension ref="A1:R49"/>
  <sheetViews>
    <sheetView zoomScalePageLayoutView="0" workbookViewId="0" topLeftCell="A1">
      <selection activeCell="M2" sqref="M2"/>
    </sheetView>
  </sheetViews>
  <sheetFormatPr defaultColWidth="9.140625" defaultRowHeight="12.75"/>
  <cols>
    <col min="1" max="1" width="0.85546875" style="11" customWidth="1"/>
    <col min="2" max="2" width="1.57421875" style="11" customWidth="1"/>
    <col min="3" max="3" width="21.421875" style="11" customWidth="1"/>
    <col min="4" max="4" width="12.421875" style="11" customWidth="1"/>
    <col min="5" max="5" width="5.00390625" style="11" customWidth="1"/>
    <col min="6" max="6" width="8.28125" style="779" customWidth="1"/>
    <col min="7" max="7" width="14.140625" style="779" customWidth="1"/>
    <col min="8" max="8" width="4.421875" style="11" customWidth="1"/>
    <col min="9" max="9" width="2.7109375" style="11" customWidth="1"/>
    <col min="10" max="10" width="13.57421875" style="779" customWidth="1"/>
    <col min="11" max="11" width="14.140625" style="779" customWidth="1"/>
    <col min="12" max="12" width="3.00390625" style="11" customWidth="1"/>
    <col min="13" max="16384" width="9.140625" style="11" customWidth="1"/>
  </cols>
  <sheetData>
    <row r="1" spans="1:12" ht="12.75">
      <c r="A1" s="670"/>
      <c r="B1" s="671"/>
      <c r="C1" s="671"/>
      <c r="D1" s="671"/>
      <c r="E1" s="671"/>
      <c r="F1" s="2043"/>
      <c r="G1" s="2043"/>
      <c r="H1" s="671"/>
      <c r="I1" s="671"/>
      <c r="J1" s="2043"/>
      <c r="K1" s="2043"/>
      <c r="L1" s="775"/>
    </row>
    <row r="2" spans="1:12" s="15" customFormat="1" ht="22.5" customHeight="1">
      <c r="A2" s="2587" t="s">
        <v>827</v>
      </c>
      <c r="B2" s="2514"/>
      <c r="C2" s="2514"/>
      <c r="D2" s="2514"/>
      <c r="E2" s="2514"/>
      <c r="F2" s="2514"/>
      <c r="G2" s="2514"/>
      <c r="H2" s="2514"/>
      <c r="I2" s="2514"/>
      <c r="J2" s="2514"/>
      <c r="K2" s="2514"/>
      <c r="L2" s="2588"/>
    </row>
    <row r="3" spans="1:12" ht="23.25" customHeight="1">
      <c r="A3" s="2758" t="s">
        <v>110</v>
      </c>
      <c r="B3" s="2759"/>
      <c r="C3" s="2759"/>
      <c r="D3" s="2759"/>
      <c r="E3" s="2759"/>
      <c r="F3" s="2759"/>
      <c r="G3" s="2759"/>
      <c r="H3" s="2759"/>
      <c r="I3" s="2759"/>
      <c r="J3" s="2759"/>
      <c r="K3" s="2759"/>
      <c r="L3" s="2760"/>
    </row>
    <row r="4" spans="1:12" ht="23.25" customHeight="1">
      <c r="A4" s="2758" t="s">
        <v>766</v>
      </c>
      <c r="B4" s="2759"/>
      <c r="C4" s="2759"/>
      <c r="D4" s="2759"/>
      <c r="E4" s="2759"/>
      <c r="F4" s="2759"/>
      <c r="G4" s="2759"/>
      <c r="H4" s="2759"/>
      <c r="I4" s="2759"/>
      <c r="J4" s="2759"/>
      <c r="K4" s="2759"/>
      <c r="L4" s="2760"/>
    </row>
    <row r="5" spans="1:12" ht="6.75" customHeight="1">
      <c r="A5" s="1139"/>
      <c r="B5" s="13"/>
      <c r="C5" s="725"/>
      <c r="D5" s="549"/>
      <c r="E5" s="725"/>
      <c r="F5" s="2044"/>
      <c r="G5" s="2044"/>
      <c r="H5" s="725"/>
      <c r="I5" s="725"/>
      <c r="J5" s="2044"/>
      <c r="K5" s="2044"/>
      <c r="L5" s="829"/>
    </row>
    <row r="6" spans="1:12" s="42" customFormat="1" ht="24.75" customHeight="1">
      <c r="A6" s="2761" t="s">
        <v>308</v>
      </c>
      <c r="B6" s="2613"/>
      <c r="C6" s="2613"/>
      <c r="D6" s="2762"/>
      <c r="E6" s="2763" t="s">
        <v>481</v>
      </c>
      <c r="F6" s="2764"/>
      <c r="G6" s="2764"/>
      <c r="H6" s="2764"/>
      <c r="I6" s="2765" t="s">
        <v>482</v>
      </c>
      <c r="J6" s="2764"/>
      <c r="K6" s="2764"/>
      <c r="L6" s="2766"/>
    </row>
    <row r="7" spans="1:12" s="37" customFormat="1" ht="12.75">
      <c r="A7" s="1595"/>
      <c r="B7" s="1596"/>
      <c r="C7" s="1597"/>
      <c r="D7" s="1597"/>
      <c r="E7" s="2045"/>
      <c r="F7" s="2046"/>
      <c r="G7" s="2046"/>
      <c r="H7" s="2046"/>
      <c r="I7" s="2047"/>
      <c r="J7" s="2048"/>
      <c r="K7" s="2048"/>
      <c r="L7" s="2049"/>
    </row>
    <row r="8" spans="1:12" ht="13.5">
      <c r="A8" s="2050"/>
      <c r="B8" s="566"/>
      <c r="C8" s="2051"/>
      <c r="D8" s="2052"/>
      <c r="E8" s="2053"/>
      <c r="F8" s="2054"/>
      <c r="G8" s="2054"/>
      <c r="H8" s="2055"/>
      <c r="I8" s="2056"/>
      <c r="J8" s="2054"/>
      <c r="K8" s="2054"/>
      <c r="L8" s="2057"/>
    </row>
    <row r="9" spans="1:12" s="42" customFormat="1" ht="12" customHeight="1">
      <c r="A9" s="900"/>
      <c r="B9" s="2058" t="s">
        <v>828</v>
      </c>
      <c r="C9" s="2058"/>
      <c r="D9" s="2059"/>
      <c r="E9" s="2060"/>
      <c r="F9" s="1717">
        <v>8</v>
      </c>
      <c r="G9" s="2061">
        <f>F9/$F$39</f>
        <v>0.005376344086021506</v>
      </c>
      <c r="H9" s="2061"/>
      <c r="I9" s="1784"/>
      <c r="J9" s="1717">
        <v>15773</v>
      </c>
      <c r="K9" s="2061">
        <f>J9/$J$39</f>
        <v>0.001517174087478413</v>
      </c>
      <c r="L9" s="2062"/>
    </row>
    <row r="10" spans="1:12" s="42" customFormat="1" ht="12" customHeight="1">
      <c r="A10" s="900"/>
      <c r="B10" s="2058" t="s">
        <v>829</v>
      </c>
      <c r="C10" s="2058"/>
      <c r="D10" s="2059"/>
      <c r="E10" s="2060"/>
      <c r="F10" s="1717">
        <v>9</v>
      </c>
      <c r="G10" s="2061">
        <f>F10/$F$39</f>
        <v>0.006048387096774193</v>
      </c>
      <c r="H10" s="2061"/>
      <c r="I10" s="1784"/>
      <c r="J10" s="1717">
        <v>145573</v>
      </c>
      <c r="K10" s="2061">
        <f>J10/$J$39</f>
        <v>0.014002382770335067</v>
      </c>
      <c r="L10" s="2062"/>
    </row>
    <row r="11" spans="1:12" s="42" customFormat="1" ht="12" customHeight="1">
      <c r="A11" s="900"/>
      <c r="B11" s="2058" t="s">
        <v>830</v>
      </c>
      <c r="C11" s="2058"/>
      <c r="D11" s="2059"/>
      <c r="E11" s="2060"/>
      <c r="F11" s="1717">
        <f>SUM(F12:F18)</f>
        <v>822</v>
      </c>
      <c r="G11" s="2061">
        <f>F11/$F$39</f>
        <v>0.5524193548387096</v>
      </c>
      <c r="H11" s="2061"/>
      <c r="I11" s="1784"/>
      <c r="J11" s="1717">
        <f>SUM(J12:J18)</f>
        <v>3886522</v>
      </c>
      <c r="K11" s="2061">
        <f>J11/$J$39</f>
        <v>0.3738369662597335</v>
      </c>
      <c r="L11" s="2062"/>
    </row>
    <row r="12" spans="1:18" s="1154" customFormat="1" ht="12" customHeight="1">
      <c r="A12" s="2063"/>
      <c r="B12" s="576"/>
      <c r="C12" s="907" t="s">
        <v>831</v>
      </c>
      <c r="D12" s="580"/>
      <c r="E12" s="1150"/>
      <c r="F12" s="2064">
        <v>86</v>
      </c>
      <c r="G12" s="2394">
        <f>F12/$F$39</f>
        <v>0.05779569892473118</v>
      </c>
      <c r="H12" s="2065"/>
      <c r="I12" s="1150"/>
      <c r="J12" s="2064">
        <v>709448</v>
      </c>
      <c r="K12" s="2394">
        <f>J12/$J$39</f>
        <v>0.06824041856421639</v>
      </c>
      <c r="L12" s="2066"/>
      <c r="P12" s="42"/>
      <c r="R12" s="42"/>
    </row>
    <row r="13" spans="1:18" s="1154" customFormat="1" ht="12" customHeight="1">
      <c r="A13" s="2063"/>
      <c r="B13" s="576"/>
      <c r="C13" s="907" t="s">
        <v>832</v>
      </c>
      <c r="D13" s="580"/>
      <c r="E13" s="1150"/>
      <c r="F13" s="2064">
        <v>84</v>
      </c>
      <c r="G13" s="2394">
        <f aca="true" t="shared" si="0" ref="G13:G18">F13/$F$39</f>
        <v>0.056451612903225805</v>
      </c>
      <c r="H13" s="2065"/>
      <c r="I13" s="1150"/>
      <c r="J13" s="2064">
        <v>605920</v>
      </c>
      <c r="K13" s="2394">
        <f aca="true" t="shared" si="1" ref="K13:K18">J13/$J$39</f>
        <v>0.05828226228903316</v>
      </c>
      <c r="L13" s="2066"/>
      <c r="P13" s="42"/>
      <c r="R13" s="42"/>
    </row>
    <row r="14" spans="1:18" s="1154" customFormat="1" ht="12" customHeight="1">
      <c r="A14" s="2063"/>
      <c r="B14" s="576"/>
      <c r="C14" s="907" t="s">
        <v>833</v>
      </c>
      <c r="D14" s="580"/>
      <c r="E14" s="1150"/>
      <c r="F14" s="2064">
        <v>161</v>
      </c>
      <c r="G14" s="2394">
        <f t="shared" si="0"/>
        <v>0.1081989247311828</v>
      </c>
      <c r="H14" s="2065"/>
      <c r="I14" s="1150"/>
      <c r="J14" s="2064">
        <v>398763</v>
      </c>
      <c r="K14" s="2394">
        <f t="shared" si="1"/>
        <v>0.03835623474577787</v>
      </c>
      <c r="L14" s="2066"/>
      <c r="P14" s="42"/>
      <c r="R14" s="42"/>
    </row>
    <row r="15" spans="1:18" s="1154" customFormat="1" ht="12" customHeight="1">
      <c r="A15" s="2063"/>
      <c r="B15" s="576"/>
      <c r="C15" s="907" t="s">
        <v>834</v>
      </c>
      <c r="D15" s="580"/>
      <c r="E15" s="1150"/>
      <c r="F15" s="2064">
        <v>123</v>
      </c>
      <c r="G15" s="2394">
        <f t="shared" si="0"/>
        <v>0.08266129032258064</v>
      </c>
      <c r="H15" s="2065"/>
      <c r="I15" s="1150"/>
      <c r="J15" s="2064">
        <v>793981</v>
      </c>
      <c r="K15" s="2394">
        <f t="shared" si="1"/>
        <v>0.07637148285996309</v>
      </c>
      <c r="L15" s="2066"/>
      <c r="P15" s="42"/>
      <c r="R15" s="42"/>
    </row>
    <row r="16" spans="1:18" s="1154" customFormat="1" ht="12" customHeight="1">
      <c r="A16" s="2063"/>
      <c r="B16" s="576"/>
      <c r="C16" s="907" t="s">
        <v>835</v>
      </c>
      <c r="D16" s="580"/>
      <c r="E16" s="1150"/>
      <c r="F16" s="2064">
        <v>85</v>
      </c>
      <c r="G16" s="2394">
        <f t="shared" si="0"/>
        <v>0.05712365591397849</v>
      </c>
      <c r="H16" s="2065"/>
      <c r="I16" s="1150"/>
      <c r="J16" s="2064">
        <v>476456</v>
      </c>
      <c r="K16" s="2394">
        <f t="shared" si="1"/>
        <v>0.04582937279044029</v>
      </c>
      <c r="L16" s="2066"/>
      <c r="P16" s="42"/>
      <c r="R16" s="42"/>
    </row>
    <row r="17" spans="1:18" s="1154" customFormat="1" ht="12" customHeight="1">
      <c r="A17" s="2063"/>
      <c r="B17" s="576"/>
      <c r="C17" s="907" t="s">
        <v>836</v>
      </c>
      <c r="D17" s="580"/>
      <c r="E17" s="1150"/>
      <c r="F17" s="2064">
        <v>182</v>
      </c>
      <c r="G17" s="2394">
        <f t="shared" si="0"/>
        <v>0.12231182795698925</v>
      </c>
      <c r="H17" s="2065"/>
      <c r="I17" s="1150"/>
      <c r="J17" s="2064">
        <v>542423</v>
      </c>
      <c r="K17" s="2394">
        <f t="shared" si="1"/>
        <v>0.05217460977951583</v>
      </c>
      <c r="L17" s="2066"/>
      <c r="P17" s="42"/>
      <c r="R17" s="42"/>
    </row>
    <row r="18" spans="1:18" s="1154" customFormat="1" ht="12" customHeight="1">
      <c r="A18" s="2063"/>
      <c r="B18" s="576"/>
      <c r="C18" s="907" t="s">
        <v>837</v>
      </c>
      <c r="D18" s="580"/>
      <c r="E18" s="1150"/>
      <c r="F18" s="2064">
        <v>101</v>
      </c>
      <c r="G18" s="2394">
        <f t="shared" si="0"/>
        <v>0.0678763440860215</v>
      </c>
      <c r="H18" s="2065"/>
      <c r="I18" s="1150"/>
      <c r="J18" s="2064">
        <v>359531</v>
      </c>
      <c r="K18" s="2394">
        <f t="shared" si="1"/>
        <v>0.03458258523078687</v>
      </c>
      <c r="L18" s="2066"/>
      <c r="P18" s="42"/>
      <c r="R18" s="42"/>
    </row>
    <row r="19" spans="1:12" s="42" customFormat="1" ht="13.5" customHeight="1">
      <c r="A19" s="900"/>
      <c r="B19" s="2058" t="s">
        <v>311</v>
      </c>
      <c r="C19" s="2058"/>
      <c r="D19" s="2059"/>
      <c r="E19" s="1784"/>
      <c r="F19" s="1717">
        <f>SUM(F20:F26)</f>
        <v>177</v>
      </c>
      <c r="G19" s="2061">
        <f>F19/$F$39</f>
        <v>0.11895161290322581</v>
      </c>
      <c r="H19" s="2061"/>
      <c r="I19" s="1784"/>
      <c r="J19" s="1717">
        <f>SUM(J20:J26)</f>
        <v>1183500</v>
      </c>
      <c r="K19" s="2061">
        <f aca="true" t="shared" si="2" ref="K19:K26">J19/$J$39</f>
        <v>0.11383855528629315</v>
      </c>
      <c r="L19" s="2062"/>
    </row>
    <row r="20" spans="1:18" s="1154" customFormat="1" ht="12" customHeight="1">
      <c r="A20" s="2063"/>
      <c r="B20" s="576"/>
      <c r="C20" s="907" t="s">
        <v>314</v>
      </c>
      <c r="D20" s="580"/>
      <c r="E20" s="1150"/>
      <c r="F20" s="2064">
        <v>31</v>
      </c>
      <c r="G20" s="2394">
        <f aca="true" t="shared" si="3" ref="G20:G26">F20/$F$39</f>
        <v>0.020833333333333332</v>
      </c>
      <c r="H20" s="2065"/>
      <c r="I20" s="1150"/>
      <c r="J20" s="2064">
        <v>196207</v>
      </c>
      <c r="K20" s="2394">
        <f t="shared" si="2"/>
        <v>0.01887276841323001</v>
      </c>
      <c r="L20" s="2066"/>
      <c r="P20" s="42"/>
      <c r="R20" s="42"/>
    </row>
    <row r="21" spans="1:18" s="1154" customFormat="1" ht="12" customHeight="1">
      <c r="A21" s="2063"/>
      <c r="B21" s="576"/>
      <c r="C21" s="907" t="s">
        <v>838</v>
      </c>
      <c r="D21" s="580"/>
      <c r="E21" s="1150"/>
      <c r="F21" s="2064">
        <v>11</v>
      </c>
      <c r="G21" s="2394">
        <f t="shared" si="3"/>
        <v>0.00739247311827957</v>
      </c>
      <c r="H21" s="2065"/>
      <c r="I21" s="1150"/>
      <c r="J21" s="2064">
        <v>12722</v>
      </c>
      <c r="K21" s="2394">
        <f t="shared" si="2"/>
        <v>0.0012237043517973987</v>
      </c>
      <c r="L21" s="2066"/>
      <c r="P21" s="42"/>
      <c r="R21" s="42"/>
    </row>
    <row r="22" spans="1:18" s="1154" customFormat="1" ht="12" customHeight="1">
      <c r="A22" s="2063"/>
      <c r="B22" s="576"/>
      <c r="C22" s="907" t="s">
        <v>839</v>
      </c>
      <c r="D22" s="580"/>
      <c r="E22" s="1150"/>
      <c r="F22" s="2064">
        <v>5</v>
      </c>
      <c r="G22" s="2394">
        <f t="shared" si="3"/>
        <v>0.003360215053763441</v>
      </c>
      <c r="H22" s="2065"/>
      <c r="I22" s="1150"/>
      <c r="J22" s="2064">
        <v>88334</v>
      </c>
      <c r="K22" s="2394">
        <f t="shared" si="2"/>
        <v>0.008496675067730814</v>
      </c>
      <c r="L22" s="2066"/>
      <c r="P22" s="42"/>
      <c r="R22" s="42"/>
    </row>
    <row r="23" spans="1:18" s="1154" customFormat="1" ht="12" customHeight="1">
      <c r="A23" s="2063"/>
      <c r="B23" s="576"/>
      <c r="C23" s="907" t="s">
        <v>840</v>
      </c>
      <c r="D23" s="580"/>
      <c r="E23" s="1150"/>
      <c r="F23" s="2064">
        <v>26</v>
      </c>
      <c r="G23" s="2394">
        <f t="shared" si="3"/>
        <v>0.01747311827956989</v>
      </c>
      <c r="H23" s="2065"/>
      <c r="I23" s="1150"/>
      <c r="J23" s="2064">
        <v>174164</v>
      </c>
      <c r="K23" s="2394">
        <f t="shared" si="2"/>
        <v>0.016752495262257677</v>
      </c>
      <c r="L23" s="2066"/>
      <c r="P23" s="42"/>
      <c r="R23" s="42"/>
    </row>
    <row r="24" spans="1:18" s="1154" customFormat="1" ht="12" customHeight="1">
      <c r="A24" s="2063"/>
      <c r="B24" s="576"/>
      <c r="C24" s="907" t="s">
        <v>412</v>
      </c>
      <c r="D24" s="580"/>
      <c r="E24" s="1150"/>
      <c r="F24" s="2064">
        <v>7</v>
      </c>
      <c r="G24" s="2394">
        <f t="shared" si="3"/>
        <v>0.004704301075268817</v>
      </c>
      <c r="H24" s="2065"/>
      <c r="I24" s="1150"/>
      <c r="J24" s="2064">
        <v>272297</v>
      </c>
      <c r="K24" s="2394">
        <f t="shared" si="2"/>
        <v>0.026191717016300603</v>
      </c>
      <c r="L24" s="2066"/>
      <c r="P24" s="42"/>
      <c r="R24" s="42"/>
    </row>
    <row r="25" spans="1:18" s="1154" customFormat="1" ht="12" customHeight="1">
      <c r="A25" s="2063"/>
      <c r="B25" s="576"/>
      <c r="C25" s="907" t="s">
        <v>841</v>
      </c>
      <c r="D25" s="580"/>
      <c r="E25" s="1150"/>
      <c r="F25" s="2064">
        <v>8</v>
      </c>
      <c r="G25" s="2394">
        <f t="shared" si="3"/>
        <v>0.005376344086021506</v>
      </c>
      <c r="H25" s="2065"/>
      <c r="I25" s="1150"/>
      <c r="J25" s="2064">
        <v>33505</v>
      </c>
      <c r="K25" s="2394">
        <f t="shared" si="2"/>
        <v>0.0032227805617805255</v>
      </c>
      <c r="L25" s="2066"/>
      <c r="P25" s="42"/>
      <c r="R25" s="42"/>
    </row>
    <row r="26" spans="1:18" s="1154" customFormat="1" ht="12" customHeight="1">
      <c r="A26" s="2063"/>
      <c r="B26" s="576"/>
      <c r="C26" s="907" t="s">
        <v>319</v>
      </c>
      <c r="D26" s="580"/>
      <c r="E26" s="1150"/>
      <c r="F26" s="2064">
        <v>89</v>
      </c>
      <c r="G26" s="2394">
        <f t="shared" si="3"/>
        <v>0.05981182795698925</v>
      </c>
      <c r="H26" s="2065"/>
      <c r="I26" s="1150"/>
      <c r="J26" s="2064">
        <v>406271</v>
      </c>
      <c r="K26" s="2394">
        <f t="shared" si="2"/>
        <v>0.03907841461319612</v>
      </c>
      <c r="L26" s="2066"/>
      <c r="P26" s="42"/>
      <c r="R26" s="42"/>
    </row>
    <row r="27" spans="1:12" s="42" customFormat="1" ht="12" customHeight="1">
      <c r="A27" s="900"/>
      <c r="B27" s="2058" t="s">
        <v>320</v>
      </c>
      <c r="C27" s="2058"/>
      <c r="D27" s="2059"/>
      <c r="E27" s="1784"/>
      <c r="F27" s="1717">
        <f>SUM(F28:F30)</f>
        <v>148</v>
      </c>
      <c r="G27" s="2061">
        <f>F27/$F$39</f>
        <v>0.09946236559139784</v>
      </c>
      <c r="H27" s="2061"/>
      <c r="I27" s="1784"/>
      <c r="J27" s="1717">
        <f>SUM(J28:J30)</f>
        <v>1603752</v>
      </c>
      <c r="K27" s="2061">
        <f>J27/$J$39</f>
        <v>0.15426177500422747</v>
      </c>
      <c r="L27" s="2062"/>
    </row>
    <row r="28" spans="1:18" s="1154" customFormat="1" ht="12" customHeight="1">
      <c r="A28" s="2063"/>
      <c r="B28" s="576"/>
      <c r="C28" s="907" t="s">
        <v>842</v>
      </c>
      <c r="D28" s="580"/>
      <c r="E28" s="1150"/>
      <c r="F28" s="2064">
        <v>69</v>
      </c>
      <c r="G28" s="2394">
        <f>F28/$F$39</f>
        <v>0.046370967741935484</v>
      </c>
      <c r="H28" s="2065"/>
      <c r="I28" s="1150"/>
      <c r="J28" s="2064">
        <v>1419487</v>
      </c>
      <c r="K28" s="2394">
        <f>J28/$J$39</f>
        <v>0.13653768426503962</v>
      </c>
      <c r="L28" s="2066"/>
      <c r="P28" s="42"/>
      <c r="R28" s="42"/>
    </row>
    <row r="29" spans="1:18" s="1154" customFormat="1" ht="12" customHeight="1">
      <c r="A29" s="2063"/>
      <c r="B29" s="576"/>
      <c r="C29" s="907" t="s">
        <v>843</v>
      </c>
      <c r="D29" s="580"/>
      <c r="E29" s="1150"/>
      <c r="F29" s="2064">
        <v>45</v>
      </c>
      <c r="G29" s="2394">
        <f>F29/$F$39</f>
        <v>0.03024193548387097</v>
      </c>
      <c r="H29" s="2065"/>
      <c r="I29" s="1150"/>
      <c r="J29" s="2064">
        <v>117610</v>
      </c>
      <c r="K29" s="2394">
        <f>J29/$J$39</f>
        <v>0.011312676372810256</v>
      </c>
      <c r="L29" s="2066"/>
      <c r="P29" s="42"/>
      <c r="R29" s="42"/>
    </row>
    <row r="30" spans="1:18" s="1154" customFormat="1" ht="12" customHeight="1">
      <c r="A30" s="2063"/>
      <c r="B30" s="576"/>
      <c r="C30" s="907" t="s">
        <v>844</v>
      </c>
      <c r="D30" s="580"/>
      <c r="E30" s="1150"/>
      <c r="F30" s="2064">
        <v>34</v>
      </c>
      <c r="G30" s="2394">
        <f>F30/$F$39</f>
        <v>0.0228494623655914</v>
      </c>
      <c r="H30" s="2065"/>
      <c r="I30" s="1150"/>
      <c r="J30" s="2064">
        <v>66655</v>
      </c>
      <c r="K30" s="2394">
        <f>J30/$J$39</f>
        <v>0.0064114143663775835</v>
      </c>
      <c r="L30" s="2066"/>
      <c r="P30" s="42"/>
      <c r="R30" s="42"/>
    </row>
    <row r="31" spans="1:18" s="1154" customFormat="1" ht="12" customHeight="1">
      <c r="A31" s="900"/>
      <c r="B31" s="2058" t="s">
        <v>323</v>
      </c>
      <c r="C31" s="1673"/>
      <c r="D31" s="2059"/>
      <c r="E31" s="1784"/>
      <c r="F31" s="2067">
        <v>28</v>
      </c>
      <c r="G31" s="2061">
        <f aca="true" t="shared" si="4" ref="G31:G38">F31/$F$39</f>
        <v>0.01881720430107527</v>
      </c>
      <c r="H31" s="2061"/>
      <c r="I31" s="1784"/>
      <c r="J31" s="2067">
        <v>184235</v>
      </c>
      <c r="K31" s="2061">
        <f aca="true" t="shared" si="5" ref="K31:K38">J31/$J$39</f>
        <v>0.017721205097735716</v>
      </c>
      <c r="L31" s="2066"/>
      <c r="P31" s="42"/>
      <c r="R31" s="42"/>
    </row>
    <row r="32" spans="1:12" s="42" customFormat="1" ht="12" customHeight="1">
      <c r="A32" s="900"/>
      <c r="B32" s="2058" t="s">
        <v>324</v>
      </c>
      <c r="C32" s="2058"/>
      <c r="D32" s="2059"/>
      <c r="E32" s="1784"/>
      <c r="F32" s="2067">
        <v>36</v>
      </c>
      <c r="G32" s="2061">
        <f t="shared" si="4"/>
        <v>0.024193548387096774</v>
      </c>
      <c r="H32" s="2061"/>
      <c r="I32" s="1784"/>
      <c r="J32" s="2067">
        <v>81055</v>
      </c>
      <c r="K32" s="2061">
        <f t="shared" si="5"/>
        <v>0.007796522263397119</v>
      </c>
      <c r="L32" s="2062"/>
    </row>
    <row r="33" spans="1:12" s="42" customFormat="1" ht="12" customHeight="1">
      <c r="A33" s="900"/>
      <c r="B33" s="2058" t="s">
        <v>325</v>
      </c>
      <c r="C33" s="2058"/>
      <c r="D33" s="2059"/>
      <c r="E33" s="1784"/>
      <c r="F33" s="2067">
        <v>87</v>
      </c>
      <c r="G33" s="2061">
        <f t="shared" si="4"/>
        <v>0.05846774193548387</v>
      </c>
      <c r="H33" s="2061"/>
      <c r="I33" s="1784"/>
      <c r="J33" s="2067">
        <v>1452575</v>
      </c>
      <c r="K33" s="2061">
        <f t="shared" si="5"/>
        <v>0.13972035441063563</v>
      </c>
      <c r="L33" s="2062"/>
    </row>
    <row r="34" spans="1:12" s="42" customFormat="1" ht="12" customHeight="1">
      <c r="A34" s="900"/>
      <c r="B34" s="2058" t="s">
        <v>327</v>
      </c>
      <c r="C34" s="2058"/>
      <c r="D34" s="2059"/>
      <c r="E34" s="1784"/>
      <c r="F34" s="1717">
        <f>SUM(F35:F38)</f>
        <v>173</v>
      </c>
      <c r="G34" s="2061">
        <f t="shared" si="4"/>
        <v>0.11626344086021505</v>
      </c>
      <c r="H34" s="2061"/>
      <c r="I34" s="1784"/>
      <c r="J34" s="1717">
        <f>SUM(J35:J38)</f>
        <v>1843317</v>
      </c>
      <c r="K34" s="2061">
        <f t="shared" si="5"/>
        <v>0.17730506482016395</v>
      </c>
      <c r="L34" s="2062"/>
    </row>
    <row r="35" spans="1:18" s="1154" customFormat="1" ht="12" customHeight="1">
      <c r="A35" s="2063"/>
      <c r="B35" s="576"/>
      <c r="C35" s="907" t="s">
        <v>845</v>
      </c>
      <c r="D35" s="580"/>
      <c r="E35" s="1150"/>
      <c r="F35" s="2064">
        <v>42</v>
      </c>
      <c r="G35" s="2394">
        <f t="shared" si="4"/>
        <v>0.028225806451612902</v>
      </c>
      <c r="H35" s="2068"/>
      <c r="I35" s="1150"/>
      <c r="J35" s="2064">
        <v>331866</v>
      </c>
      <c r="K35" s="2394">
        <f t="shared" si="5"/>
        <v>0.03192154287168649</v>
      </c>
      <c r="L35" s="2062"/>
      <c r="N35" s="42"/>
      <c r="P35" s="42"/>
      <c r="R35" s="42"/>
    </row>
    <row r="36" spans="1:18" s="1154" customFormat="1" ht="12" customHeight="1">
      <c r="A36" s="2063"/>
      <c r="B36" s="576"/>
      <c r="C36" s="907" t="s">
        <v>846</v>
      </c>
      <c r="D36" s="580"/>
      <c r="E36" s="1150"/>
      <c r="F36" s="2064">
        <v>17</v>
      </c>
      <c r="G36" s="2394">
        <f t="shared" si="4"/>
        <v>0.0114247311827957</v>
      </c>
      <c r="H36" s="2068"/>
      <c r="I36" s="1150"/>
      <c r="J36" s="2064">
        <v>433685</v>
      </c>
      <c r="K36" s="2394">
        <f t="shared" si="5"/>
        <v>0.04171531377214706</v>
      </c>
      <c r="L36" s="2062"/>
      <c r="N36" s="42"/>
      <c r="P36" s="42"/>
      <c r="R36" s="42"/>
    </row>
    <row r="37" spans="1:18" s="1154" customFormat="1" ht="12" customHeight="1">
      <c r="A37" s="2063"/>
      <c r="B37" s="576"/>
      <c r="C37" s="907" t="s">
        <v>847</v>
      </c>
      <c r="D37" s="580"/>
      <c r="E37" s="1150"/>
      <c r="F37" s="2064">
        <v>28</v>
      </c>
      <c r="G37" s="2394">
        <f t="shared" si="4"/>
        <v>0.01881720430107527</v>
      </c>
      <c r="H37" s="2068"/>
      <c r="I37" s="1150"/>
      <c r="J37" s="2064">
        <v>702322</v>
      </c>
      <c r="K37" s="2394">
        <f t="shared" si="5"/>
        <v>0.06755498253128853</v>
      </c>
      <c r="L37" s="2062"/>
      <c r="N37" s="42"/>
      <c r="P37" s="42"/>
      <c r="R37" s="42"/>
    </row>
    <row r="38" spans="1:18" s="1154" customFormat="1" ht="12" customHeight="1">
      <c r="A38" s="2063"/>
      <c r="B38" s="576"/>
      <c r="C38" s="907" t="s">
        <v>418</v>
      </c>
      <c r="D38" s="580"/>
      <c r="E38" s="1150"/>
      <c r="F38" s="2064">
        <v>86</v>
      </c>
      <c r="G38" s="2394">
        <f t="shared" si="4"/>
        <v>0.05779569892473118</v>
      </c>
      <c r="H38" s="2068"/>
      <c r="I38" s="1150"/>
      <c r="J38" s="2064">
        <v>375444</v>
      </c>
      <c r="K38" s="2394">
        <f t="shared" si="5"/>
        <v>0.03611322564504186</v>
      </c>
      <c r="L38" s="2062"/>
      <c r="P38" s="42"/>
      <c r="R38" s="42"/>
    </row>
    <row r="39" spans="1:14" s="42" customFormat="1" ht="12" customHeight="1">
      <c r="A39" s="2069"/>
      <c r="B39" s="2058" t="s">
        <v>176</v>
      </c>
      <c r="C39" s="2058"/>
      <c r="D39" s="2059"/>
      <c r="E39" s="1784"/>
      <c r="F39" s="1717">
        <f>SUM(F9:F11,F19,F27,F31:F34)</f>
        <v>1488</v>
      </c>
      <c r="G39" s="2061">
        <f>F39/$F$39</f>
        <v>1</v>
      </c>
      <c r="H39" s="2061"/>
      <c r="I39" s="1784"/>
      <c r="J39" s="1717">
        <f>SUM(J9:J11,J19,J27,J31:J34)</f>
        <v>10396302</v>
      </c>
      <c r="K39" s="2061">
        <f>J39/$J$39</f>
        <v>1</v>
      </c>
      <c r="L39" s="2062"/>
      <c r="N39" s="1154"/>
    </row>
    <row r="40" spans="1:12" ht="6.75" customHeight="1">
      <c r="A40" s="1158"/>
      <c r="B40" s="1159"/>
      <c r="C40" s="1160"/>
      <c r="D40" s="1161"/>
      <c r="E40" s="1162"/>
      <c r="F40" s="2070"/>
      <c r="G40" s="2070"/>
      <c r="H40" s="1163"/>
      <c r="I40" s="1164"/>
      <c r="J40" s="2070"/>
      <c r="K40" s="2070"/>
      <c r="L40" s="2071"/>
    </row>
    <row r="41" spans="1:12" s="1899" customFormat="1" ht="6.75" customHeight="1">
      <c r="A41" s="1024"/>
      <c r="B41" s="160"/>
      <c r="C41" s="160"/>
      <c r="D41" s="160"/>
      <c r="E41" s="160"/>
      <c r="F41" s="2072"/>
      <c r="G41" s="2072"/>
      <c r="H41" s="160"/>
      <c r="I41" s="160"/>
      <c r="J41" s="2072"/>
      <c r="K41" s="2072"/>
      <c r="L41" s="160"/>
    </row>
    <row r="42" spans="1:12" s="1899" customFormat="1" ht="9.75" customHeight="1">
      <c r="A42" s="2073" t="s">
        <v>432</v>
      </c>
      <c r="B42" s="2072"/>
      <c r="C42" s="2072"/>
      <c r="D42" s="2072"/>
      <c r="E42" s="235"/>
      <c r="F42" s="235"/>
      <c r="G42" s="235"/>
      <c r="H42" s="160"/>
      <c r="I42" s="235"/>
      <c r="J42" s="235"/>
      <c r="K42" s="235"/>
      <c r="L42" s="235"/>
    </row>
    <row r="43" spans="1:12" s="1899" customFormat="1" ht="12" customHeight="1">
      <c r="A43" s="1940" t="s">
        <v>848</v>
      </c>
      <c r="B43" s="2074"/>
      <c r="C43" s="749"/>
      <c r="D43" s="749"/>
      <c r="E43" s="749"/>
      <c r="F43" s="749"/>
      <c r="G43" s="749"/>
      <c r="H43" s="749"/>
      <c r="I43" s="749"/>
      <c r="J43" s="749"/>
      <c r="K43" s="749"/>
      <c r="L43" s="749"/>
    </row>
    <row r="44" spans="1:12" ht="11.25" customHeight="1">
      <c r="A44" s="1940" t="s">
        <v>486</v>
      </c>
      <c r="B44" s="2041"/>
      <c r="C44" s="2041"/>
      <c r="D44" s="2041"/>
      <c r="E44" s="2041"/>
      <c r="F44" s="2041"/>
      <c r="G44" s="2041"/>
      <c r="H44" s="2041"/>
      <c r="I44" s="2041"/>
      <c r="J44" s="2041"/>
      <c r="K44" s="2041"/>
      <c r="L44" s="2041"/>
    </row>
    <row r="45" spans="2:12" ht="9.75" customHeight="1">
      <c r="B45" s="37"/>
      <c r="C45" s="37"/>
      <c r="D45" s="37"/>
      <c r="E45" s="37"/>
      <c r="F45" s="37"/>
      <c r="G45" s="2075"/>
      <c r="H45" s="37"/>
      <c r="I45" s="37"/>
      <c r="J45" s="37"/>
      <c r="K45" s="37"/>
      <c r="L45" s="37"/>
    </row>
    <row r="46" spans="7:11" ht="12.75">
      <c r="G46" s="2076"/>
      <c r="H46" s="165"/>
      <c r="K46" s="2076"/>
    </row>
    <row r="49" spans="7:10" ht="12.75">
      <c r="G49" s="1028" t="s">
        <v>141</v>
      </c>
      <c r="J49" s="779" t="s">
        <v>141</v>
      </c>
    </row>
  </sheetData>
  <sheetProtection/>
  <mergeCells count="6">
    <mergeCell ref="A2:L2"/>
    <mergeCell ref="A3:L3"/>
    <mergeCell ref="A4:L4"/>
    <mergeCell ref="A6:D6"/>
    <mergeCell ref="E6:H6"/>
    <mergeCell ref="I6:L6"/>
  </mergeCells>
  <printOptions/>
  <pageMargins left="0.7" right="0.7" top="0.75" bottom="0.75" header="0.3" footer="0.3"/>
  <pageSetup orientation="portrait" paperSize="9"/>
  <ignoredErrors>
    <ignoredError sqref="F27 H27:J27" formulaRange="1"/>
  </ignoredErrors>
</worksheet>
</file>

<file path=xl/worksheets/sheet64.xml><?xml version="1.0" encoding="utf-8"?>
<worksheet xmlns="http://schemas.openxmlformats.org/spreadsheetml/2006/main" xmlns:r="http://schemas.openxmlformats.org/officeDocument/2006/relationships">
  <sheetPr>
    <pageSetUpPr fitToPage="1"/>
  </sheetPr>
  <dimension ref="A1:IU43"/>
  <sheetViews>
    <sheetView zoomScalePageLayoutView="0" workbookViewId="0" topLeftCell="A1">
      <selection activeCell="H2" sqref="H2"/>
    </sheetView>
  </sheetViews>
  <sheetFormatPr defaultColWidth="9.140625" defaultRowHeight="12.75"/>
  <cols>
    <col min="1" max="3" width="19.7109375" style="11" customWidth="1"/>
    <col min="4" max="4" width="19.7109375" style="15" customWidth="1"/>
    <col min="5" max="6" width="19.7109375" style="11" customWidth="1"/>
    <col min="7" max="7" width="19.7109375" style="1899" customWidth="1"/>
    <col min="8" max="8" width="9.140625" style="1899" customWidth="1"/>
    <col min="9" max="10" width="14.421875" style="1899" bestFit="1" customWidth="1"/>
    <col min="11" max="17" width="9.140625" style="1899" customWidth="1"/>
    <col min="18" max="16384" width="9.140625" style="11" customWidth="1"/>
  </cols>
  <sheetData>
    <row r="1" spans="1:7" ht="12.75">
      <c r="A1" s="8"/>
      <c r="B1" s="9"/>
      <c r="C1" s="9"/>
      <c r="D1" s="9"/>
      <c r="E1" s="9"/>
      <c r="F1" s="9"/>
      <c r="G1" s="2077"/>
    </row>
    <row r="2" spans="1:17" s="15" customFormat="1" ht="23.25">
      <c r="A2" s="724" t="s">
        <v>849</v>
      </c>
      <c r="B2" s="13"/>
      <c r="C2" s="13"/>
      <c r="D2" s="13"/>
      <c r="E2" s="13"/>
      <c r="F2" s="13"/>
      <c r="G2" s="2078"/>
      <c r="H2" s="1900"/>
      <c r="I2" s="1900"/>
      <c r="J2" s="1900"/>
      <c r="K2" s="1900"/>
      <c r="L2" s="1900"/>
      <c r="M2" s="1900"/>
      <c r="N2" s="1900"/>
      <c r="O2" s="1900"/>
      <c r="P2" s="1900"/>
      <c r="Q2" s="1900"/>
    </row>
    <row r="3" spans="1:17" ht="20.25">
      <c r="A3" s="12" t="s">
        <v>850</v>
      </c>
      <c r="B3" s="13"/>
      <c r="C3" s="13"/>
      <c r="D3" s="13"/>
      <c r="E3" s="13"/>
      <c r="F3" s="13"/>
      <c r="G3" s="2078"/>
      <c r="H3" s="11"/>
      <c r="I3" s="11"/>
      <c r="J3" s="11"/>
      <c r="K3" s="11"/>
      <c r="L3" s="11"/>
      <c r="M3" s="11"/>
      <c r="N3" s="11"/>
      <c r="O3" s="11"/>
      <c r="P3" s="11"/>
      <c r="Q3" s="11"/>
    </row>
    <row r="4" spans="1:17" ht="20.25">
      <c r="A4" s="12" t="s">
        <v>766</v>
      </c>
      <c r="B4" s="13"/>
      <c r="C4" s="13"/>
      <c r="D4" s="13"/>
      <c r="E4" s="13"/>
      <c r="F4" s="13"/>
      <c r="G4" s="2078"/>
      <c r="H4" s="11"/>
      <c r="I4" s="11"/>
      <c r="J4" s="11"/>
      <c r="K4" s="11"/>
      <c r="L4" s="11"/>
      <c r="M4" s="11"/>
      <c r="N4" s="11"/>
      <c r="O4" s="11"/>
      <c r="P4" s="11"/>
      <c r="Q4" s="11"/>
    </row>
    <row r="5" spans="1:7" ht="15" customHeight="1">
      <c r="A5" s="171"/>
      <c r="B5" s="173"/>
      <c r="C5" s="173"/>
      <c r="D5" s="173"/>
      <c r="E5" s="173"/>
      <c r="F5" s="173"/>
      <c r="G5" s="2079"/>
    </row>
    <row r="6" spans="1:7" ht="9.75" customHeight="1">
      <c r="A6" s="2080"/>
      <c r="B6" s="2081"/>
      <c r="C6" s="2082"/>
      <c r="D6" s="2082"/>
      <c r="E6" s="2082"/>
      <c r="F6" s="2082"/>
      <c r="G6" s="2083"/>
    </row>
    <row r="7" spans="1:7" ht="12.75" customHeight="1">
      <c r="A7" s="25" t="s">
        <v>460</v>
      </c>
      <c r="B7" s="2084"/>
      <c r="C7" s="1591" t="s">
        <v>141</v>
      </c>
      <c r="D7" s="2085" t="s">
        <v>611</v>
      </c>
      <c r="E7" s="2086"/>
      <c r="F7" s="2086"/>
      <c r="G7" s="2087" t="s">
        <v>603</v>
      </c>
    </row>
    <row r="8" spans="1:7" ht="12.75">
      <c r="A8" s="25" t="s">
        <v>462</v>
      </c>
      <c r="B8" s="1590" t="s">
        <v>168</v>
      </c>
      <c r="C8" s="1591" t="s">
        <v>599</v>
      </c>
      <c r="D8" s="2088" t="s">
        <v>604</v>
      </c>
      <c r="E8" s="1591" t="s">
        <v>601</v>
      </c>
      <c r="F8" s="1591" t="s">
        <v>602</v>
      </c>
      <c r="G8" s="2089" t="s">
        <v>605</v>
      </c>
    </row>
    <row r="9" spans="1:7" ht="12.75">
      <c r="A9" s="25"/>
      <c r="B9" s="2090" t="s">
        <v>158</v>
      </c>
      <c r="C9" s="2091" t="s">
        <v>158</v>
      </c>
      <c r="D9" s="2092"/>
      <c r="E9" s="2093" t="s">
        <v>158</v>
      </c>
      <c r="F9" s="2091" t="s">
        <v>158</v>
      </c>
      <c r="G9" s="2094"/>
    </row>
    <row r="10" spans="1:7" ht="9.75" customHeight="1">
      <c r="A10" s="2095"/>
      <c r="B10" s="2096"/>
      <c r="C10" s="2097"/>
      <c r="D10" s="2097"/>
      <c r="E10" s="2097"/>
      <c r="F10" s="2097"/>
      <c r="G10" s="2098"/>
    </row>
    <row r="11" spans="1:7" ht="9.75" customHeight="1">
      <c r="A11" s="1424"/>
      <c r="B11" s="1425"/>
      <c r="C11" s="135"/>
      <c r="D11" s="205"/>
      <c r="E11" s="205"/>
      <c r="F11" s="205"/>
      <c r="G11" s="1426"/>
    </row>
    <row r="12" spans="1:17" s="42" customFormat="1" ht="19.5" customHeight="1">
      <c r="A12" s="43">
        <v>1980</v>
      </c>
      <c r="B12" s="1427">
        <v>40362.555169</v>
      </c>
      <c r="C12" s="1428">
        <v>52123.017404000006</v>
      </c>
      <c r="D12" s="1429">
        <v>0.7743710394997683</v>
      </c>
      <c r="E12" s="1428">
        <v>17886.756641</v>
      </c>
      <c r="F12" s="1428">
        <v>6126.294405999997</v>
      </c>
      <c r="G12" s="2099">
        <v>0.085</v>
      </c>
      <c r="H12" s="1901"/>
      <c r="I12" s="1901"/>
      <c r="J12" s="1901"/>
      <c r="K12" s="1901"/>
      <c r="L12" s="1901"/>
      <c r="M12" s="1901"/>
      <c r="N12" s="1901"/>
      <c r="O12" s="1901"/>
      <c r="P12" s="1901"/>
      <c r="Q12" s="1901"/>
    </row>
    <row r="13" spans="1:17" s="42" customFormat="1" ht="9" customHeight="1">
      <c r="A13" s="43"/>
      <c r="B13" s="1430"/>
      <c r="C13" s="1430"/>
      <c r="D13" s="1429"/>
      <c r="E13" s="1430"/>
      <c r="F13" s="1430"/>
      <c r="G13" s="2099"/>
      <c r="H13" s="1901"/>
      <c r="I13" s="1901"/>
      <c r="J13" s="1901"/>
      <c r="K13" s="1901"/>
      <c r="L13" s="1901"/>
      <c r="M13" s="1901"/>
      <c r="N13" s="1901"/>
      <c r="O13" s="1901"/>
      <c r="P13" s="1901"/>
      <c r="Q13" s="1901"/>
    </row>
    <row r="14" spans="1:17" s="42" customFormat="1" ht="19.5" customHeight="1">
      <c r="A14" s="43">
        <v>1985</v>
      </c>
      <c r="B14" s="1430">
        <v>88181.67</v>
      </c>
      <c r="C14" s="1430">
        <v>75942.4</v>
      </c>
      <c r="D14" s="2331">
        <f>+(B14/C14)*100</f>
        <v>116.11651725518288</v>
      </c>
      <c r="E14" s="1430">
        <v>6432.32</v>
      </c>
      <c r="F14" s="1430">
        <v>18671.59</v>
      </c>
      <c r="G14" s="2099">
        <v>0.0975</v>
      </c>
      <c r="H14" s="1901"/>
      <c r="I14" s="1901"/>
      <c r="J14" s="1901"/>
      <c r="K14" s="1901"/>
      <c r="L14" s="1901"/>
      <c r="M14" s="1901"/>
      <c r="N14" s="1901"/>
      <c r="O14" s="1901"/>
      <c r="P14" s="1901"/>
      <c r="Q14" s="1901"/>
    </row>
    <row r="15" spans="1:17" s="42" customFormat="1" ht="9" customHeight="1">
      <c r="A15" s="43"/>
      <c r="B15" s="1430"/>
      <c r="C15" s="1430"/>
      <c r="D15" s="1429"/>
      <c r="E15" s="1430"/>
      <c r="F15" s="1430"/>
      <c r="G15" s="2336"/>
      <c r="H15" s="1901"/>
      <c r="I15" s="1901"/>
      <c r="J15" s="1901"/>
      <c r="K15" s="1901"/>
      <c r="L15" s="1901"/>
      <c r="M15" s="1901"/>
      <c r="N15" s="1901"/>
      <c r="O15" s="1901"/>
      <c r="P15" s="1901"/>
      <c r="Q15" s="1901"/>
    </row>
    <row r="16" spans="1:17" s="42" customFormat="1" ht="15" customHeight="1">
      <c r="A16" s="43">
        <v>1990</v>
      </c>
      <c r="B16" s="1430">
        <v>166348.16</v>
      </c>
      <c r="C16" s="1430">
        <v>156148.85</v>
      </c>
      <c r="D16" s="2331">
        <f aca="true" t="shared" si="0" ref="D16:D35">+(B16/C16)*100</f>
        <v>106.53178681751419</v>
      </c>
      <c r="E16" s="1430">
        <v>11573.93</v>
      </c>
      <c r="F16" s="1430">
        <v>21773.24</v>
      </c>
      <c r="G16" s="2099">
        <v>0.0725</v>
      </c>
      <c r="H16" s="1901"/>
      <c r="I16" s="1901"/>
      <c r="J16" s="1901"/>
      <c r="K16" s="1901"/>
      <c r="L16" s="1901"/>
      <c r="M16" s="1901"/>
      <c r="N16" s="1901"/>
      <c r="O16" s="1901"/>
      <c r="P16" s="1901"/>
      <c r="Q16" s="1901"/>
    </row>
    <row r="17" spans="1:17" s="42" customFormat="1" ht="15" customHeight="1">
      <c r="A17" s="43">
        <v>1991</v>
      </c>
      <c r="B17" s="1430">
        <v>165734.18</v>
      </c>
      <c r="C17" s="1430">
        <v>160370.18</v>
      </c>
      <c r="D17" s="2331">
        <f t="shared" si="0"/>
        <v>103.34476147622955</v>
      </c>
      <c r="E17" s="1430">
        <v>13067.89</v>
      </c>
      <c r="F17" s="1430">
        <v>18431.89</v>
      </c>
      <c r="G17" s="2099">
        <v>0.0725</v>
      </c>
      <c r="H17" s="1901"/>
      <c r="I17" s="1901"/>
      <c r="J17" s="1901"/>
      <c r="K17" s="1901"/>
      <c r="L17" s="1901"/>
      <c r="M17" s="1901"/>
      <c r="N17" s="1901"/>
      <c r="O17" s="1901"/>
      <c r="P17" s="1901"/>
      <c r="Q17" s="1901"/>
    </row>
    <row r="18" spans="1:17" s="42" customFormat="1" ht="15" customHeight="1">
      <c r="A18" s="43">
        <v>1992</v>
      </c>
      <c r="B18" s="1430">
        <v>184670.42</v>
      </c>
      <c r="C18" s="1430">
        <v>187828.8</v>
      </c>
      <c r="D18" s="2331">
        <f t="shared" si="0"/>
        <v>98.31847938122377</v>
      </c>
      <c r="E18" s="1430">
        <v>17834.51</v>
      </c>
      <c r="F18" s="1430">
        <v>14676.13</v>
      </c>
      <c r="G18" s="2099">
        <v>0.0625</v>
      </c>
      <c r="H18" s="1901"/>
      <c r="I18" s="1901"/>
      <c r="J18" s="1901"/>
      <c r="K18" s="1901"/>
      <c r="L18" s="1901"/>
      <c r="M18" s="1901"/>
      <c r="N18" s="1901"/>
      <c r="O18" s="1901"/>
      <c r="P18" s="1901"/>
      <c r="Q18" s="1901"/>
    </row>
    <row r="19" spans="1:17" s="42" customFormat="1" ht="15" customHeight="1">
      <c r="A19" s="43">
        <v>1993</v>
      </c>
      <c r="B19" s="1430">
        <v>197460.92</v>
      </c>
      <c r="C19" s="1430">
        <v>202176.59</v>
      </c>
      <c r="D19" s="2331">
        <f t="shared" si="0"/>
        <v>97.66754894817447</v>
      </c>
      <c r="E19" s="1430">
        <v>19864.15</v>
      </c>
      <c r="F19" s="1430">
        <v>15148.48</v>
      </c>
      <c r="G19" s="2099">
        <v>0.064</v>
      </c>
      <c r="H19" s="1901"/>
      <c r="I19" s="1901"/>
      <c r="J19" s="1901"/>
      <c r="K19" s="1901"/>
      <c r="L19" s="1901"/>
      <c r="M19" s="1901"/>
      <c r="N19" s="1901"/>
      <c r="O19" s="1901"/>
      <c r="P19" s="1901"/>
      <c r="Q19" s="1901"/>
    </row>
    <row r="20" spans="1:17" s="42" customFormat="1" ht="15" customHeight="1">
      <c r="A20" s="43">
        <v>1994</v>
      </c>
      <c r="B20" s="1430">
        <v>206625.21</v>
      </c>
      <c r="C20" s="1430">
        <v>225981.64</v>
      </c>
      <c r="D20" s="2331">
        <f t="shared" si="0"/>
        <v>91.43451211346195</v>
      </c>
      <c r="E20" s="1430">
        <v>29193.09</v>
      </c>
      <c r="F20" s="1430">
        <v>9836.66</v>
      </c>
      <c r="G20" s="2099">
        <v>0.0565</v>
      </c>
      <c r="H20" s="1901"/>
      <c r="I20" s="1901"/>
      <c r="J20" s="1901"/>
      <c r="K20" s="1901"/>
      <c r="L20" s="1901"/>
      <c r="M20" s="1901"/>
      <c r="N20" s="1901"/>
      <c r="O20" s="1901"/>
      <c r="P20" s="1901"/>
      <c r="Q20" s="1901"/>
    </row>
    <row r="21" spans="1:17" s="42" customFormat="1" ht="15" customHeight="1">
      <c r="A21" s="43">
        <v>1995</v>
      </c>
      <c r="B21" s="1430">
        <v>209947.18</v>
      </c>
      <c r="C21" s="1430">
        <v>218457.71</v>
      </c>
      <c r="D21" s="2331">
        <f t="shared" si="0"/>
        <v>96.10426658779862</v>
      </c>
      <c r="E21" s="1430">
        <v>22726.48</v>
      </c>
      <c r="F21" s="1430">
        <v>14215.95</v>
      </c>
      <c r="G21" s="2099">
        <v>0.0715</v>
      </c>
      <c r="H21" s="1901"/>
      <c r="I21" s="1901"/>
      <c r="J21" s="1901"/>
      <c r="K21" s="1901"/>
      <c r="L21" s="1901"/>
      <c r="M21" s="1901"/>
      <c r="N21" s="1901"/>
      <c r="O21" s="1901"/>
      <c r="P21" s="1901"/>
      <c r="Q21" s="1901"/>
    </row>
    <row r="22" spans="1:17" s="42" customFormat="1" ht="15" customHeight="1">
      <c r="A22" s="43">
        <v>1996</v>
      </c>
      <c r="B22" s="1430">
        <v>238571.03</v>
      </c>
      <c r="C22" s="1430">
        <v>270551.15</v>
      </c>
      <c r="D22" s="2331">
        <f t="shared" si="0"/>
        <v>88.17963996826478</v>
      </c>
      <c r="E22" s="1430">
        <v>40018.81</v>
      </c>
      <c r="F22" s="1430">
        <v>8038.69</v>
      </c>
      <c r="G22" s="2099">
        <v>0.053</v>
      </c>
      <c r="H22" s="1901"/>
      <c r="I22" s="1901"/>
      <c r="J22" s="1901"/>
      <c r="K22" s="1901"/>
      <c r="L22" s="1901"/>
      <c r="M22" s="1901"/>
      <c r="N22" s="1901"/>
      <c r="O22" s="1901"/>
      <c r="P22" s="1901"/>
      <c r="Q22" s="1901"/>
    </row>
    <row r="23" spans="1:17" s="42" customFormat="1" ht="15" customHeight="1">
      <c r="A23" s="43">
        <v>1997</v>
      </c>
      <c r="B23" s="1430">
        <v>268471</v>
      </c>
      <c r="C23" s="1430">
        <v>287569</v>
      </c>
      <c r="D23" s="2331">
        <f t="shared" si="0"/>
        <v>93.35881127659796</v>
      </c>
      <c r="E23" s="1430">
        <v>32549</v>
      </c>
      <c r="F23" s="1430">
        <v>13452</v>
      </c>
      <c r="G23" s="2099">
        <v>0.058</v>
      </c>
      <c r="H23" s="1901"/>
      <c r="I23" s="2100"/>
      <c r="J23" s="1901"/>
      <c r="K23" s="1901"/>
      <c r="L23" s="1901"/>
      <c r="M23" s="1901"/>
      <c r="N23" s="1901"/>
      <c r="O23" s="1901"/>
      <c r="P23" s="1901"/>
      <c r="Q23" s="1901"/>
    </row>
    <row r="24" spans="1:17" s="42" customFormat="1" ht="15" customHeight="1">
      <c r="A24" s="43">
        <v>1998</v>
      </c>
      <c r="B24" s="1430">
        <v>304158</v>
      </c>
      <c r="C24" s="1430">
        <v>331017</v>
      </c>
      <c r="D24" s="2331">
        <f t="shared" si="0"/>
        <v>91.88591522489781</v>
      </c>
      <c r="E24" s="1430">
        <v>39497</v>
      </c>
      <c r="F24" s="1430">
        <v>12638</v>
      </c>
      <c r="G24" s="2099">
        <v>0.054</v>
      </c>
      <c r="H24" s="1901"/>
      <c r="I24" s="2100"/>
      <c r="J24" s="1901"/>
      <c r="K24" s="1901"/>
      <c r="L24" s="1901"/>
      <c r="M24" s="1901"/>
      <c r="N24" s="1901"/>
      <c r="O24" s="1901"/>
      <c r="P24" s="1901"/>
      <c r="Q24" s="1901"/>
    </row>
    <row r="25" spans="1:17" s="42" customFormat="1" ht="15" customHeight="1">
      <c r="A25" s="43">
        <v>1999</v>
      </c>
      <c r="B25" s="1430">
        <v>320704.23</v>
      </c>
      <c r="C25" s="1430">
        <v>351020.53</v>
      </c>
      <c r="D25" s="2331">
        <f t="shared" si="0"/>
        <v>91.3633826488724</v>
      </c>
      <c r="E25" s="1430">
        <v>44378.9</v>
      </c>
      <c r="F25" s="1430">
        <v>14062.59</v>
      </c>
      <c r="G25" s="2099">
        <v>0.053</v>
      </c>
      <c r="H25" s="1901"/>
      <c r="I25" s="2100"/>
      <c r="J25" s="1901"/>
      <c r="K25" s="1901"/>
      <c r="L25" s="1901"/>
      <c r="M25" s="1901"/>
      <c r="N25" s="1901"/>
      <c r="O25" s="1901"/>
      <c r="P25" s="1901"/>
      <c r="Q25" s="1901"/>
    </row>
    <row r="26" spans="1:17" s="42" customFormat="1" ht="15" customHeight="1">
      <c r="A26" s="43">
        <v>2000</v>
      </c>
      <c r="B26" s="1430">
        <v>356659.09</v>
      </c>
      <c r="C26" s="1430">
        <v>339740.86</v>
      </c>
      <c r="D26" s="2331">
        <f t="shared" si="0"/>
        <v>104.97974544480758</v>
      </c>
      <c r="E26" s="1430">
        <v>21135.28</v>
      </c>
      <c r="F26" s="1430">
        <v>38053.5</v>
      </c>
      <c r="G26" s="2099">
        <v>0.07</v>
      </c>
      <c r="H26" s="1901"/>
      <c r="I26" s="2100"/>
      <c r="J26" s="1901"/>
      <c r="K26" s="1901"/>
      <c r="L26" s="1901"/>
      <c r="M26" s="1901"/>
      <c r="N26" s="1901"/>
      <c r="O26" s="1901"/>
      <c r="P26" s="1901"/>
      <c r="Q26" s="1901"/>
    </row>
    <row r="27" spans="1:17" s="42" customFormat="1" ht="15" customHeight="1">
      <c r="A27" s="43">
        <v>2001</v>
      </c>
      <c r="B27" s="1430">
        <v>351108.33</v>
      </c>
      <c r="C27" s="1430">
        <v>385271.77</v>
      </c>
      <c r="D27" s="2331">
        <f t="shared" si="0"/>
        <v>91.13263865660336</v>
      </c>
      <c r="E27" s="1430">
        <v>48411.96</v>
      </c>
      <c r="F27" s="1430">
        <v>14248.52</v>
      </c>
      <c r="G27" s="2099">
        <v>0.064</v>
      </c>
      <c r="H27" s="1901"/>
      <c r="I27" s="2101"/>
      <c r="J27" s="1901"/>
      <c r="K27" s="1901"/>
      <c r="L27" s="1901"/>
      <c r="M27" s="1901"/>
      <c r="N27" s="1901"/>
      <c r="O27" s="1901"/>
      <c r="P27" s="1901"/>
      <c r="Q27" s="1901"/>
    </row>
    <row r="28" spans="1:17" s="42" customFormat="1" ht="15" customHeight="1">
      <c r="A28" s="43">
        <v>2002</v>
      </c>
      <c r="B28" s="1430">
        <v>330104.13</v>
      </c>
      <c r="C28" s="1430">
        <v>429329.07</v>
      </c>
      <c r="D28" s="2331">
        <f t="shared" si="0"/>
        <v>76.88837143033432</v>
      </c>
      <c r="E28" s="1430">
        <v>102469.44</v>
      </c>
      <c r="F28" s="1430">
        <v>3244.5</v>
      </c>
      <c r="G28" s="2099">
        <v>0.057</v>
      </c>
      <c r="H28" s="1901"/>
      <c r="I28" s="2101"/>
      <c r="J28" s="1901"/>
      <c r="K28" s="1901"/>
      <c r="L28" s="1901"/>
      <c r="M28" s="1901"/>
      <c r="N28" s="1901"/>
      <c r="O28" s="1901"/>
      <c r="P28" s="1901"/>
      <c r="Q28" s="1901"/>
    </row>
    <row r="29" spans="1:17" s="42" customFormat="1" ht="15" customHeight="1">
      <c r="A29" s="43">
        <v>2003</v>
      </c>
      <c r="B29" s="1430">
        <v>308678.36</v>
      </c>
      <c r="C29" s="1430">
        <v>486844.87</v>
      </c>
      <c r="D29" s="2331">
        <f t="shared" si="0"/>
        <v>63.40384361038866</v>
      </c>
      <c r="E29" s="1430">
        <v>178914.92</v>
      </c>
      <c r="F29" s="1430">
        <v>748</v>
      </c>
      <c r="G29" s="2099">
        <v>0.05</v>
      </c>
      <c r="H29" s="1901"/>
      <c r="I29" s="2101"/>
      <c r="J29" s="1901"/>
      <c r="K29" s="1901"/>
      <c r="L29" s="1901"/>
      <c r="M29" s="1901"/>
      <c r="N29" s="1901"/>
      <c r="O29" s="1901"/>
      <c r="P29" s="1901"/>
      <c r="Q29" s="1901"/>
    </row>
    <row r="30" spans="1:17" s="42" customFormat="1" ht="15" customHeight="1">
      <c r="A30" s="43">
        <v>2004</v>
      </c>
      <c r="B30" s="1430">
        <v>347471</v>
      </c>
      <c r="C30" s="1430">
        <v>556018</v>
      </c>
      <c r="D30" s="2331">
        <f t="shared" si="0"/>
        <v>62.49276102572219</v>
      </c>
      <c r="E30" s="1430">
        <v>209181</v>
      </c>
      <c r="F30" s="1430">
        <v>634.2298</v>
      </c>
      <c r="G30" s="2099">
        <v>0.04</v>
      </c>
      <c r="H30" s="1901"/>
      <c r="I30" s="2101"/>
      <c r="J30" s="1901"/>
      <c r="K30" s="1901"/>
      <c r="L30" s="1901"/>
      <c r="M30" s="1901"/>
      <c r="N30" s="1901"/>
      <c r="O30" s="1901"/>
      <c r="P30" s="1901"/>
      <c r="Q30" s="1901"/>
    </row>
    <row r="31" spans="1:10" ht="15" customHeight="1">
      <c r="A31" s="43">
        <v>2005</v>
      </c>
      <c r="B31" s="1432">
        <v>372403.74</v>
      </c>
      <c r="C31" s="1430">
        <v>598551.01</v>
      </c>
      <c r="D31" s="2331">
        <f t="shared" si="0"/>
        <v>62.21754433260417</v>
      </c>
      <c r="E31" s="1430">
        <v>226716.56</v>
      </c>
      <c r="F31" s="1430">
        <v>569.07</v>
      </c>
      <c r="G31" s="2099">
        <v>0.039</v>
      </c>
      <c r="I31" s="2102"/>
      <c r="J31" s="2102"/>
    </row>
    <row r="32" spans="1:10" ht="15" customHeight="1">
      <c r="A32" s="43">
        <v>2006</v>
      </c>
      <c r="B32" s="1432">
        <v>388962</v>
      </c>
      <c r="C32" s="1430">
        <v>588629</v>
      </c>
      <c r="D32" s="2331">
        <f t="shared" si="0"/>
        <v>66.07931311573164</v>
      </c>
      <c r="E32" s="1430">
        <v>200701</v>
      </c>
      <c r="F32" s="1430">
        <v>1034</v>
      </c>
      <c r="G32" s="2099">
        <v>0.045</v>
      </c>
      <c r="I32" s="2102"/>
      <c r="J32" s="2102"/>
    </row>
    <row r="33" spans="1:7" ht="15.75" customHeight="1">
      <c r="A33" s="43">
        <v>2007</v>
      </c>
      <c r="B33" s="1432">
        <v>430090.72</v>
      </c>
      <c r="C33" s="1430">
        <v>621288.67</v>
      </c>
      <c r="D33" s="2331">
        <f t="shared" si="0"/>
        <v>69.22558558809708</v>
      </c>
      <c r="E33" s="1430">
        <v>192848.62</v>
      </c>
      <c r="F33" s="1430">
        <v>1650.67</v>
      </c>
      <c r="G33" s="2099">
        <v>0.0499</v>
      </c>
    </row>
    <row r="34" spans="1:7" ht="15.75" customHeight="1">
      <c r="A34" s="43">
        <v>2008</v>
      </c>
      <c r="B34" s="1432">
        <v>440131.52</v>
      </c>
      <c r="C34" s="1430">
        <v>648068.57</v>
      </c>
      <c r="D34" s="2331">
        <f t="shared" si="0"/>
        <v>67.91434431081885</v>
      </c>
      <c r="E34" s="1430">
        <v>210166.68</v>
      </c>
      <c r="F34" s="1430">
        <v>2229.63</v>
      </c>
      <c r="G34" s="2099">
        <v>0.0537</v>
      </c>
    </row>
    <row r="35" spans="1:7" ht="15.75" customHeight="1" thickBot="1">
      <c r="A35" s="1433" t="s">
        <v>606</v>
      </c>
      <c r="B35" s="1434">
        <v>332653.42</v>
      </c>
      <c r="C35" s="1435">
        <v>686681.95</v>
      </c>
      <c r="D35" s="2332">
        <f t="shared" si="0"/>
        <v>48.44359459280967</v>
      </c>
      <c r="E35" s="1435">
        <v>354241.34</v>
      </c>
      <c r="F35" s="1435">
        <v>212.81</v>
      </c>
      <c r="G35" s="2395">
        <v>0.0538</v>
      </c>
    </row>
    <row r="36" spans="2:17" ht="19.5" customHeight="1">
      <c r="B36" s="1024"/>
      <c r="C36" s="1024"/>
      <c r="D36" s="1024"/>
      <c r="E36" s="160"/>
      <c r="F36" s="160"/>
      <c r="G36" s="160"/>
      <c r="H36" s="160"/>
      <c r="I36" s="160"/>
      <c r="J36" s="165"/>
      <c r="K36" s="11"/>
      <c r="O36" s="11"/>
      <c r="P36" s="11"/>
      <c r="Q36" s="11"/>
    </row>
    <row r="37" spans="1:255" ht="9.75" customHeight="1">
      <c r="A37" s="112" t="s">
        <v>826</v>
      </c>
      <c r="B37" s="112"/>
      <c r="C37" s="112"/>
      <c r="D37" s="112"/>
      <c r="E37" s="112"/>
      <c r="F37" s="2103"/>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112"/>
      <c r="BS37" s="112"/>
      <c r="BT37" s="112"/>
      <c r="BU37" s="112"/>
      <c r="BV37" s="112"/>
      <c r="BW37" s="112"/>
      <c r="BX37" s="112"/>
      <c r="BY37" s="112"/>
      <c r="BZ37" s="112"/>
      <c r="CA37" s="112"/>
      <c r="CB37" s="112"/>
      <c r="CC37" s="112"/>
      <c r="CD37" s="112"/>
      <c r="CE37" s="112"/>
      <c r="CF37" s="112"/>
      <c r="CG37" s="112"/>
      <c r="CH37" s="112"/>
      <c r="CI37" s="112"/>
      <c r="CJ37" s="112"/>
      <c r="CK37" s="112"/>
      <c r="CL37" s="112"/>
      <c r="CM37" s="112"/>
      <c r="CN37" s="112"/>
      <c r="CO37" s="112"/>
      <c r="CP37" s="112"/>
      <c r="CQ37" s="112"/>
      <c r="CR37" s="112"/>
      <c r="CS37" s="112"/>
      <c r="CT37" s="112"/>
      <c r="CU37" s="112"/>
      <c r="CV37" s="112"/>
      <c r="CW37" s="112"/>
      <c r="CX37" s="112"/>
      <c r="CY37" s="112"/>
      <c r="CZ37" s="112"/>
      <c r="DA37" s="112"/>
      <c r="DB37" s="112"/>
      <c r="DC37" s="112"/>
      <c r="DD37" s="112"/>
      <c r="DE37" s="112"/>
      <c r="DF37" s="112"/>
      <c r="DG37" s="112"/>
      <c r="DH37" s="112"/>
      <c r="DI37" s="112"/>
      <c r="DJ37" s="112"/>
      <c r="DK37" s="112"/>
      <c r="DL37" s="112"/>
      <c r="DM37" s="112"/>
      <c r="DN37" s="112"/>
      <c r="DO37" s="112"/>
      <c r="DP37" s="112"/>
      <c r="DQ37" s="112"/>
      <c r="DR37" s="112"/>
      <c r="DS37" s="112"/>
      <c r="DT37" s="112"/>
      <c r="DU37" s="112"/>
      <c r="DV37" s="112"/>
      <c r="DW37" s="112"/>
      <c r="DX37" s="112"/>
      <c r="DY37" s="112"/>
      <c r="DZ37" s="112"/>
      <c r="EA37" s="112"/>
      <c r="EB37" s="112"/>
      <c r="EC37" s="112"/>
      <c r="ED37" s="112"/>
      <c r="EE37" s="112"/>
      <c r="EF37" s="112"/>
      <c r="EG37" s="112"/>
      <c r="EH37" s="112"/>
      <c r="EI37" s="112"/>
      <c r="EJ37" s="112"/>
      <c r="EK37" s="112"/>
      <c r="EL37" s="112"/>
      <c r="EM37" s="112"/>
      <c r="EN37" s="112"/>
      <c r="EO37" s="112"/>
      <c r="EP37" s="112"/>
      <c r="EQ37" s="112"/>
      <c r="ER37" s="112"/>
      <c r="ES37" s="112"/>
      <c r="ET37" s="112"/>
      <c r="EU37" s="112"/>
      <c r="EV37" s="112"/>
      <c r="EW37" s="112"/>
      <c r="EX37" s="112"/>
      <c r="EY37" s="112"/>
      <c r="EZ37" s="112"/>
      <c r="FA37" s="112"/>
      <c r="FB37" s="112"/>
      <c r="FC37" s="112"/>
      <c r="FD37" s="112"/>
      <c r="FE37" s="112"/>
      <c r="FF37" s="112"/>
      <c r="FG37" s="112"/>
      <c r="FH37" s="112"/>
      <c r="FI37" s="112"/>
      <c r="FJ37" s="112"/>
      <c r="FK37" s="112"/>
      <c r="FL37" s="112"/>
      <c r="FM37" s="112"/>
      <c r="FN37" s="112"/>
      <c r="FO37" s="112"/>
      <c r="FP37" s="112"/>
      <c r="FQ37" s="112"/>
      <c r="FR37" s="112"/>
      <c r="FS37" s="112"/>
      <c r="FT37" s="112"/>
      <c r="FU37" s="112"/>
      <c r="FV37" s="112"/>
      <c r="FW37" s="112"/>
      <c r="FX37" s="112"/>
      <c r="FY37" s="112"/>
      <c r="FZ37" s="112"/>
      <c r="GA37" s="112"/>
      <c r="GB37" s="112"/>
      <c r="GC37" s="112"/>
      <c r="GD37" s="112"/>
      <c r="GE37" s="112"/>
      <c r="GF37" s="112"/>
      <c r="GG37" s="112"/>
      <c r="GH37" s="112"/>
      <c r="GI37" s="112"/>
      <c r="GJ37" s="112"/>
      <c r="GK37" s="112"/>
      <c r="GL37" s="112"/>
      <c r="GM37" s="112"/>
      <c r="GN37" s="112"/>
      <c r="GO37" s="112"/>
      <c r="GP37" s="112"/>
      <c r="GQ37" s="112"/>
      <c r="GR37" s="112"/>
      <c r="GS37" s="112"/>
      <c r="GT37" s="112"/>
      <c r="GU37" s="112"/>
      <c r="GV37" s="112"/>
      <c r="GW37" s="112"/>
      <c r="GX37" s="112"/>
      <c r="GY37" s="112"/>
      <c r="GZ37" s="112"/>
      <c r="HA37" s="112"/>
      <c r="HB37" s="112"/>
      <c r="HC37" s="112"/>
      <c r="HD37" s="112"/>
      <c r="HE37" s="112"/>
      <c r="HF37" s="112"/>
      <c r="HG37" s="112"/>
      <c r="HH37" s="112"/>
      <c r="HI37" s="112"/>
      <c r="HJ37" s="112"/>
      <c r="HK37" s="112"/>
      <c r="HL37" s="112"/>
      <c r="HM37" s="112"/>
      <c r="HN37" s="112"/>
      <c r="HO37" s="112"/>
      <c r="HP37" s="112"/>
      <c r="HQ37" s="112"/>
      <c r="HR37" s="112"/>
      <c r="HS37" s="112"/>
      <c r="HT37" s="112"/>
      <c r="HU37" s="112"/>
      <c r="HV37" s="112"/>
      <c r="HW37" s="112"/>
      <c r="HX37" s="112"/>
      <c r="HY37" s="112"/>
      <c r="HZ37" s="112"/>
      <c r="IA37" s="112"/>
      <c r="IB37" s="112"/>
      <c r="IC37" s="112"/>
      <c r="ID37" s="112"/>
      <c r="IE37" s="112"/>
      <c r="IF37" s="112"/>
      <c r="IG37" s="112"/>
      <c r="IH37" s="112"/>
      <c r="II37" s="112"/>
      <c r="IJ37" s="112"/>
      <c r="IK37" s="112"/>
      <c r="IL37" s="112"/>
      <c r="IM37" s="112"/>
      <c r="IN37" s="112"/>
      <c r="IO37" s="112"/>
      <c r="IP37" s="112"/>
      <c r="IQ37" s="112"/>
      <c r="IR37" s="112"/>
      <c r="IS37" s="112"/>
      <c r="IT37" s="112"/>
      <c r="IU37" s="112"/>
    </row>
    <row r="38" spans="1:255" ht="9.75" customHeight="1">
      <c r="A38" s="1409" t="s">
        <v>607</v>
      </c>
      <c r="B38" s="112"/>
      <c r="C38" s="112"/>
      <c r="D38" s="112"/>
      <c r="E38" s="112"/>
      <c r="F38" s="2103"/>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2"/>
      <c r="BR38" s="112"/>
      <c r="BS38" s="112"/>
      <c r="BT38" s="112"/>
      <c r="BU38" s="112"/>
      <c r="BV38" s="112"/>
      <c r="BW38" s="112"/>
      <c r="BX38" s="112"/>
      <c r="BY38" s="112"/>
      <c r="BZ38" s="112"/>
      <c r="CA38" s="112"/>
      <c r="CB38" s="112"/>
      <c r="CC38" s="112"/>
      <c r="CD38" s="112"/>
      <c r="CE38" s="112"/>
      <c r="CF38" s="112"/>
      <c r="CG38" s="112"/>
      <c r="CH38" s="112"/>
      <c r="CI38" s="112"/>
      <c r="CJ38" s="112"/>
      <c r="CK38" s="112"/>
      <c r="CL38" s="112"/>
      <c r="CM38" s="112"/>
      <c r="CN38" s="112"/>
      <c r="CO38" s="112"/>
      <c r="CP38" s="112"/>
      <c r="CQ38" s="112"/>
      <c r="CR38" s="112"/>
      <c r="CS38" s="112"/>
      <c r="CT38" s="112"/>
      <c r="CU38" s="112"/>
      <c r="CV38" s="112"/>
      <c r="CW38" s="112"/>
      <c r="CX38" s="112"/>
      <c r="CY38" s="112"/>
      <c r="CZ38" s="112"/>
      <c r="DA38" s="112"/>
      <c r="DB38" s="112"/>
      <c r="DC38" s="112"/>
      <c r="DD38" s="112"/>
      <c r="DE38" s="112"/>
      <c r="DF38" s="112"/>
      <c r="DG38" s="112"/>
      <c r="DH38" s="112"/>
      <c r="DI38" s="112"/>
      <c r="DJ38" s="112"/>
      <c r="DK38" s="112"/>
      <c r="DL38" s="112"/>
      <c r="DM38" s="112"/>
      <c r="DN38" s="112"/>
      <c r="DO38" s="112"/>
      <c r="DP38" s="112"/>
      <c r="DQ38" s="112"/>
      <c r="DR38" s="112"/>
      <c r="DS38" s="112"/>
      <c r="DT38" s="112"/>
      <c r="DU38" s="112"/>
      <c r="DV38" s="112"/>
      <c r="DW38" s="112"/>
      <c r="DX38" s="112"/>
      <c r="DY38" s="112"/>
      <c r="DZ38" s="112"/>
      <c r="EA38" s="112"/>
      <c r="EB38" s="112"/>
      <c r="EC38" s="112"/>
      <c r="ED38" s="112"/>
      <c r="EE38" s="112"/>
      <c r="EF38" s="112"/>
      <c r="EG38" s="112"/>
      <c r="EH38" s="112"/>
      <c r="EI38" s="112"/>
      <c r="EJ38" s="112"/>
      <c r="EK38" s="112"/>
      <c r="EL38" s="112"/>
      <c r="EM38" s="112"/>
      <c r="EN38" s="112"/>
      <c r="EO38" s="112"/>
      <c r="EP38" s="112"/>
      <c r="EQ38" s="112"/>
      <c r="ER38" s="112"/>
      <c r="ES38" s="112"/>
      <c r="ET38" s="112"/>
      <c r="EU38" s="112"/>
      <c r="EV38" s="112"/>
      <c r="EW38" s="112"/>
      <c r="EX38" s="112"/>
      <c r="EY38" s="112"/>
      <c r="EZ38" s="112"/>
      <c r="FA38" s="112"/>
      <c r="FB38" s="112"/>
      <c r="FC38" s="112"/>
      <c r="FD38" s="112"/>
      <c r="FE38" s="112"/>
      <c r="FF38" s="112"/>
      <c r="FG38" s="112"/>
      <c r="FH38" s="112"/>
      <c r="FI38" s="112"/>
      <c r="FJ38" s="112"/>
      <c r="FK38" s="112"/>
      <c r="FL38" s="112"/>
      <c r="FM38" s="112"/>
      <c r="FN38" s="112"/>
      <c r="FO38" s="112"/>
      <c r="FP38" s="112"/>
      <c r="FQ38" s="112"/>
      <c r="FR38" s="112"/>
      <c r="FS38" s="112"/>
      <c r="FT38" s="112"/>
      <c r="FU38" s="112"/>
      <c r="FV38" s="112"/>
      <c r="FW38" s="112"/>
      <c r="FX38" s="112"/>
      <c r="FY38" s="112"/>
      <c r="FZ38" s="112"/>
      <c r="GA38" s="112"/>
      <c r="GB38" s="112"/>
      <c r="GC38" s="112"/>
      <c r="GD38" s="112"/>
      <c r="GE38" s="112"/>
      <c r="GF38" s="112"/>
      <c r="GG38" s="112"/>
      <c r="GH38" s="112"/>
      <c r="GI38" s="112"/>
      <c r="GJ38" s="112"/>
      <c r="GK38" s="112"/>
      <c r="GL38" s="112"/>
      <c r="GM38" s="112"/>
      <c r="GN38" s="112"/>
      <c r="GO38" s="112"/>
      <c r="GP38" s="112"/>
      <c r="GQ38" s="112"/>
      <c r="GR38" s="112"/>
      <c r="GS38" s="112"/>
      <c r="GT38" s="112"/>
      <c r="GU38" s="112"/>
      <c r="GV38" s="112"/>
      <c r="GW38" s="112"/>
      <c r="GX38" s="112"/>
      <c r="GY38" s="112"/>
      <c r="GZ38" s="112"/>
      <c r="HA38" s="112"/>
      <c r="HB38" s="112"/>
      <c r="HC38" s="112"/>
      <c r="HD38" s="112"/>
      <c r="HE38" s="112"/>
      <c r="HF38" s="112"/>
      <c r="HG38" s="112"/>
      <c r="HH38" s="112"/>
      <c r="HI38" s="112"/>
      <c r="HJ38" s="112"/>
      <c r="HK38" s="112"/>
      <c r="HL38" s="112"/>
      <c r="HM38" s="112"/>
      <c r="HN38" s="112"/>
      <c r="HO38" s="112"/>
      <c r="HP38" s="112"/>
      <c r="HQ38" s="112"/>
      <c r="HR38" s="112"/>
      <c r="HS38" s="112"/>
      <c r="HT38" s="112"/>
      <c r="HU38" s="112"/>
      <c r="HV38" s="112"/>
      <c r="HW38" s="112"/>
      <c r="HX38" s="112"/>
      <c r="HY38" s="112"/>
      <c r="HZ38" s="112"/>
      <c r="IA38" s="112"/>
      <c r="IB38" s="112"/>
      <c r="IC38" s="112"/>
      <c r="ID38" s="112"/>
      <c r="IE38" s="112"/>
      <c r="IF38" s="112"/>
      <c r="IG38" s="112"/>
      <c r="IH38" s="112"/>
      <c r="II38" s="112"/>
      <c r="IJ38" s="112"/>
      <c r="IK38" s="112"/>
      <c r="IL38" s="112"/>
      <c r="IM38" s="112"/>
      <c r="IN38" s="112"/>
      <c r="IO38" s="112"/>
      <c r="IP38" s="112"/>
      <c r="IQ38" s="112"/>
      <c r="IR38" s="112"/>
      <c r="IS38" s="112"/>
      <c r="IT38" s="112"/>
      <c r="IU38" s="112"/>
    </row>
    <row r="39" spans="1:7" s="2104" customFormat="1" ht="9.75" customHeight="1">
      <c r="A39" s="1409" t="s">
        <v>161</v>
      </c>
      <c r="B39" s="1410"/>
      <c r="C39" s="1410"/>
      <c r="D39" s="1410"/>
      <c r="E39" s="1410"/>
      <c r="F39" s="1410"/>
      <c r="G39" s="1410"/>
    </row>
    <row r="40" spans="1:7" s="2104" customFormat="1" ht="9.75" customHeight="1">
      <c r="A40" s="1409" t="s">
        <v>967</v>
      </c>
      <c r="B40" s="1410"/>
      <c r="C40" s="1410"/>
      <c r="D40" s="1410"/>
      <c r="E40" s="1410"/>
      <c r="F40" s="2103"/>
      <c r="G40" s="1410"/>
    </row>
    <row r="41" spans="1:6" ht="9.75" customHeight="1">
      <c r="A41" s="1409" t="s">
        <v>969</v>
      </c>
      <c r="B41" s="1899"/>
      <c r="C41" s="1899"/>
      <c r="D41" s="1900"/>
      <c r="E41" s="1899"/>
      <c r="F41" s="1899"/>
    </row>
    <row r="42" spans="1:6" ht="9.75" customHeight="1">
      <c r="A42" s="1409" t="s">
        <v>968</v>
      </c>
      <c r="B42" s="1899"/>
      <c r="C42" s="1899"/>
      <c r="D42" s="1900"/>
      <c r="E42" s="1899"/>
      <c r="F42" s="1899"/>
    </row>
    <row r="43" spans="1:6" ht="12.75">
      <c r="A43" s="1899"/>
      <c r="B43" s="1899"/>
      <c r="C43" s="1899"/>
      <c r="D43" s="1900"/>
      <c r="E43" s="2102"/>
      <c r="F43" s="1899"/>
    </row>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sheetData>
  <sheetProtection/>
  <printOptions/>
  <pageMargins left="0.7" right="0.7" top="0.75" bottom="0.75" header="0.3" footer="0.3"/>
  <pageSetup fitToHeight="1" fitToWidth="1" horizontalDpi="600" verticalDpi="600" orientation="landscape" scale="86" r:id="rId1"/>
  <ignoredErrors>
    <ignoredError sqref="G15" numberStoredAsText="1"/>
  </ignoredErrors>
</worksheet>
</file>

<file path=xl/worksheets/sheet65.xml><?xml version="1.0" encoding="utf-8"?>
<worksheet xmlns="http://schemas.openxmlformats.org/spreadsheetml/2006/main" xmlns:r="http://schemas.openxmlformats.org/officeDocument/2006/relationships">
  <sheetPr>
    <pageSetUpPr fitToPage="1"/>
  </sheetPr>
  <dimension ref="A1:HW44"/>
  <sheetViews>
    <sheetView zoomScalePageLayoutView="0" workbookViewId="0" topLeftCell="A1">
      <selection activeCell="G2" sqref="G2"/>
    </sheetView>
  </sheetViews>
  <sheetFormatPr defaultColWidth="9.140625" defaultRowHeight="12.75"/>
  <cols>
    <col min="1" max="4" width="21.57421875" style="11" customWidth="1"/>
    <col min="5" max="5" width="21.57421875" style="15" customWidth="1"/>
    <col min="6" max="6" width="21.57421875" style="1899" customWidth="1"/>
    <col min="7" max="7" width="9.140625" style="11" customWidth="1"/>
    <col min="8" max="8" width="14.421875" style="11" bestFit="1" customWidth="1"/>
    <col min="9" max="16384" width="9.140625" style="11" customWidth="1"/>
  </cols>
  <sheetData>
    <row r="1" spans="1:6" ht="12" customHeight="1">
      <c r="A1" s="8"/>
      <c r="B1" s="9"/>
      <c r="C1" s="9"/>
      <c r="D1" s="9"/>
      <c r="E1" s="9"/>
      <c r="F1" s="2077"/>
    </row>
    <row r="2" spans="1:6" s="15" customFormat="1" ht="23.25">
      <c r="A2" s="724" t="s">
        <v>851</v>
      </c>
      <c r="B2" s="13"/>
      <c r="C2" s="13"/>
      <c r="D2" s="13"/>
      <c r="E2" s="13"/>
      <c r="F2" s="2078"/>
    </row>
    <row r="3" spans="1:6" ht="20.25">
      <c r="A3" s="12" t="s">
        <v>610</v>
      </c>
      <c r="B3" s="13"/>
      <c r="C3" s="13"/>
      <c r="D3" s="13"/>
      <c r="E3" s="13"/>
      <c r="F3" s="2078"/>
    </row>
    <row r="4" spans="1:6" ht="20.25">
      <c r="A4" s="12" t="s">
        <v>766</v>
      </c>
      <c r="B4" s="13"/>
      <c r="C4" s="13"/>
      <c r="D4" s="13"/>
      <c r="E4" s="13"/>
      <c r="F4" s="2078"/>
    </row>
    <row r="5" spans="1:6" ht="15" customHeight="1">
      <c r="A5" s="171"/>
      <c r="B5" s="173"/>
      <c r="C5" s="173"/>
      <c r="D5" s="173"/>
      <c r="E5" s="173"/>
      <c r="F5" s="2079"/>
    </row>
    <row r="6" spans="1:6" ht="9.75" customHeight="1">
      <c r="A6" s="2080"/>
      <c r="B6" s="2081"/>
      <c r="C6" s="2082"/>
      <c r="D6" s="2082"/>
      <c r="E6" s="2082"/>
      <c r="F6" s="2083"/>
    </row>
    <row r="7" spans="1:6" ht="12.75" customHeight="1">
      <c r="A7" s="25" t="s">
        <v>460</v>
      </c>
      <c r="B7" s="2084"/>
      <c r="C7" s="1591" t="s">
        <v>141</v>
      </c>
      <c r="D7" s="2086"/>
      <c r="E7" s="2085" t="s">
        <v>611</v>
      </c>
      <c r="F7" s="2089" t="s">
        <v>603</v>
      </c>
    </row>
    <row r="8" spans="1:6" ht="12.75">
      <c r="A8" s="25" t="s">
        <v>462</v>
      </c>
      <c r="B8" s="1590" t="s">
        <v>168</v>
      </c>
      <c r="C8" s="1591" t="s">
        <v>599</v>
      </c>
      <c r="D8" s="1591" t="s">
        <v>601</v>
      </c>
      <c r="E8" s="2088" t="s">
        <v>604</v>
      </c>
      <c r="F8" s="2094" t="s">
        <v>605</v>
      </c>
    </row>
    <row r="9" spans="1:6" ht="12.75">
      <c r="A9" s="25"/>
      <c r="B9" s="2090" t="s">
        <v>158</v>
      </c>
      <c r="C9" s="2093" t="s">
        <v>158</v>
      </c>
      <c r="D9" s="2091" t="s">
        <v>158</v>
      </c>
      <c r="E9" s="2088"/>
      <c r="F9" s="2094"/>
    </row>
    <row r="10" spans="1:6" ht="9.75" customHeight="1">
      <c r="A10" s="2095"/>
      <c r="B10" s="2096"/>
      <c r="C10" s="2097"/>
      <c r="D10" s="130"/>
      <c r="E10" s="2097"/>
      <c r="F10" s="2098"/>
    </row>
    <row r="11" spans="1:6" ht="9.75" customHeight="1">
      <c r="A11" s="1424"/>
      <c r="B11" s="1425"/>
      <c r="C11" s="135"/>
      <c r="D11" s="205"/>
      <c r="E11" s="205"/>
      <c r="F11" s="1426"/>
    </row>
    <row r="12" spans="1:6" s="42" customFormat="1" ht="19.5" customHeight="1">
      <c r="A12" s="43">
        <v>1980</v>
      </c>
      <c r="B12" s="1427">
        <v>24819.14272</v>
      </c>
      <c r="C12" s="1428">
        <v>42705.899361</v>
      </c>
      <c r="D12" s="1428">
        <v>17886.756641000004</v>
      </c>
      <c r="E12" s="1429">
        <v>0.7743710394997683</v>
      </c>
      <c r="F12" s="2099">
        <v>0.085</v>
      </c>
    </row>
    <row r="13" spans="1:6" s="42" customFormat="1" ht="9" customHeight="1">
      <c r="A13" s="43"/>
      <c r="B13" s="1430"/>
      <c r="C13" s="1430"/>
      <c r="D13" s="1430"/>
      <c r="E13" s="1429"/>
      <c r="F13" s="2099"/>
    </row>
    <row r="14" spans="1:6" s="42" customFormat="1" ht="19.5" customHeight="1">
      <c r="A14" s="43">
        <v>1985</v>
      </c>
      <c r="B14" s="1430">
        <v>22813.35</v>
      </c>
      <c r="C14" s="1430">
        <v>29245.67</v>
      </c>
      <c r="D14" s="1430">
        <v>6432.32</v>
      </c>
      <c r="E14" s="1429">
        <f>+(B14/C14)</f>
        <v>0.7800590651539185</v>
      </c>
      <c r="F14" s="2099">
        <v>0.0975</v>
      </c>
    </row>
    <row r="15" spans="1:6" s="42" customFormat="1" ht="9" customHeight="1">
      <c r="A15" s="43"/>
      <c r="B15" s="1430"/>
      <c r="C15" s="1430"/>
      <c r="D15" s="1430"/>
      <c r="E15" s="1429" t="s">
        <v>141</v>
      </c>
      <c r="F15" s="2336"/>
    </row>
    <row r="16" spans="1:6" s="42" customFormat="1" ht="19.5" customHeight="1">
      <c r="A16" s="43">
        <v>1990</v>
      </c>
      <c r="B16" s="1430">
        <v>56512.49</v>
      </c>
      <c r="C16" s="1430">
        <v>68086.42</v>
      </c>
      <c r="D16" s="1430">
        <v>11573.93</v>
      </c>
      <c r="E16" s="1429">
        <f aca="true" t="shared" si="0" ref="E16:E35">+(B16/C16)</f>
        <v>0.8300111828467409</v>
      </c>
      <c r="F16" s="2099">
        <v>0.0725</v>
      </c>
    </row>
    <row r="17" spans="1:6" s="42" customFormat="1" ht="19.5" customHeight="1">
      <c r="A17" s="43">
        <v>1991</v>
      </c>
      <c r="B17" s="1430">
        <v>62563.48</v>
      </c>
      <c r="C17" s="1430">
        <v>75631.37</v>
      </c>
      <c r="D17" s="1430">
        <v>13067.89</v>
      </c>
      <c r="E17" s="1429">
        <f t="shared" si="0"/>
        <v>0.8272160083838228</v>
      </c>
      <c r="F17" s="2099">
        <v>0.0725</v>
      </c>
    </row>
    <row r="18" spans="1:6" s="42" customFormat="1" ht="19.5" customHeight="1">
      <c r="A18" s="43">
        <v>1992</v>
      </c>
      <c r="B18" s="1430">
        <v>93790.36</v>
      </c>
      <c r="C18" s="1430">
        <v>111624.87</v>
      </c>
      <c r="D18" s="1430">
        <v>17834.51</v>
      </c>
      <c r="E18" s="1429">
        <f t="shared" si="0"/>
        <v>0.8402281677909234</v>
      </c>
      <c r="F18" s="2099">
        <v>0.0625</v>
      </c>
    </row>
    <row r="19" spans="1:6" s="42" customFormat="1" ht="19.5" customHeight="1">
      <c r="A19" s="43">
        <v>1993</v>
      </c>
      <c r="B19" s="1430">
        <v>95331.16</v>
      </c>
      <c r="C19" s="1430">
        <v>115195.31</v>
      </c>
      <c r="D19" s="1430">
        <v>19864.15</v>
      </c>
      <c r="E19" s="1429">
        <f t="shared" si="0"/>
        <v>0.8275611220630423</v>
      </c>
      <c r="F19" s="2099">
        <v>0.064</v>
      </c>
    </row>
    <row r="20" spans="1:6" s="42" customFormat="1" ht="19.5" customHeight="1">
      <c r="A20" s="43">
        <v>1994</v>
      </c>
      <c r="B20" s="1430">
        <v>128718.25</v>
      </c>
      <c r="C20" s="1430">
        <v>157911.34</v>
      </c>
      <c r="D20" s="1430">
        <v>29193.09</v>
      </c>
      <c r="E20" s="1429">
        <f t="shared" si="0"/>
        <v>0.8151298697104338</v>
      </c>
      <c r="F20" s="2099">
        <v>0.0565</v>
      </c>
    </row>
    <row r="21" spans="1:6" s="42" customFormat="1" ht="19.5" customHeight="1">
      <c r="A21" s="43">
        <v>1995</v>
      </c>
      <c r="B21" s="1430">
        <v>118707.28</v>
      </c>
      <c r="C21" s="1430">
        <v>141433.76</v>
      </c>
      <c r="D21" s="1430">
        <v>22726.48</v>
      </c>
      <c r="E21" s="1429">
        <f t="shared" si="0"/>
        <v>0.8393136122521242</v>
      </c>
      <c r="F21" s="2099">
        <v>0.0715</v>
      </c>
    </row>
    <row r="22" spans="1:6" s="42" customFormat="1" ht="19.5" customHeight="1">
      <c r="A22" s="43">
        <v>1996</v>
      </c>
      <c r="B22" s="1430">
        <v>168347.47</v>
      </c>
      <c r="C22" s="1430">
        <v>208366.28</v>
      </c>
      <c r="D22" s="1430">
        <v>40018.81</v>
      </c>
      <c r="E22" s="1429">
        <f t="shared" si="0"/>
        <v>0.8079400851231783</v>
      </c>
      <c r="F22" s="2099">
        <v>0.053</v>
      </c>
    </row>
    <row r="23" spans="1:6" s="42" customFormat="1" ht="19.5" customHeight="1">
      <c r="A23" s="43">
        <v>1997</v>
      </c>
      <c r="B23" s="1430">
        <v>152633</v>
      </c>
      <c r="C23" s="1430">
        <v>185182</v>
      </c>
      <c r="D23" s="1430">
        <v>32549</v>
      </c>
      <c r="E23" s="1429">
        <f t="shared" si="0"/>
        <v>0.8242323767968809</v>
      </c>
      <c r="F23" s="2099">
        <v>0.058</v>
      </c>
    </row>
    <row r="24" spans="1:6" s="42" customFormat="1" ht="19.5" customHeight="1">
      <c r="A24" s="43">
        <v>1998</v>
      </c>
      <c r="B24" s="1430">
        <v>180084</v>
      </c>
      <c r="C24" s="1430">
        <v>219582</v>
      </c>
      <c r="D24" s="1430">
        <v>39497</v>
      </c>
      <c r="E24" s="1429">
        <f t="shared" si="0"/>
        <v>0.8201218679126704</v>
      </c>
      <c r="F24" s="2099">
        <v>0.054</v>
      </c>
    </row>
    <row r="25" spans="1:6" s="42" customFormat="1" ht="19.5" customHeight="1">
      <c r="A25" s="43">
        <v>1999</v>
      </c>
      <c r="B25" s="1430">
        <v>206567.97</v>
      </c>
      <c r="C25" s="1430">
        <v>250946.86</v>
      </c>
      <c r="D25" s="1430">
        <v>44378.89</v>
      </c>
      <c r="E25" s="1429">
        <f t="shared" si="0"/>
        <v>0.8231542327327787</v>
      </c>
      <c r="F25" s="2099">
        <v>0.053</v>
      </c>
    </row>
    <row r="26" spans="1:6" s="42" customFormat="1" ht="19.5" customHeight="1">
      <c r="A26" s="43">
        <v>2000</v>
      </c>
      <c r="B26" s="1430">
        <v>110728.63</v>
      </c>
      <c r="C26" s="1430">
        <v>131863.91</v>
      </c>
      <c r="D26" s="1430">
        <v>21135.28</v>
      </c>
      <c r="E26" s="1429">
        <f t="shared" si="0"/>
        <v>0.8397189951367284</v>
      </c>
      <c r="F26" s="2099">
        <v>0.07</v>
      </c>
    </row>
    <row r="27" spans="1:6" s="42" customFormat="1" ht="19.5" customHeight="1">
      <c r="A27" s="43">
        <v>2001</v>
      </c>
      <c r="B27" s="1430">
        <v>222296.04</v>
      </c>
      <c r="C27" s="1430">
        <v>270708</v>
      </c>
      <c r="D27" s="1430">
        <v>48411.96</v>
      </c>
      <c r="E27" s="1429">
        <f t="shared" si="0"/>
        <v>0.8211653885367259</v>
      </c>
      <c r="F27" s="2099">
        <v>0.064</v>
      </c>
    </row>
    <row r="28" spans="1:6" s="42" customFormat="1" ht="19.5" customHeight="1">
      <c r="A28" s="43">
        <v>2002</v>
      </c>
      <c r="B28" s="1430">
        <v>295337.8</v>
      </c>
      <c r="C28" s="1430">
        <v>397807.24</v>
      </c>
      <c r="D28" s="1430">
        <v>102469.44</v>
      </c>
      <c r="E28" s="1429">
        <f t="shared" si="0"/>
        <v>0.7424143411768976</v>
      </c>
      <c r="F28" s="2099">
        <v>0.057</v>
      </c>
    </row>
    <row r="29" spans="1:6" s="42" customFormat="1" ht="19.5" customHeight="1">
      <c r="A29" s="43">
        <v>2003</v>
      </c>
      <c r="B29" s="1430">
        <v>304027.31</v>
      </c>
      <c r="C29" s="1430">
        <v>482942.23</v>
      </c>
      <c r="D29" s="1430">
        <v>178914.92</v>
      </c>
      <c r="E29" s="1429">
        <f t="shared" si="0"/>
        <v>0.6295314244935672</v>
      </c>
      <c r="F29" s="2099">
        <v>0.05</v>
      </c>
    </row>
    <row r="30" spans="1:6" s="42" customFormat="1" ht="19.5" customHeight="1">
      <c r="A30" s="43">
        <v>2004</v>
      </c>
      <c r="B30" s="1430">
        <v>342777</v>
      </c>
      <c r="C30" s="1430">
        <v>551959</v>
      </c>
      <c r="D30" s="1430">
        <v>209181</v>
      </c>
      <c r="E30" s="1429">
        <f t="shared" si="0"/>
        <v>0.6210189524946599</v>
      </c>
      <c r="F30" s="2099">
        <v>0.04</v>
      </c>
    </row>
    <row r="31" spans="1:8" ht="19.5" customHeight="1">
      <c r="A31" s="43">
        <v>2005</v>
      </c>
      <c r="B31" s="1430">
        <v>368382.36</v>
      </c>
      <c r="C31" s="1430">
        <v>595098.92</v>
      </c>
      <c r="D31" s="1430">
        <v>226716.56</v>
      </c>
      <c r="E31" s="1429">
        <f t="shared" si="0"/>
        <v>0.6190271022504964</v>
      </c>
      <c r="F31" s="2099">
        <v>0.039</v>
      </c>
      <c r="H31" s="2105"/>
    </row>
    <row r="32" spans="1:8" ht="19.5" customHeight="1">
      <c r="A32" s="43">
        <v>2006</v>
      </c>
      <c r="B32" s="1430">
        <v>381439</v>
      </c>
      <c r="C32" s="1430">
        <v>582139.41</v>
      </c>
      <c r="D32" s="1430">
        <v>200700.84</v>
      </c>
      <c r="E32" s="1429">
        <f t="shared" si="0"/>
        <v>0.6552365180017617</v>
      </c>
      <c r="F32" s="2099">
        <v>0.045</v>
      </c>
      <c r="H32" s="2105"/>
    </row>
    <row r="33" spans="1:8" ht="19.5" customHeight="1">
      <c r="A33" s="43">
        <v>2007</v>
      </c>
      <c r="B33" s="1430">
        <v>416688.52</v>
      </c>
      <c r="C33" s="1430">
        <v>609537.15</v>
      </c>
      <c r="D33" s="1430">
        <v>192848.62</v>
      </c>
      <c r="E33" s="1429">
        <f t="shared" si="0"/>
        <v>0.6836146410436181</v>
      </c>
      <c r="F33" s="2099">
        <v>0.0499</v>
      </c>
      <c r="H33" s="2105"/>
    </row>
    <row r="34" spans="1:8" ht="20.25" customHeight="1">
      <c r="A34" s="43">
        <v>2008</v>
      </c>
      <c r="B34" s="1430">
        <v>410109.17</v>
      </c>
      <c r="C34" s="1430">
        <v>620275.84</v>
      </c>
      <c r="D34" s="1430">
        <v>210166.68</v>
      </c>
      <c r="E34" s="1429">
        <f t="shared" si="0"/>
        <v>0.6611722455609427</v>
      </c>
      <c r="F34" s="2099">
        <v>0.0537</v>
      </c>
      <c r="H34" s="2105"/>
    </row>
    <row r="35" spans="1:8" ht="20.25" customHeight="1" thickBot="1">
      <c r="A35" s="1433" t="s">
        <v>606</v>
      </c>
      <c r="B35" s="1435">
        <v>331436.59</v>
      </c>
      <c r="C35" s="1435">
        <v>685677.93</v>
      </c>
      <c r="D35" s="1435">
        <v>354241.34</v>
      </c>
      <c r="E35" s="2397">
        <f t="shared" si="0"/>
        <v>0.48337065479123703</v>
      </c>
      <c r="F35" s="2395">
        <v>0.0538</v>
      </c>
      <c r="H35" s="2105"/>
    </row>
    <row r="36" spans="2:231" ht="9.75" customHeight="1">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12"/>
      <c r="BY36" s="112"/>
      <c r="BZ36" s="112"/>
      <c r="CA36" s="112"/>
      <c r="CB36" s="112"/>
      <c r="CC36" s="112"/>
      <c r="CD36" s="112"/>
      <c r="CE36" s="112"/>
      <c r="CF36" s="112"/>
      <c r="CG36" s="112"/>
      <c r="CH36" s="112"/>
      <c r="CI36" s="112"/>
      <c r="CJ36" s="112"/>
      <c r="CK36" s="112"/>
      <c r="CL36" s="112"/>
      <c r="CM36" s="112"/>
      <c r="CN36" s="112"/>
      <c r="CO36" s="112"/>
      <c r="CP36" s="112"/>
      <c r="CQ36" s="112"/>
      <c r="CR36" s="112"/>
      <c r="CS36" s="112"/>
      <c r="CT36" s="112"/>
      <c r="CU36" s="112"/>
      <c r="CV36" s="112"/>
      <c r="CW36" s="112"/>
      <c r="CX36" s="112"/>
      <c r="CY36" s="112"/>
      <c r="CZ36" s="112"/>
      <c r="DA36" s="112"/>
      <c r="DB36" s="112"/>
      <c r="DC36" s="112"/>
      <c r="DD36" s="112"/>
      <c r="DE36" s="112"/>
      <c r="DF36" s="112"/>
      <c r="DG36" s="112"/>
      <c r="DH36" s="112"/>
      <c r="DI36" s="112"/>
      <c r="DJ36" s="112"/>
      <c r="DK36" s="112"/>
      <c r="DL36" s="112"/>
      <c r="DM36" s="112"/>
      <c r="DN36" s="112"/>
      <c r="DO36" s="112"/>
      <c r="DP36" s="112"/>
      <c r="DQ36" s="112"/>
      <c r="DR36" s="112"/>
      <c r="DS36" s="112"/>
      <c r="DT36" s="112"/>
      <c r="DU36" s="112"/>
      <c r="DV36" s="112"/>
      <c r="DW36" s="112"/>
      <c r="DX36" s="112"/>
      <c r="DY36" s="112"/>
      <c r="DZ36" s="112"/>
      <c r="EA36" s="112"/>
      <c r="EB36" s="112"/>
      <c r="EC36" s="112"/>
      <c r="ED36" s="112"/>
      <c r="EE36" s="112"/>
      <c r="EF36" s="112"/>
      <c r="EG36" s="112"/>
      <c r="EH36" s="112"/>
      <c r="EI36" s="112"/>
      <c r="EJ36" s="112"/>
      <c r="EK36" s="112"/>
      <c r="EL36" s="112"/>
      <c r="EM36" s="112"/>
      <c r="EN36" s="112"/>
      <c r="EO36" s="112"/>
      <c r="EP36" s="112"/>
      <c r="EQ36" s="112"/>
      <c r="ER36" s="112"/>
      <c r="ES36" s="112"/>
      <c r="ET36" s="112"/>
      <c r="EU36" s="112"/>
      <c r="EV36" s="112"/>
      <c r="EW36" s="112"/>
      <c r="EX36" s="112"/>
      <c r="EY36" s="112"/>
      <c r="EZ36" s="112"/>
      <c r="FA36" s="112"/>
      <c r="FB36" s="112"/>
      <c r="FC36" s="112"/>
      <c r="FD36" s="112"/>
      <c r="FE36" s="112"/>
      <c r="FF36" s="112"/>
      <c r="FG36" s="112"/>
      <c r="FH36" s="112"/>
      <c r="FI36" s="112"/>
      <c r="FJ36" s="112"/>
      <c r="FK36" s="112"/>
      <c r="FL36" s="112"/>
      <c r="FM36" s="112"/>
      <c r="FN36" s="112"/>
      <c r="FO36" s="112"/>
      <c r="FP36" s="112"/>
      <c r="FQ36" s="112"/>
      <c r="FR36" s="112"/>
      <c r="FS36" s="112"/>
      <c r="FT36" s="112"/>
      <c r="FU36" s="112"/>
      <c r="FV36" s="112"/>
      <c r="FW36" s="112"/>
      <c r="FX36" s="112"/>
      <c r="FY36" s="112"/>
      <c r="FZ36" s="112"/>
      <c r="GA36" s="112"/>
      <c r="GB36" s="112"/>
      <c r="GC36" s="112"/>
      <c r="GD36" s="112"/>
      <c r="GE36" s="112"/>
      <c r="GF36" s="112"/>
      <c r="GG36" s="112"/>
      <c r="GH36" s="112"/>
      <c r="GI36" s="112"/>
      <c r="GJ36" s="112"/>
      <c r="GK36" s="112"/>
      <c r="GL36" s="112"/>
      <c r="GM36" s="112"/>
      <c r="GN36" s="112"/>
      <c r="GO36" s="112"/>
      <c r="GP36" s="112"/>
      <c r="GQ36" s="112"/>
      <c r="GR36" s="112"/>
      <c r="GS36" s="112"/>
      <c r="GT36" s="112"/>
      <c r="GU36" s="112"/>
      <c r="GV36" s="112"/>
      <c r="GW36" s="112"/>
      <c r="GX36" s="112"/>
      <c r="GY36" s="112"/>
      <c r="GZ36" s="112"/>
      <c r="HA36" s="112"/>
      <c r="HB36" s="112"/>
      <c r="HC36" s="112"/>
      <c r="HD36" s="112"/>
      <c r="HE36" s="112"/>
      <c r="HF36" s="112"/>
      <c r="HG36" s="112"/>
      <c r="HH36" s="112"/>
      <c r="HI36" s="112"/>
      <c r="HJ36" s="112"/>
      <c r="HK36" s="112"/>
      <c r="HL36" s="112"/>
      <c r="HM36" s="112"/>
      <c r="HN36" s="112"/>
      <c r="HO36" s="112"/>
      <c r="HP36" s="112"/>
      <c r="HQ36" s="112"/>
      <c r="HR36" s="112"/>
      <c r="HS36" s="112"/>
      <c r="HT36" s="112"/>
      <c r="HU36" s="112"/>
      <c r="HV36" s="112"/>
      <c r="HW36" s="112"/>
    </row>
    <row r="37" spans="1:231" ht="9.75" customHeight="1">
      <c r="A37" s="112" t="s">
        <v>971</v>
      </c>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112"/>
      <c r="BS37" s="112"/>
      <c r="BT37" s="112"/>
      <c r="BU37" s="112"/>
      <c r="BV37" s="112"/>
      <c r="BW37" s="112"/>
      <c r="BX37" s="112"/>
      <c r="BY37" s="112"/>
      <c r="BZ37" s="112"/>
      <c r="CA37" s="112"/>
      <c r="CB37" s="112"/>
      <c r="CC37" s="112"/>
      <c r="CD37" s="112"/>
      <c r="CE37" s="112"/>
      <c r="CF37" s="112"/>
      <c r="CG37" s="112"/>
      <c r="CH37" s="112"/>
      <c r="CI37" s="112"/>
      <c r="CJ37" s="112"/>
      <c r="CK37" s="112"/>
      <c r="CL37" s="112"/>
      <c r="CM37" s="112"/>
      <c r="CN37" s="112"/>
      <c r="CO37" s="112"/>
      <c r="CP37" s="112"/>
      <c r="CQ37" s="112"/>
      <c r="CR37" s="112"/>
      <c r="CS37" s="112"/>
      <c r="CT37" s="112"/>
      <c r="CU37" s="112"/>
      <c r="CV37" s="112"/>
      <c r="CW37" s="112"/>
      <c r="CX37" s="112"/>
      <c r="CY37" s="112"/>
      <c r="CZ37" s="112"/>
      <c r="DA37" s="112"/>
      <c r="DB37" s="112"/>
      <c r="DC37" s="112"/>
      <c r="DD37" s="112"/>
      <c r="DE37" s="112"/>
      <c r="DF37" s="112"/>
      <c r="DG37" s="112"/>
      <c r="DH37" s="112"/>
      <c r="DI37" s="112"/>
      <c r="DJ37" s="112"/>
      <c r="DK37" s="112"/>
      <c r="DL37" s="112"/>
      <c r="DM37" s="112"/>
      <c r="DN37" s="112"/>
      <c r="DO37" s="112"/>
      <c r="DP37" s="112"/>
      <c r="DQ37" s="112"/>
      <c r="DR37" s="112"/>
      <c r="DS37" s="112"/>
      <c r="DT37" s="112"/>
      <c r="DU37" s="112"/>
      <c r="DV37" s="112"/>
      <c r="DW37" s="112"/>
      <c r="DX37" s="112"/>
      <c r="DY37" s="112"/>
      <c r="DZ37" s="112"/>
      <c r="EA37" s="112"/>
      <c r="EB37" s="112"/>
      <c r="EC37" s="112"/>
      <c r="ED37" s="112"/>
      <c r="EE37" s="112"/>
      <c r="EF37" s="112"/>
      <c r="EG37" s="112"/>
      <c r="EH37" s="112"/>
      <c r="EI37" s="112"/>
      <c r="EJ37" s="112"/>
      <c r="EK37" s="112"/>
      <c r="EL37" s="112"/>
      <c r="EM37" s="112"/>
      <c r="EN37" s="112"/>
      <c r="EO37" s="112"/>
      <c r="EP37" s="112"/>
      <c r="EQ37" s="112"/>
      <c r="ER37" s="112"/>
      <c r="ES37" s="112"/>
      <c r="ET37" s="112"/>
      <c r="EU37" s="112"/>
      <c r="EV37" s="112"/>
      <c r="EW37" s="112"/>
      <c r="EX37" s="112"/>
      <c r="EY37" s="112"/>
      <c r="EZ37" s="112"/>
      <c r="FA37" s="112"/>
      <c r="FB37" s="112"/>
      <c r="FC37" s="112"/>
      <c r="FD37" s="112"/>
      <c r="FE37" s="112"/>
      <c r="FF37" s="112"/>
      <c r="FG37" s="112"/>
      <c r="FH37" s="112"/>
      <c r="FI37" s="112"/>
      <c r="FJ37" s="112"/>
      <c r="FK37" s="112"/>
      <c r="FL37" s="112"/>
      <c r="FM37" s="112"/>
      <c r="FN37" s="112"/>
      <c r="FO37" s="112"/>
      <c r="FP37" s="112"/>
      <c r="FQ37" s="112"/>
      <c r="FR37" s="112"/>
      <c r="FS37" s="112"/>
      <c r="FT37" s="112"/>
      <c r="FU37" s="112"/>
      <c r="FV37" s="112"/>
      <c r="FW37" s="112"/>
      <c r="FX37" s="112"/>
      <c r="FY37" s="112"/>
      <c r="FZ37" s="112"/>
      <c r="GA37" s="112"/>
      <c r="GB37" s="112"/>
      <c r="GC37" s="112"/>
      <c r="GD37" s="112"/>
      <c r="GE37" s="112"/>
      <c r="GF37" s="112"/>
      <c r="GG37" s="112"/>
      <c r="GH37" s="112"/>
      <c r="GI37" s="112"/>
      <c r="GJ37" s="112"/>
      <c r="GK37" s="112"/>
      <c r="GL37" s="112"/>
      <c r="GM37" s="112"/>
      <c r="GN37" s="112"/>
      <c r="GO37" s="112"/>
      <c r="GP37" s="112"/>
      <c r="GQ37" s="112"/>
      <c r="GR37" s="112"/>
      <c r="GS37" s="112"/>
      <c r="GT37" s="112"/>
      <c r="GU37" s="112"/>
      <c r="GV37" s="112"/>
      <c r="GW37" s="112"/>
      <c r="GX37" s="112"/>
      <c r="GY37" s="112"/>
      <c r="GZ37" s="112"/>
      <c r="HA37" s="112"/>
      <c r="HB37" s="112"/>
      <c r="HC37" s="112"/>
      <c r="HD37" s="112"/>
      <c r="HE37" s="112"/>
      <c r="HF37" s="112"/>
      <c r="HG37" s="112"/>
      <c r="HH37" s="112"/>
      <c r="HI37" s="112"/>
      <c r="HJ37" s="112"/>
      <c r="HK37" s="112"/>
      <c r="HL37" s="112"/>
      <c r="HM37" s="112"/>
      <c r="HN37" s="112"/>
      <c r="HO37" s="112"/>
      <c r="HP37" s="112"/>
      <c r="HQ37" s="112"/>
      <c r="HR37" s="112"/>
      <c r="HS37" s="112"/>
      <c r="HT37" s="112"/>
      <c r="HU37" s="112"/>
      <c r="HV37" s="112"/>
      <c r="HW37" s="112"/>
    </row>
    <row r="38" spans="1:6" s="2104" customFormat="1" ht="9.75" customHeight="1">
      <c r="A38" s="1409" t="s">
        <v>970</v>
      </c>
      <c r="B38" s="1410"/>
      <c r="C38" s="1410"/>
      <c r="D38" s="1410"/>
      <c r="E38" s="1410"/>
      <c r="F38" s="1410"/>
    </row>
    <row r="39" spans="1:6" s="2104" customFormat="1" ht="9.75" customHeight="1">
      <c r="A39" s="1409" t="s">
        <v>161</v>
      </c>
      <c r="B39" s="1410"/>
      <c r="C39" s="1410"/>
      <c r="D39" s="1410"/>
      <c r="E39" s="1410"/>
      <c r="F39" s="1410"/>
    </row>
    <row r="40" spans="1:7" s="2104" customFormat="1" ht="9.75" customHeight="1">
      <c r="A40" s="1409" t="s">
        <v>967</v>
      </c>
      <c r="B40" s="1410"/>
      <c r="C40" s="1410"/>
      <c r="D40" s="1410"/>
      <c r="E40" s="1410"/>
      <c r="F40" s="2103"/>
      <c r="G40" s="1410"/>
    </row>
    <row r="41" spans="1:17" ht="9.75" customHeight="1">
      <c r="A41" s="1409" t="s">
        <v>969</v>
      </c>
      <c r="B41" s="1899"/>
      <c r="C41" s="1899"/>
      <c r="D41" s="1900"/>
      <c r="E41" s="1899"/>
      <c r="G41" s="1899"/>
      <c r="H41" s="1899"/>
      <c r="I41" s="1899"/>
      <c r="J41" s="1899"/>
      <c r="K41" s="1899"/>
      <c r="L41" s="1899"/>
      <c r="M41" s="1899"/>
      <c r="N41" s="1899"/>
      <c r="O41" s="1899"/>
      <c r="P41" s="1899"/>
      <c r="Q41" s="1899"/>
    </row>
    <row r="42" spans="1:17" ht="9.75" customHeight="1">
      <c r="A42" s="1409" t="s">
        <v>968</v>
      </c>
      <c r="B42" s="1899"/>
      <c r="C42" s="1899"/>
      <c r="D42" s="1900"/>
      <c r="E42" s="1899"/>
      <c r="G42" s="1899"/>
      <c r="H42" s="1899"/>
      <c r="I42" s="1899"/>
      <c r="J42" s="1899"/>
      <c r="K42" s="1899"/>
      <c r="L42" s="1899"/>
      <c r="M42" s="1899"/>
      <c r="N42" s="1899"/>
      <c r="O42" s="1899"/>
      <c r="P42" s="1899"/>
      <c r="Q42" s="1899"/>
    </row>
    <row r="43" spans="1:5" ht="12.75">
      <c r="A43" s="1409" t="s">
        <v>141</v>
      </c>
      <c r="B43" s="1899"/>
      <c r="C43" s="1899"/>
      <c r="D43" s="1899"/>
      <c r="E43" s="1900"/>
    </row>
    <row r="44" ht="12.75">
      <c r="A44" s="1409" t="s">
        <v>141</v>
      </c>
    </row>
  </sheetData>
  <sheetProtection/>
  <printOptions/>
  <pageMargins left="0.7" right="0.7" top="0.75" bottom="0.75" header="0.3" footer="0.3"/>
  <pageSetup fitToHeight="1" fitToWidth="1" horizontalDpi="600" verticalDpi="600" orientation="landscape" scale="72" r:id="rId1"/>
</worksheet>
</file>

<file path=xl/worksheets/sheet66.xml><?xml version="1.0" encoding="utf-8"?>
<worksheet xmlns="http://schemas.openxmlformats.org/spreadsheetml/2006/main" xmlns:r="http://schemas.openxmlformats.org/officeDocument/2006/relationships">
  <sheetPr>
    <pageSetUpPr fitToPage="1"/>
  </sheetPr>
  <dimension ref="A1:IK42"/>
  <sheetViews>
    <sheetView zoomScalePageLayoutView="0" workbookViewId="0" topLeftCell="A1">
      <selection activeCell="H17" sqref="H17"/>
    </sheetView>
  </sheetViews>
  <sheetFormatPr defaultColWidth="9.140625" defaultRowHeight="12.75"/>
  <cols>
    <col min="1" max="1" width="25.7109375" style="11" customWidth="1"/>
    <col min="2" max="2" width="19.140625" style="11" customWidth="1"/>
    <col min="3" max="3" width="19.421875" style="11" customWidth="1"/>
    <col min="4" max="4" width="20.7109375" style="11" customWidth="1"/>
    <col min="5" max="5" width="18.421875" style="15" customWidth="1"/>
    <col min="6" max="6" width="20.7109375" style="1899" customWidth="1"/>
    <col min="7" max="7" width="9.140625" style="1899" customWidth="1"/>
    <col min="8" max="8" width="12.28125" style="11" bestFit="1" customWidth="1"/>
    <col min="9" max="16384" width="9.140625" style="11" customWidth="1"/>
  </cols>
  <sheetData>
    <row r="1" spans="1:6" ht="4.5" customHeight="1">
      <c r="A1" s="8"/>
      <c r="B1" s="9"/>
      <c r="C1" s="9"/>
      <c r="D1" s="9"/>
      <c r="E1" s="9"/>
      <c r="F1" s="2077"/>
    </row>
    <row r="2" spans="1:7" s="15" customFormat="1" ht="23.25">
      <c r="A2" s="724" t="s">
        <v>852</v>
      </c>
      <c r="B2" s="13"/>
      <c r="C2" s="13"/>
      <c r="D2" s="13"/>
      <c r="E2" s="13"/>
      <c r="F2" s="2078"/>
      <c r="G2" s="1900"/>
    </row>
    <row r="3" spans="1:7" ht="20.25">
      <c r="A3" s="12" t="s">
        <v>853</v>
      </c>
      <c r="B3" s="13"/>
      <c r="C3" s="13"/>
      <c r="D3" s="13"/>
      <c r="E3" s="13"/>
      <c r="F3" s="2078"/>
      <c r="G3" s="11"/>
    </row>
    <row r="4" spans="1:7" ht="20.25">
      <c r="A4" s="12" t="s">
        <v>766</v>
      </c>
      <c r="B4" s="13"/>
      <c r="C4" s="13"/>
      <c r="D4" s="13"/>
      <c r="E4" s="13"/>
      <c r="F4" s="2078"/>
      <c r="G4" s="11"/>
    </row>
    <row r="5" spans="1:6" ht="15" customHeight="1">
      <c r="A5" s="171"/>
      <c r="B5" s="173"/>
      <c r="C5" s="173"/>
      <c r="D5" s="173"/>
      <c r="E5" s="173"/>
      <c r="F5" s="2079"/>
    </row>
    <row r="6" spans="1:6" ht="9.75" customHeight="1">
      <c r="A6" s="2080"/>
      <c r="B6" s="2081"/>
      <c r="C6" s="2082"/>
      <c r="D6" s="2082"/>
      <c r="E6" s="2082"/>
      <c r="F6" s="2083"/>
    </row>
    <row r="7" spans="1:6" ht="12.75" customHeight="1">
      <c r="A7" s="25" t="s">
        <v>460</v>
      </c>
      <c r="B7" s="2084"/>
      <c r="C7" s="1591" t="s">
        <v>141</v>
      </c>
      <c r="D7" s="2086"/>
      <c r="E7" s="2106" t="s">
        <v>854</v>
      </c>
      <c r="F7" s="2089" t="s">
        <v>603</v>
      </c>
    </row>
    <row r="8" spans="1:6" ht="12.75">
      <c r="A8" s="25" t="s">
        <v>462</v>
      </c>
      <c r="B8" s="1590" t="s">
        <v>168</v>
      </c>
      <c r="C8" s="1591" t="s">
        <v>599</v>
      </c>
      <c r="D8" s="1591" t="s">
        <v>602</v>
      </c>
      <c r="E8" s="2107" t="s">
        <v>855</v>
      </c>
      <c r="F8" s="2094" t="s">
        <v>605</v>
      </c>
    </row>
    <row r="9" spans="1:6" ht="12.75">
      <c r="A9" s="25"/>
      <c r="B9" s="2090" t="s">
        <v>158</v>
      </c>
      <c r="C9" s="2093" t="s">
        <v>158</v>
      </c>
      <c r="D9" s="2091" t="s">
        <v>158</v>
      </c>
      <c r="E9" s="2088"/>
      <c r="F9" s="2094"/>
    </row>
    <row r="10" spans="1:6" ht="9.75" customHeight="1">
      <c r="A10" s="2095"/>
      <c r="B10" s="2096"/>
      <c r="C10" s="2097"/>
      <c r="D10" s="130"/>
      <c r="E10" s="2097"/>
      <c r="F10" s="2098"/>
    </row>
    <row r="11" spans="1:6" ht="9.75" customHeight="1">
      <c r="A11" s="1424"/>
      <c r="B11" s="1425"/>
      <c r="C11" s="135"/>
      <c r="D11" s="205"/>
      <c r="E11" s="205"/>
      <c r="F11" s="1426"/>
    </row>
    <row r="12" spans="1:7" s="42" customFormat="1" ht="19.5" customHeight="1">
      <c r="A12" s="43">
        <v>1980</v>
      </c>
      <c r="B12" s="1427">
        <v>15543.412449</v>
      </c>
      <c r="C12" s="1428">
        <v>9417.118043000002</v>
      </c>
      <c r="D12" s="1428">
        <v>6126.294405999997</v>
      </c>
      <c r="E12" s="2337">
        <f>+(B12/C12)</f>
        <v>1.650548753666079</v>
      </c>
      <c r="F12" s="2099">
        <v>0.085</v>
      </c>
      <c r="G12" s="1901"/>
    </row>
    <row r="13" spans="1:7" s="42" customFormat="1" ht="9" customHeight="1">
      <c r="A13" s="43"/>
      <c r="B13" s="1430"/>
      <c r="C13" s="1430"/>
      <c r="D13" s="1430"/>
      <c r="E13" s="2330" t="s">
        <v>141</v>
      </c>
      <c r="F13" s="2099"/>
      <c r="G13" s="1901"/>
    </row>
    <row r="14" spans="1:7" s="42" customFormat="1" ht="19.5" customHeight="1">
      <c r="A14" s="43">
        <v>1985</v>
      </c>
      <c r="B14" s="1430">
        <v>65368.32</v>
      </c>
      <c r="C14" s="1430">
        <v>46696.73</v>
      </c>
      <c r="D14" s="1430">
        <v>18671.59</v>
      </c>
      <c r="E14" s="2337">
        <f>+(B14/C14)</f>
        <v>1.3998479122628071</v>
      </c>
      <c r="F14" s="2099">
        <v>0.0975</v>
      </c>
      <c r="G14" s="1901"/>
    </row>
    <row r="15" spans="1:7" s="42" customFormat="1" ht="9" customHeight="1">
      <c r="A15" s="43"/>
      <c r="B15" s="1430"/>
      <c r="C15" s="1430"/>
      <c r="D15" s="1430"/>
      <c r="E15" s="2337" t="s">
        <v>141</v>
      </c>
      <c r="F15" s="2336"/>
      <c r="G15" s="1901"/>
    </row>
    <row r="16" spans="1:7" s="42" customFormat="1" ht="19.5" customHeight="1">
      <c r="A16" s="43">
        <v>1990</v>
      </c>
      <c r="B16" s="1430">
        <v>109835.67</v>
      </c>
      <c r="C16" s="1430">
        <v>88062.43</v>
      </c>
      <c r="D16" s="1430">
        <v>21773.24</v>
      </c>
      <c r="E16" s="2337">
        <f aca="true" t="shared" si="0" ref="E16:E35">+(B16/C16)</f>
        <v>1.2472477763786443</v>
      </c>
      <c r="F16" s="2099">
        <v>0.0725</v>
      </c>
      <c r="G16" s="1901"/>
    </row>
    <row r="17" spans="1:7" s="42" customFormat="1" ht="19.5" customHeight="1">
      <c r="A17" s="43">
        <v>1991</v>
      </c>
      <c r="B17" s="1430">
        <v>103170.7</v>
      </c>
      <c r="C17" s="1430">
        <v>84738.81</v>
      </c>
      <c r="D17" s="1430">
        <v>18431.89</v>
      </c>
      <c r="E17" s="2337">
        <f t="shared" si="0"/>
        <v>1.2175141472956725</v>
      </c>
      <c r="F17" s="2099">
        <v>0.0725</v>
      </c>
      <c r="G17" s="1901"/>
    </row>
    <row r="18" spans="1:7" s="42" customFormat="1" ht="19.5" customHeight="1">
      <c r="A18" s="43">
        <v>1992</v>
      </c>
      <c r="B18" s="1430">
        <v>90880.06</v>
      </c>
      <c r="C18" s="1430">
        <v>76203.93</v>
      </c>
      <c r="D18" s="1430">
        <v>14676.13</v>
      </c>
      <c r="E18" s="2337">
        <f t="shared" si="0"/>
        <v>1.1925901984320233</v>
      </c>
      <c r="F18" s="2099">
        <v>0.0625</v>
      </c>
      <c r="G18" s="1901"/>
    </row>
    <row r="19" spans="1:7" s="42" customFormat="1" ht="19.5" customHeight="1">
      <c r="A19" s="43">
        <v>1993</v>
      </c>
      <c r="B19" s="1430">
        <v>102129.76</v>
      </c>
      <c r="C19" s="1430">
        <v>86981.28</v>
      </c>
      <c r="D19" s="1430">
        <v>15148.48</v>
      </c>
      <c r="E19" s="2337">
        <f t="shared" si="0"/>
        <v>1.1741579337531018</v>
      </c>
      <c r="F19" s="2099">
        <v>0.064</v>
      </c>
      <c r="G19" s="1901"/>
    </row>
    <row r="20" spans="1:7" s="42" customFormat="1" ht="19.5" customHeight="1">
      <c r="A20" s="43">
        <v>1994</v>
      </c>
      <c r="B20" s="1430">
        <v>77906.96</v>
      </c>
      <c r="C20" s="1430">
        <v>68070.3</v>
      </c>
      <c r="D20" s="1430">
        <v>9836.66</v>
      </c>
      <c r="E20" s="2337">
        <f t="shared" si="0"/>
        <v>1.14450736958703</v>
      </c>
      <c r="F20" s="2099">
        <v>0.0565</v>
      </c>
      <c r="G20" s="1901"/>
    </row>
    <row r="21" spans="1:7" s="42" customFormat="1" ht="19.5" customHeight="1">
      <c r="A21" s="43">
        <v>1995</v>
      </c>
      <c r="B21" s="1430">
        <v>91239.9</v>
      </c>
      <c r="C21" s="1430">
        <v>77023.95</v>
      </c>
      <c r="D21" s="1430">
        <v>14215.95</v>
      </c>
      <c r="E21" s="2337">
        <f t="shared" si="0"/>
        <v>1.1845653202672675</v>
      </c>
      <c r="F21" s="2099">
        <v>0.0715</v>
      </c>
      <c r="G21" s="1901"/>
    </row>
    <row r="22" spans="1:7" s="42" customFormat="1" ht="19.5" customHeight="1">
      <c r="A22" s="43">
        <v>1996</v>
      </c>
      <c r="B22" s="1430">
        <v>70223.56</v>
      </c>
      <c r="C22" s="1430">
        <v>62184.87</v>
      </c>
      <c r="D22" s="1430">
        <v>8038.69</v>
      </c>
      <c r="E22" s="2337">
        <f t="shared" si="0"/>
        <v>1.1292708338861204</v>
      </c>
      <c r="F22" s="2099">
        <v>0.053</v>
      </c>
      <c r="G22" s="1901"/>
    </row>
    <row r="23" spans="1:7" s="42" customFormat="1" ht="19.5" customHeight="1">
      <c r="A23" s="43">
        <v>1997</v>
      </c>
      <c r="B23" s="1430">
        <v>115838</v>
      </c>
      <c r="C23" s="1430">
        <v>102386</v>
      </c>
      <c r="D23" s="1430">
        <v>13452</v>
      </c>
      <c r="E23" s="2337">
        <f t="shared" si="0"/>
        <v>1.1313851503135195</v>
      </c>
      <c r="F23" s="2099">
        <v>0.058</v>
      </c>
      <c r="G23" s="1901"/>
    </row>
    <row r="24" spans="1:7" s="42" customFormat="1" ht="19.5" customHeight="1">
      <c r="A24" s="43">
        <v>1998</v>
      </c>
      <c r="B24" s="1430">
        <v>124073</v>
      </c>
      <c r="C24" s="1430">
        <v>111435</v>
      </c>
      <c r="D24" s="1430">
        <v>12638</v>
      </c>
      <c r="E24" s="2337">
        <f t="shared" si="0"/>
        <v>1.1134114057522322</v>
      </c>
      <c r="F24" s="2099">
        <v>0.054</v>
      </c>
      <c r="G24" s="1901"/>
    </row>
    <row r="25" spans="1:7" s="42" customFormat="1" ht="19.5" customHeight="1">
      <c r="A25" s="43">
        <v>1999</v>
      </c>
      <c r="B25" s="1430">
        <v>114136.26</v>
      </c>
      <c r="C25" s="1430">
        <v>100073.67</v>
      </c>
      <c r="D25" s="1430">
        <v>14062.59</v>
      </c>
      <c r="E25" s="2337">
        <f t="shared" si="0"/>
        <v>1.1405223771647428</v>
      </c>
      <c r="F25" s="2099">
        <v>0.053</v>
      </c>
      <c r="G25" s="1901"/>
    </row>
    <row r="26" spans="1:7" s="42" customFormat="1" ht="19.5" customHeight="1">
      <c r="A26" s="43">
        <v>2000</v>
      </c>
      <c r="B26" s="1430">
        <v>245930.45</v>
      </c>
      <c r="C26" s="1430">
        <v>207876.95</v>
      </c>
      <c r="D26" s="1430">
        <v>38053.5</v>
      </c>
      <c r="E26" s="2337">
        <f t="shared" si="0"/>
        <v>1.1830578137691552</v>
      </c>
      <c r="F26" s="2099">
        <v>0.07</v>
      </c>
      <c r="G26" s="1901"/>
    </row>
    <row r="27" spans="1:7" s="42" customFormat="1" ht="19.5" customHeight="1">
      <c r="A27" s="43">
        <v>2001</v>
      </c>
      <c r="B27" s="1430">
        <v>128812.29</v>
      </c>
      <c r="C27" s="1430">
        <v>114563.78</v>
      </c>
      <c r="D27" s="1430">
        <v>14248.51</v>
      </c>
      <c r="E27" s="2337">
        <f t="shared" si="0"/>
        <v>1.124371856445379</v>
      </c>
      <c r="F27" s="2099">
        <v>0.064</v>
      </c>
      <c r="G27" s="1901"/>
    </row>
    <row r="28" spans="1:7" s="42" customFormat="1" ht="19.5" customHeight="1">
      <c r="A28" s="43">
        <v>2002</v>
      </c>
      <c r="B28" s="1430">
        <v>34766.33</v>
      </c>
      <c r="C28" s="1430">
        <v>31521.84</v>
      </c>
      <c r="D28" s="1430">
        <v>3244.5</v>
      </c>
      <c r="E28" s="2337">
        <f t="shared" si="0"/>
        <v>1.1029283189052417</v>
      </c>
      <c r="F28" s="2099">
        <v>0.057</v>
      </c>
      <c r="G28" s="1901"/>
    </row>
    <row r="29" spans="1:7" s="42" customFormat="1" ht="19.5" customHeight="1">
      <c r="A29" s="43">
        <v>2003</v>
      </c>
      <c r="B29" s="1430">
        <v>4651.05</v>
      </c>
      <c r="C29" s="1430">
        <v>3902.64</v>
      </c>
      <c r="D29" s="1430">
        <v>748.404</v>
      </c>
      <c r="E29" s="2337">
        <f t="shared" si="0"/>
        <v>1.1917701863354038</v>
      </c>
      <c r="F29" s="2099">
        <v>0.05</v>
      </c>
      <c r="G29" s="1901"/>
    </row>
    <row r="30" spans="1:7" s="42" customFormat="1" ht="19.5" customHeight="1">
      <c r="A30" s="43">
        <v>2004</v>
      </c>
      <c r="B30" s="1430">
        <v>4694.2</v>
      </c>
      <c r="C30" s="1430">
        <v>4059.97</v>
      </c>
      <c r="D30" s="1430">
        <v>634.2297</v>
      </c>
      <c r="E30" s="2337">
        <f t="shared" si="0"/>
        <v>1.1562154400155666</v>
      </c>
      <c r="F30" s="2099">
        <v>0.04</v>
      </c>
      <c r="G30" s="1901"/>
    </row>
    <row r="31" spans="1:8" s="42" customFormat="1" ht="18.75" customHeight="1">
      <c r="A31" s="43">
        <v>2005</v>
      </c>
      <c r="B31" s="1430">
        <v>4021.38</v>
      </c>
      <c r="C31" s="1430">
        <v>3452.09</v>
      </c>
      <c r="D31" s="1430">
        <v>569.07</v>
      </c>
      <c r="E31" s="2337">
        <f t="shared" si="0"/>
        <v>1.1649116911783877</v>
      </c>
      <c r="F31" s="2099">
        <v>0.039</v>
      </c>
      <c r="G31" s="1901"/>
      <c r="H31" s="2108"/>
    </row>
    <row r="32" spans="1:8" ht="19.5" customHeight="1">
      <c r="A32" s="43">
        <v>2006</v>
      </c>
      <c r="B32" s="1430">
        <v>7523.21</v>
      </c>
      <c r="C32" s="1430">
        <v>6489.31</v>
      </c>
      <c r="D32" s="1430">
        <v>1033.89</v>
      </c>
      <c r="E32" s="2337">
        <f t="shared" si="0"/>
        <v>1.1593235644467592</v>
      </c>
      <c r="F32" s="2099">
        <v>0.045</v>
      </c>
      <c r="H32" s="2105"/>
    </row>
    <row r="33" spans="1:8" ht="19.5" customHeight="1">
      <c r="A33" s="43">
        <v>2007</v>
      </c>
      <c r="B33" s="1430">
        <v>13402.19</v>
      </c>
      <c r="C33" s="1430">
        <v>11751.52</v>
      </c>
      <c r="D33" s="1430">
        <v>1650.67</v>
      </c>
      <c r="E33" s="2337">
        <f t="shared" si="0"/>
        <v>1.1404643824798835</v>
      </c>
      <c r="F33" s="2099">
        <v>0.0499</v>
      </c>
      <c r="H33" s="2105"/>
    </row>
    <row r="34" spans="1:8" ht="19.5" customHeight="1">
      <c r="A34" s="43">
        <v>2008</v>
      </c>
      <c r="B34" s="1430">
        <v>30022.36</v>
      </c>
      <c r="C34" s="1430">
        <v>27792.73</v>
      </c>
      <c r="D34" s="1430">
        <v>2229.63</v>
      </c>
      <c r="E34" s="2337">
        <f t="shared" si="0"/>
        <v>1.0802234972958755</v>
      </c>
      <c r="F34" s="2099">
        <v>0.0537</v>
      </c>
      <c r="H34" s="2105"/>
    </row>
    <row r="35" spans="1:8" ht="19.5" customHeight="1" thickBot="1">
      <c r="A35" s="1433" t="s">
        <v>606</v>
      </c>
      <c r="B35" s="1435">
        <v>1216.83</v>
      </c>
      <c r="C35" s="1435">
        <v>1004.02</v>
      </c>
      <c r="D35" s="1435">
        <v>212.81</v>
      </c>
      <c r="E35" s="2396">
        <f t="shared" si="0"/>
        <v>1.2119579291249178</v>
      </c>
      <c r="F35" s="2395">
        <v>0.0538</v>
      </c>
      <c r="H35" s="2105"/>
    </row>
    <row r="36" spans="1:6" ht="9.75" customHeight="1">
      <c r="A36" s="157"/>
      <c r="B36" s="63"/>
      <c r="C36" s="63"/>
      <c r="D36" s="160"/>
      <c r="E36" s="63"/>
      <c r="F36" s="2032"/>
    </row>
    <row r="37" spans="1:231" ht="9.75" customHeight="1">
      <c r="A37" s="112" t="s">
        <v>971</v>
      </c>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112"/>
      <c r="BS37" s="112"/>
      <c r="BT37" s="112"/>
      <c r="BU37" s="112"/>
      <c r="BV37" s="112"/>
      <c r="BW37" s="112"/>
      <c r="BX37" s="112"/>
      <c r="BY37" s="112"/>
      <c r="BZ37" s="112"/>
      <c r="CA37" s="112"/>
      <c r="CB37" s="112"/>
      <c r="CC37" s="112"/>
      <c r="CD37" s="112"/>
      <c r="CE37" s="112"/>
      <c r="CF37" s="112"/>
      <c r="CG37" s="112"/>
      <c r="CH37" s="112"/>
      <c r="CI37" s="112"/>
      <c r="CJ37" s="112"/>
      <c r="CK37" s="112"/>
      <c r="CL37" s="112"/>
      <c r="CM37" s="112"/>
      <c r="CN37" s="112"/>
      <c r="CO37" s="112"/>
      <c r="CP37" s="112"/>
      <c r="CQ37" s="112"/>
      <c r="CR37" s="112"/>
      <c r="CS37" s="112"/>
      <c r="CT37" s="112"/>
      <c r="CU37" s="112"/>
      <c r="CV37" s="112"/>
      <c r="CW37" s="112"/>
      <c r="CX37" s="112"/>
      <c r="CY37" s="112"/>
      <c r="CZ37" s="112"/>
      <c r="DA37" s="112"/>
      <c r="DB37" s="112"/>
      <c r="DC37" s="112"/>
      <c r="DD37" s="112"/>
      <c r="DE37" s="112"/>
      <c r="DF37" s="112"/>
      <c r="DG37" s="112"/>
      <c r="DH37" s="112"/>
      <c r="DI37" s="112"/>
      <c r="DJ37" s="112"/>
      <c r="DK37" s="112"/>
      <c r="DL37" s="112"/>
      <c r="DM37" s="112"/>
      <c r="DN37" s="112"/>
      <c r="DO37" s="112"/>
      <c r="DP37" s="112"/>
      <c r="DQ37" s="112"/>
      <c r="DR37" s="112"/>
      <c r="DS37" s="112"/>
      <c r="DT37" s="112"/>
      <c r="DU37" s="112"/>
      <c r="DV37" s="112"/>
      <c r="DW37" s="112"/>
      <c r="DX37" s="112"/>
      <c r="DY37" s="112"/>
      <c r="DZ37" s="112"/>
      <c r="EA37" s="112"/>
      <c r="EB37" s="112"/>
      <c r="EC37" s="112"/>
      <c r="ED37" s="112"/>
      <c r="EE37" s="112"/>
      <c r="EF37" s="112"/>
      <c r="EG37" s="112"/>
      <c r="EH37" s="112"/>
      <c r="EI37" s="112"/>
      <c r="EJ37" s="112"/>
      <c r="EK37" s="112"/>
      <c r="EL37" s="112"/>
      <c r="EM37" s="112"/>
      <c r="EN37" s="112"/>
      <c r="EO37" s="112"/>
      <c r="EP37" s="112"/>
      <c r="EQ37" s="112"/>
      <c r="ER37" s="112"/>
      <c r="ES37" s="112"/>
      <c r="ET37" s="112"/>
      <c r="EU37" s="112"/>
      <c r="EV37" s="112"/>
      <c r="EW37" s="112"/>
      <c r="EX37" s="112"/>
      <c r="EY37" s="112"/>
      <c r="EZ37" s="112"/>
      <c r="FA37" s="112"/>
      <c r="FB37" s="112"/>
      <c r="FC37" s="112"/>
      <c r="FD37" s="112"/>
      <c r="FE37" s="112"/>
      <c r="FF37" s="112"/>
      <c r="FG37" s="112"/>
      <c r="FH37" s="112"/>
      <c r="FI37" s="112"/>
      <c r="FJ37" s="112"/>
      <c r="FK37" s="112"/>
      <c r="FL37" s="112"/>
      <c r="FM37" s="112"/>
      <c r="FN37" s="112"/>
      <c r="FO37" s="112"/>
      <c r="FP37" s="112"/>
      <c r="FQ37" s="112"/>
      <c r="FR37" s="112"/>
      <c r="FS37" s="112"/>
      <c r="FT37" s="112"/>
      <c r="FU37" s="112"/>
      <c r="FV37" s="112"/>
      <c r="FW37" s="112"/>
      <c r="FX37" s="112"/>
      <c r="FY37" s="112"/>
      <c r="FZ37" s="112"/>
      <c r="GA37" s="112"/>
      <c r="GB37" s="112"/>
      <c r="GC37" s="112"/>
      <c r="GD37" s="112"/>
      <c r="GE37" s="112"/>
      <c r="GF37" s="112"/>
      <c r="GG37" s="112"/>
      <c r="GH37" s="112"/>
      <c r="GI37" s="112"/>
      <c r="GJ37" s="112"/>
      <c r="GK37" s="112"/>
      <c r="GL37" s="112"/>
      <c r="GM37" s="112"/>
      <c r="GN37" s="112"/>
      <c r="GO37" s="112"/>
      <c r="GP37" s="112"/>
      <c r="GQ37" s="112"/>
      <c r="GR37" s="112"/>
      <c r="GS37" s="112"/>
      <c r="GT37" s="112"/>
      <c r="GU37" s="112"/>
      <c r="GV37" s="112"/>
      <c r="GW37" s="112"/>
      <c r="GX37" s="112"/>
      <c r="GY37" s="112"/>
      <c r="GZ37" s="112"/>
      <c r="HA37" s="112"/>
      <c r="HB37" s="112"/>
      <c r="HC37" s="112"/>
      <c r="HD37" s="112"/>
      <c r="HE37" s="112"/>
      <c r="HF37" s="112"/>
      <c r="HG37" s="112"/>
      <c r="HH37" s="112"/>
      <c r="HI37" s="112"/>
      <c r="HJ37" s="112"/>
      <c r="HK37" s="112"/>
      <c r="HL37" s="112"/>
      <c r="HM37" s="112"/>
      <c r="HN37" s="112"/>
      <c r="HO37" s="112"/>
      <c r="HP37" s="112"/>
      <c r="HQ37" s="112"/>
      <c r="HR37" s="112"/>
      <c r="HS37" s="112"/>
      <c r="HT37" s="112"/>
      <c r="HU37" s="112"/>
      <c r="HV37" s="112"/>
      <c r="HW37" s="112"/>
    </row>
    <row r="38" spans="1:6" s="2104" customFormat="1" ht="9.75" customHeight="1">
      <c r="A38" s="1409" t="s">
        <v>970</v>
      </c>
      <c r="B38" s="1410"/>
      <c r="C38" s="1410"/>
      <c r="D38" s="1410"/>
      <c r="E38" s="1410"/>
      <c r="F38" s="1410"/>
    </row>
    <row r="39" spans="1:245" ht="9.75" customHeight="1">
      <c r="A39" s="1409" t="s">
        <v>161</v>
      </c>
      <c r="B39" s="112"/>
      <c r="C39" s="112"/>
      <c r="D39" s="2103"/>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2"/>
      <c r="BR39" s="112"/>
      <c r="BS39" s="112"/>
      <c r="BT39" s="112"/>
      <c r="BU39" s="112"/>
      <c r="BV39" s="112"/>
      <c r="BW39" s="112"/>
      <c r="BX39" s="112"/>
      <c r="BY39" s="112"/>
      <c r="BZ39" s="112"/>
      <c r="CA39" s="112"/>
      <c r="CB39" s="112"/>
      <c r="CC39" s="112"/>
      <c r="CD39" s="112"/>
      <c r="CE39" s="112"/>
      <c r="CF39" s="112"/>
      <c r="CG39" s="112"/>
      <c r="CH39" s="112"/>
      <c r="CI39" s="112"/>
      <c r="CJ39" s="112"/>
      <c r="CK39" s="112"/>
      <c r="CL39" s="112"/>
      <c r="CM39" s="112"/>
      <c r="CN39" s="112"/>
      <c r="CO39" s="112"/>
      <c r="CP39" s="112"/>
      <c r="CQ39" s="112"/>
      <c r="CR39" s="112"/>
      <c r="CS39" s="112"/>
      <c r="CT39" s="112"/>
      <c r="CU39" s="112"/>
      <c r="CV39" s="112"/>
      <c r="CW39" s="112"/>
      <c r="CX39" s="112"/>
      <c r="CY39" s="112"/>
      <c r="CZ39" s="112"/>
      <c r="DA39" s="112"/>
      <c r="DB39" s="112"/>
      <c r="DC39" s="112"/>
      <c r="DD39" s="112"/>
      <c r="DE39" s="112"/>
      <c r="DF39" s="112"/>
      <c r="DG39" s="112"/>
      <c r="DH39" s="112"/>
      <c r="DI39" s="112"/>
      <c r="DJ39" s="112"/>
      <c r="DK39" s="112"/>
      <c r="DL39" s="112"/>
      <c r="DM39" s="112"/>
      <c r="DN39" s="112"/>
      <c r="DO39" s="112"/>
      <c r="DP39" s="112"/>
      <c r="DQ39" s="112"/>
      <c r="DR39" s="112"/>
      <c r="DS39" s="112"/>
      <c r="DT39" s="112"/>
      <c r="DU39" s="112"/>
      <c r="DV39" s="112"/>
      <c r="DW39" s="112"/>
      <c r="DX39" s="112"/>
      <c r="DY39" s="112"/>
      <c r="DZ39" s="112"/>
      <c r="EA39" s="112"/>
      <c r="EB39" s="112"/>
      <c r="EC39" s="112"/>
      <c r="ED39" s="112"/>
      <c r="EE39" s="112"/>
      <c r="EF39" s="112"/>
      <c r="EG39" s="112"/>
      <c r="EH39" s="112"/>
      <c r="EI39" s="112"/>
      <c r="EJ39" s="112"/>
      <c r="EK39" s="112"/>
      <c r="EL39" s="112"/>
      <c r="EM39" s="112"/>
      <c r="EN39" s="112"/>
      <c r="EO39" s="112"/>
      <c r="EP39" s="112"/>
      <c r="EQ39" s="112"/>
      <c r="ER39" s="112"/>
      <c r="ES39" s="112"/>
      <c r="ET39" s="112"/>
      <c r="EU39" s="112"/>
      <c r="EV39" s="112"/>
      <c r="EW39" s="112"/>
      <c r="EX39" s="112"/>
      <c r="EY39" s="112"/>
      <c r="EZ39" s="112"/>
      <c r="FA39" s="112"/>
      <c r="FB39" s="112"/>
      <c r="FC39" s="112"/>
      <c r="FD39" s="112"/>
      <c r="FE39" s="112"/>
      <c r="FF39" s="112"/>
      <c r="FG39" s="112"/>
      <c r="FH39" s="112"/>
      <c r="FI39" s="112"/>
      <c r="FJ39" s="112"/>
      <c r="FK39" s="112"/>
      <c r="FL39" s="112"/>
      <c r="FM39" s="112"/>
      <c r="FN39" s="112"/>
      <c r="FO39" s="112"/>
      <c r="FP39" s="112"/>
      <c r="FQ39" s="112"/>
      <c r="FR39" s="112"/>
      <c r="FS39" s="112"/>
      <c r="FT39" s="112"/>
      <c r="FU39" s="112"/>
      <c r="FV39" s="112"/>
      <c r="FW39" s="112"/>
      <c r="FX39" s="112"/>
      <c r="FY39" s="112"/>
      <c r="FZ39" s="112"/>
      <c r="GA39" s="112"/>
      <c r="GB39" s="112"/>
      <c r="GC39" s="112"/>
      <c r="GD39" s="112"/>
      <c r="GE39" s="112"/>
      <c r="GF39" s="112"/>
      <c r="GG39" s="112"/>
      <c r="GH39" s="112"/>
      <c r="GI39" s="112"/>
      <c r="GJ39" s="112"/>
      <c r="GK39" s="112"/>
      <c r="GL39" s="112"/>
      <c r="GM39" s="112"/>
      <c r="GN39" s="112"/>
      <c r="GO39" s="112"/>
      <c r="GP39" s="112"/>
      <c r="GQ39" s="112"/>
      <c r="GR39" s="112"/>
      <c r="GS39" s="112"/>
      <c r="GT39" s="112"/>
      <c r="GU39" s="112"/>
      <c r="GV39" s="112"/>
      <c r="GW39" s="112"/>
      <c r="GX39" s="112"/>
      <c r="GY39" s="112"/>
      <c r="GZ39" s="112"/>
      <c r="HA39" s="112"/>
      <c r="HB39" s="112"/>
      <c r="HC39" s="112"/>
      <c r="HD39" s="112"/>
      <c r="HE39" s="112"/>
      <c r="HF39" s="112"/>
      <c r="HG39" s="112"/>
      <c r="HH39" s="112"/>
      <c r="HI39" s="112"/>
      <c r="HJ39" s="112"/>
      <c r="HK39" s="112"/>
      <c r="HL39" s="112"/>
      <c r="HM39" s="112"/>
      <c r="HN39" s="112"/>
      <c r="HO39" s="112"/>
      <c r="HP39" s="112"/>
      <c r="HQ39" s="112"/>
      <c r="HR39" s="112"/>
      <c r="HS39" s="112"/>
      <c r="HT39" s="112"/>
      <c r="HU39" s="112"/>
      <c r="HV39" s="112"/>
      <c r="HW39" s="112"/>
      <c r="HX39" s="112"/>
      <c r="HY39" s="112"/>
      <c r="HZ39" s="112"/>
      <c r="IA39" s="112"/>
      <c r="IB39" s="112"/>
      <c r="IC39" s="112"/>
      <c r="ID39" s="112"/>
      <c r="IE39" s="112"/>
      <c r="IF39" s="112"/>
      <c r="IG39" s="112"/>
      <c r="IH39" s="112"/>
      <c r="II39" s="112"/>
      <c r="IJ39" s="112"/>
      <c r="IK39" s="112"/>
    </row>
    <row r="40" spans="1:7" s="2104" customFormat="1" ht="9.75" customHeight="1">
      <c r="A40" s="1409" t="s">
        <v>967</v>
      </c>
      <c r="B40" s="1410"/>
      <c r="C40" s="1410"/>
      <c r="D40" s="1410"/>
      <c r="E40" s="1410"/>
      <c r="F40" s="2103"/>
      <c r="G40" s="1410"/>
    </row>
    <row r="41" spans="1:17" ht="9.75" customHeight="1">
      <c r="A41" s="1409" t="s">
        <v>969</v>
      </c>
      <c r="B41" s="1899"/>
      <c r="C41" s="1899"/>
      <c r="D41" s="1900"/>
      <c r="E41" s="1899"/>
      <c r="H41" s="1899"/>
      <c r="I41" s="1899"/>
      <c r="J41" s="1899"/>
      <c r="K41" s="1899"/>
      <c r="L41" s="1899"/>
      <c r="M41" s="1899"/>
      <c r="N41" s="1899"/>
      <c r="O41" s="1899"/>
      <c r="P41" s="1899"/>
      <c r="Q41" s="1899"/>
    </row>
    <row r="42" spans="1:17" ht="9.75" customHeight="1">
      <c r="A42" s="1409" t="s">
        <v>968</v>
      </c>
      <c r="B42" s="1899"/>
      <c r="C42" s="1899"/>
      <c r="D42" s="1900"/>
      <c r="E42" s="1899"/>
      <c r="H42" s="1899"/>
      <c r="I42" s="1899"/>
      <c r="J42" s="1899"/>
      <c r="K42" s="1899"/>
      <c r="L42" s="1899"/>
      <c r="M42" s="1899"/>
      <c r="N42" s="1899"/>
      <c r="O42" s="1899"/>
      <c r="P42" s="1899"/>
      <c r="Q42" s="1899"/>
    </row>
  </sheetData>
  <sheetProtection/>
  <printOptions/>
  <pageMargins left="0.7" right="0.7" top="0.75" bottom="0.75" header="0.3" footer="0.3"/>
  <pageSetup fitToHeight="1" fitToWidth="1" horizontalDpi="600" verticalDpi="600" orientation="landscape" scale="76" r:id="rId1"/>
</worksheet>
</file>

<file path=xl/worksheets/sheet67.xml><?xml version="1.0" encoding="utf-8"?>
<worksheet xmlns="http://schemas.openxmlformats.org/spreadsheetml/2006/main" xmlns:r="http://schemas.openxmlformats.org/officeDocument/2006/relationships">
  <sheetPr>
    <pageSetUpPr fitToPage="1"/>
  </sheetPr>
  <dimension ref="A1:IK46"/>
  <sheetViews>
    <sheetView zoomScalePageLayoutView="0" workbookViewId="0" topLeftCell="A1">
      <selection activeCell="J8" sqref="J8"/>
    </sheetView>
  </sheetViews>
  <sheetFormatPr defaultColWidth="9.140625" defaultRowHeight="12.75"/>
  <cols>
    <col min="1" max="1" width="25.7109375" style="11" customWidth="1"/>
    <col min="2" max="2" width="18.7109375" style="11" customWidth="1"/>
    <col min="3" max="3" width="12.7109375" style="11" customWidth="1"/>
    <col min="4" max="4" width="15.7109375" style="11" customWidth="1"/>
    <col min="5" max="5" width="14.140625" style="11" customWidth="1"/>
    <col min="6" max="6" width="14.00390625" style="11" customWidth="1"/>
    <col min="7" max="7" width="12.57421875" style="11" bestFit="1" customWidth="1"/>
    <col min="8" max="8" width="15.7109375" style="11" customWidth="1"/>
    <col min="9" max="16384" width="9.140625" style="11" customWidth="1"/>
  </cols>
  <sheetData>
    <row r="1" spans="1:8" ht="4.5" customHeight="1">
      <c r="A1" s="8"/>
      <c r="B1" s="9"/>
      <c r="C1" s="9"/>
      <c r="D1" s="9"/>
      <c r="E1" s="9"/>
      <c r="F1" s="9"/>
      <c r="G1" s="9"/>
      <c r="H1" s="10"/>
    </row>
    <row r="2" spans="1:8" s="15" customFormat="1" ht="18" customHeight="1">
      <c r="A2" s="12" t="s">
        <v>856</v>
      </c>
      <c r="B2" s="725"/>
      <c r="C2" s="725"/>
      <c r="D2" s="725"/>
      <c r="E2" s="725"/>
      <c r="F2" s="725"/>
      <c r="G2" s="725"/>
      <c r="H2" s="547"/>
    </row>
    <row r="3" spans="1:8" ht="15.75" customHeight="1">
      <c r="A3" s="1444" t="s">
        <v>86</v>
      </c>
      <c r="B3" s="725"/>
      <c r="C3" s="725"/>
      <c r="D3" s="725"/>
      <c r="E3" s="725"/>
      <c r="F3" s="725"/>
      <c r="G3" s="725"/>
      <c r="H3" s="547"/>
    </row>
    <row r="4" spans="1:8" ht="15.75" customHeight="1">
      <c r="A4" s="1444" t="s">
        <v>766</v>
      </c>
      <c r="B4" s="725"/>
      <c r="C4" s="725"/>
      <c r="D4" s="725"/>
      <c r="E4" s="725"/>
      <c r="F4" s="725"/>
      <c r="G4" s="725"/>
      <c r="H4" s="547"/>
    </row>
    <row r="5" spans="1:8" ht="10.5" customHeight="1">
      <c r="A5" s="171"/>
      <c r="B5" s="173"/>
      <c r="C5" s="173"/>
      <c r="D5" s="173"/>
      <c r="E5" s="173"/>
      <c r="F5" s="173"/>
      <c r="G5" s="173"/>
      <c r="H5" s="174"/>
    </row>
    <row r="6" spans="1:8" s="42" customFormat="1" ht="7.5" customHeight="1">
      <c r="A6" s="2080"/>
      <c r="B6" s="2109"/>
      <c r="C6" s="1629"/>
      <c r="D6" s="2110"/>
      <c r="E6" s="2111"/>
      <c r="F6" s="2112"/>
      <c r="G6" s="2111"/>
      <c r="H6" s="2113"/>
    </row>
    <row r="7" spans="1:8" s="42" customFormat="1" ht="12" customHeight="1">
      <c r="A7" s="1655" t="s">
        <v>460</v>
      </c>
      <c r="B7" s="2114" t="s">
        <v>145</v>
      </c>
      <c r="C7" s="1651" t="s">
        <v>857</v>
      </c>
      <c r="D7" s="1591"/>
      <c r="E7" s="1651" t="s">
        <v>616</v>
      </c>
      <c r="F7" s="1591"/>
      <c r="G7" s="1651" t="s">
        <v>617</v>
      </c>
      <c r="H7" s="2115"/>
    </row>
    <row r="8" spans="1:8" s="42" customFormat="1" ht="12" customHeight="1">
      <c r="A8" s="1655" t="s">
        <v>462</v>
      </c>
      <c r="B8" s="2114" t="s">
        <v>601</v>
      </c>
      <c r="C8" s="1651" t="s">
        <v>601</v>
      </c>
      <c r="D8" s="1591"/>
      <c r="E8" s="1651" t="s">
        <v>601</v>
      </c>
      <c r="F8" s="1591"/>
      <c r="G8" s="1651" t="s">
        <v>601</v>
      </c>
      <c r="H8" s="2115"/>
    </row>
    <row r="9" spans="1:8" s="87" customFormat="1" ht="9.75" customHeight="1">
      <c r="A9" s="2116"/>
      <c r="B9" s="2117" t="s">
        <v>158</v>
      </c>
      <c r="C9" s="2118" t="s">
        <v>158</v>
      </c>
      <c r="D9" s="2119"/>
      <c r="E9" s="2118" t="s">
        <v>158</v>
      </c>
      <c r="F9" s="2119"/>
      <c r="G9" s="2118" t="s">
        <v>158</v>
      </c>
      <c r="H9" s="2120"/>
    </row>
    <row r="10" spans="1:8" s="37" customFormat="1" ht="7.5" customHeight="1">
      <c r="A10" s="2095"/>
      <c r="B10" s="2121"/>
      <c r="C10" s="1397"/>
      <c r="D10" s="2046"/>
      <c r="E10" s="1397"/>
      <c r="F10" s="1596"/>
      <c r="G10" s="1596"/>
      <c r="H10" s="2122"/>
    </row>
    <row r="11" spans="1:8" ht="7.5" customHeight="1">
      <c r="A11" s="1341"/>
      <c r="B11" s="202"/>
      <c r="C11" s="135"/>
      <c r="D11" s="135"/>
      <c r="E11" s="205"/>
      <c r="F11" s="205"/>
      <c r="G11" s="205"/>
      <c r="H11" s="206"/>
    </row>
    <row r="12" spans="1:8" s="42" customFormat="1" ht="21.75" customHeight="1">
      <c r="A12" s="1344">
        <v>1990</v>
      </c>
      <c r="B12" s="645">
        <v>11573.93</v>
      </c>
      <c r="C12" s="1450">
        <v>6759.93</v>
      </c>
      <c r="D12" s="1347">
        <v>0.584065222443889</v>
      </c>
      <c r="E12" s="1450">
        <v>2791</v>
      </c>
      <c r="F12" s="1345">
        <v>0.24114540177796132</v>
      </c>
      <c r="G12" s="1450">
        <v>2023</v>
      </c>
      <c r="H12" s="1451">
        <v>0.17478937577814968</v>
      </c>
    </row>
    <row r="13" spans="1:8" s="42" customFormat="1" ht="21.75" customHeight="1">
      <c r="A13" s="1344">
        <v>1991</v>
      </c>
      <c r="B13" s="646">
        <v>13067.89</v>
      </c>
      <c r="C13" s="1452">
        <v>7906.47</v>
      </c>
      <c r="D13" s="1347">
        <f>+(C13/B13)</f>
        <v>0.6050303453732776</v>
      </c>
      <c r="E13" s="1452">
        <v>3123.34</v>
      </c>
      <c r="F13" s="1345">
        <f>+(E13/$B13)</f>
        <v>0.2390087458648642</v>
      </c>
      <c r="G13" s="1452">
        <v>2038.08</v>
      </c>
      <c r="H13" s="1451">
        <f>+(G13/$B13)</f>
        <v>0.15596090876185825</v>
      </c>
    </row>
    <row r="14" spans="1:8" s="42" customFormat="1" ht="21.75" customHeight="1">
      <c r="A14" s="1344">
        <v>1992</v>
      </c>
      <c r="B14" s="646">
        <v>17834.51</v>
      </c>
      <c r="C14" s="1452">
        <v>9500.15</v>
      </c>
      <c r="D14" s="1347">
        <f aca="true" t="shared" si="0" ref="D14:D31">+(C14/B14)</f>
        <v>0.5326835444315543</v>
      </c>
      <c r="E14" s="1452">
        <v>4411.1</v>
      </c>
      <c r="F14" s="1345">
        <f aca="true" t="shared" si="1" ref="F14:F31">+(E14/$B14)</f>
        <v>0.2473350823768077</v>
      </c>
      <c r="G14" s="1452">
        <v>3923.26</v>
      </c>
      <c r="H14" s="1451">
        <f aca="true" t="shared" si="2" ref="H14:H31">+(G14/$B14)</f>
        <v>0.21998137319163805</v>
      </c>
    </row>
    <row r="15" spans="1:8" s="42" customFormat="1" ht="21.75" customHeight="1">
      <c r="A15" s="1344">
        <v>1993</v>
      </c>
      <c r="B15" s="646">
        <v>19864.15</v>
      </c>
      <c r="C15" s="1452">
        <v>10347.97</v>
      </c>
      <c r="D15" s="1347">
        <f t="shared" si="0"/>
        <v>0.5209369643302129</v>
      </c>
      <c r="E15" s="1452">
        <v>4926.65</v>
      </c>
      <c r="F15" s="1345">
        <f t="shared" si="1"/>
        <v>0.24801715653576917</v>
      </c>
      <c r="G15" s="1452">
        <v>4589.53</v>
      </c>
      <c r="H15" s="1451">
        <f t="shared" si="2"/>
        <v>0.23104587913401778</v>
      </c>
    </row>
    <row r="16" spans="1:8" s="42" customFormat="1" ht="21.75" customHeight="1">
      <c r="A16" s="1344">
        <v>1994</v>
      </c>
      <c r="B16" s="646">
        <v>29193.09</v>
      </c>
      <c r="C16" s="1452">
        <v>13574.88</v>
      </c>
      <c r="D16" s="1347">
        <f t="shared" si="0"/>
        <v>0.4650031908235818</v>
      </c>
      <c r="E16" s="1452">
        <v>7012.44</v>
      </c>
      <c r="F16" s="1345">
        <f t="shared" si="1"/>
        <v>0.24020889874966986</v>
      </c>
      <c r="G16" s="1452">
        <v>8605.77</v>
      </c>
      <c r="H16" s="1451">
        <f t="shared" si="2"/>
        <v>0.29478791042674823</v>
      </c>
    </row>
    <row r="17" spans="1:8" s="42" customFormat="1" ht="21.75" customHeight="1">
      <c r="A17" s="1344">
        <v>1995</v>
      </c>
      <c r="B17" s="646">
        <v>22726.48</v>
      </c>
      <c r="C17" s="1452">
        <v>11340</v>
      </c>
      <c r="D17" s="1347">
        <f t="shared" si="0"/>
        <v>0.4989774043318631</v>
      </c>
      <c r="E17" s="1452">
        <v>6236.02</v>
      </c>
      <c r="F17" s="1345">
        <f t="shared" si="1"/>
        <v>0.27439445087844666</v>
      </c>
      <c r="G17" s="1452">
        <v>5150.46</v>
      </c>
      <c r="H17" s="1451">
        <f t="shared" si="2"/>
        <v>0.22662814478969026</v>
      </c>
    </row>
    <row r="18" spans="1:8" s="42" customFormat="1" ht="21.75" customHeight="1">
      <c r="A18" s="1344">
        <v>1996</v>
      </c>
      <c r="B18" s="646">
        <v>40018.81</v>
      </c>
      <c r="C18" s="1452">
        <v>16156.5</v>
      </c>
      <c r="D18" s="1347">
        <f t="shared" si="0"/>
        <v>0.40372264942410835</v>
      </c>
      <c r="E18" s="1452">
        <v>10900.19</v>
      </c>
      <c r="F18" s="1345">
        <f t="shared" si="1"/>
        <v>0.27237666487334333</v>
      </c>
      <c r="G18" s="1452">
        <v>12962.12</v>
      </c>
      <c r="H18" s="1451">
        <f t="shared" si="2"/>
        <v>0.32390068570254843</v>
      </c>
    </row>
    <row r="19" spans="1:8" s="42" customFormat="1" ht="21.75" customHeight="1">
      <c r="A19" s="1344">
        <v>1997</v>
      </c>
      <c r="B19" s="646">
        <v>32549</v>
      </c>
      <c r="C19" s="1452">
        <v>14666</v>
      </c>
      <c r="D19" s="1347">
        <f t="shared" si="0"/>
        <v>0.4505821991459031</v>
      </c>
      <c r="E19" s="1452">
        <v>8166</v>
      </c>
      <c r="F19" s="1345">
        <f t="shared" si="1"/>
        <v>0.2508832836646287</v>
      </c>
      <c r="G19" s="1452">
        <v>9717</v>
      </c>
      <c r="H19" s="1451">
        <f t="shared" si="2"/>
        <v>0.29853451718946816</v>
      </c>
    </row>
    <row r="20" spans="1:8" s="42" customFormat="1" ht="21.75" customHeight="1">
      <c r="A20" s="1344">
        <v>1998</v>
      </c>
      <c r="B20" s="646">
        <v>39497</v>
      </c>
      <c r="C20" s="1452">
        <v>17532</v>
      </c>
      <c r="D20" s="1347">
        <f t="shared" si="0"/>
        <v>0.4438818138086437</v>
      </c>
      <c r="E20" s="1452">
        <v>9375</v>
      </c>
      <c r="F20" s="1345">
        <f t="shared" si="1"/>
        <v>0.2373597994784414</v>
      </c>
      <c r="G20" s="1452">
        <v>12590</v>
      </c>
      <c r="H20" s="1451">
        <f t="shared" si="2"/>
        <v>0.3187583867129149</v>
      </c>
    </row>
    <row r="21" spans="1:8" s="42" customFormat="1" ht="21.75" customHeight="1">
      <c r="A21" s="1344">
        <v>1999</v>
      </c>
      <c r="B21" s="646">
        <v>44378.9</v>
      </c>
      <c r="C21" s="1452">
        <v>19244.19</v>
      </c>
      <c r="D21" s="1347">
        <f t="shared" si="0"/>
        <v>0.4336337764117632</v>
      </c>
      <c r="E21" s="1452">
        <f>-C21+29919.64</f>
        <v>10675.45</v>
      </c>
      <c r="F21" s="1345">
        <f t="shared" si="1"/>
        <v>0.24055237962184733</v>
      </c>
      <c r="G21" s="1452">
        <f>+B21-E21-C21</f>
        <v>14459.259999999998</v>
      </c>
      <c r="H21" s="1451">
        <f t="shared" si="2"/>
        <v>0.3258138439663894</v>
      </c>
    </row>
    <row r="22" spans="1:8" s="42" customFormat="1" ht="21.75" customHeight="1">
      <c r="A22" s="1344">
        <v>2000</v>
      </c>
      <c r="B22" s="646">
        <v>21135.28</v>
      </c>
      <c r="C22" s="1452">
        <v>11493.4</v>
      </c>
      <c r="D22" s="1347">
        <f t="shared" si="0"/>
        <v>0.5438016435079166</v>
      </c>
      <c r="E22" s="1452">
        <f>16748.44-C22</f>
        <v>5255.039999999999</v>
      </c>
      <c r="F22" s="1345">
        <f t="shared" si="1"/>
        <v>0.248638295778433</v>
      </c>
      <c r="G22" s="1452">
        <f>+B22-E22-C22</f>
        <v>4386.84</v>
      </c>
      <c r="H22" s="1451">
        <f t="shared" si="2"/>
        <v>0.20756006071365038</v>
      </c>
    </row>
    <row r="23" spans="1:8" s="42" customFormat="1" ht="21.75" customHeight="1">
      <c r="A23" s="1344">
        <v>2001</v>
      </c>
      <c r="B23" s="646">
        <v>48411.96</v>
      </c>
      <c r="C23" s="1452">
        <v>20032.46</v>
      </c>
      <c r="D23" s="1347">
        <f t="shared" si="0"/>
        <v>0.4137915506829304</v>
      </c>
      <c r="E23" s="1452">
        <v>11192.94</v>
      </c>
      <c r="F23" s="1345">
        <f t="shared" si="1"/>
        <v>0.23120195918529224</v>
      </c>
      <c r="G23" s="1452">
        <f>+B23-E23-C23</f>
        <v>17186.559999999998</v>
      </c>
      <c r="H23" s="1451">
        <f t="shared" si="2"/>
        <v>0.3550064901317773</v>
      </c>
    </row>
    <row r="24" spans="1:8" s="42" customFormat="1" ht="21.75" customHeight="1">
      <c r="A24" s="1344">
        <v>2002</v>
      </c>
      <c r="B24" s="646">
        <v>102469.44</v>
      </c>
      <c r="C24" s="1452">
        <v>34276.44</v>
      </c>
      <c r="D24" s="1347">
        <f t="shared" si="0"/>
        <v>0.3345040238338377</v>
      </c>
      <c r="E24" s="1452">
        <v>24640.93</v>
      </c>
      <c r="F24" s="1345">
        <f t="shared" si="1"/>
        <v>0.2404710126258131</v>
      </c>
      <c r="G24" s="1452">
        <v>43552.07</v>
      </c>
      <c r="H24" s="1451">
        <f t="shared" si="2"/>
        <v>0.4250249635403492</v>
      </c>
    </row>
    <row r="25" spans="1:8" s="42" customFormat="1" ht="21.75" customHeight="1">
      <c r="A25" s="1344">
        <v>2003</v>
      </c>
      <c r="B25" s="646">
        <v>178914.92</v>
      </c>
      <c r="C25" s="1452">
        <v>57901.77</v>
      </c>
      <c r="D25" s="1347">
        <f t="shared" si="0"/>
        <v>0.3236273978715693</v>
      </c>
      <c r="E25" s="1452">
        <v>40599.91</v>
      </c>
      <c r="F25" s="1345">
        <f t="shared" si="1"/>
        <v>0.22692299781370945</v>
      </c>
      <c r="G25" s="1452">
        <v>80413.24</v>
      </c>
      <c r="H25" s="1451">
        <f t="shared" si="2"/>
        <v>0.4494496043147212</v>
      </c>
    </row>
    <row r="26" spans="1:8" s="87" customFormat="1" ht="21.75" customHeight="1">
      <c r="A26" s="1344">
        <v>2004</v>
      </c>
      <c r="B26" s="646">
        <v>209181</v>
      </c>
      <c r="C26" s="1452">
        <v>63736</v>
      </c>
      <c r="D26" s="1347">
        <f t="shared" si="0"/>
        <v>0.304693064857707</v>
      </c>
      <c r="E26" s="1452">
        <v>48901.06</v>
      </c>
      <c r="F26" s="1345">
        <f t="shared" si="1"/>
        <v>0.23377390872019924</v>
      </c>
      <c r="G26" s="1452">
        <v>96544</v>
      </c>
      <c r="H26" s="1451">
        <f t="shared" si="2"/>
        <v>0.46153331325502794</v>
      </c>
    </row>
    <row r="27" spans="1:10" ht="21.75" customHeight="1">
      <c r="A27" s="2123">
        <v>2005</v>
      </c>
      <c r="B27" s="1455">
        <f>C27+E27+G27</f>
        <v>226717.01</v>
      </c>
      <c r="C27" s="1452">
        <v>68829.01</v>
      </c>
      <c r="D27" s="1347">
        <f t="shared" si="0"/>
        <v>0.3035899688338338</v>
      </c>
      <c r="E27" s="1452">
        <v>52710</v>
      </c>
      <c r="F27" s="1345">
        <f t="shared" si="1"/>
        <v>0.23249248038336426</v>
      </c>
      <c r="G27" s="1452">
        <v>105178</v>
      </c>
      <c r="H27" s="1451">
        <f t="shared" si="2"/>
        <v>0.46391755078280184</v>
      </c>
      <c r="J27" s="810"/>
    </row>
    <row r="28" spans="1:10" ht="22.5" customHeight="1">
      <c r="A28" s="2123">
        <v>2006</v>
      </c>
      <c r="B28" s="1455">
        <f>C28+E28+G28</f>
        <v>200700.84</v>
      </c>
      <c r="C28" s="1452">
        <v>62460.93</v>
      </c>
      <c r="D28" s="1347">
        <f t="shared" si="0"/>
        <v>0.31121409357330043</v>
      </c>
      <c r="E28" s="1452">
        <v>47821.76</v>
      </c>
      <c r="F28" s="1345">
        <f t="shared" si="1"/>
        <v>0.23827384080704397</v>
      </c>
      <c r="G28" s="1452">
        <v>90418.15</v>
      </c>
      <c r="H28" s="1451">
        <f t="shared" si="2"/>
        <v>0.45051206561965557</v>
      </c>
      <c r="J28" s="810"/>
    </row>
    <row r="29" spans="1:11" ht="22.5" customHeight="1">
      <c r="A29" s="640">
        <v>2007</v>
      </c>
      <c r="B29" s="1455">
        <f>+C29+E29+G29</f>
        <v>192848.62</v>
      </c>
      <c r="C29" s="1452">
        <v>59583.38</v>
      </c>
      <c r="D29" s="1347">
        <f t="shared" si="0"/>
        <v>0.30896451320211676</v>
      </c>
      <c r="E29" s="1452">
        <v>47345.22</v>
      </c>
      <c r="F29" s="1345">
        <f t="shared" si="1"/>
        <v>0.24550458281734142</v>
      </c>
      <c r="G29" s="1452">
        <v>85920.02</v>
      </c>
      <c r="H29" s="1451">
        <f t="shared" si="2"/>
        <v>0.44553090398054185</v>
      </c>
      <c r="J29" s="810"/>
      <c r="K29" s="810"/>
    </row>
    <row r="30" spans="1:11" ht="22.5" customHeight="1">
      <c r="A30" s="640">
        <v>2008</v>
      </c>
      <c r="B30" s="1455">
        <f>+C30+E30+G30</f>
        <v>210166.68</v>
      </c>
      <c r="C30" s="1452">
        <v>58099.98</v>
      </c>
      <c r="D30" s="1347">
        <f t="shared" si="0"/>
        <v>0.27644715137527986</v>
      </c>
      <c r="E30" s="1452">
        <v>55648.17</v>
      </c>
      <c r="F30" s="1345">
        <f t="shared" si="1"/>
        <v>0.26478112515266455</v>
      </c>
      <c r="G30" s="1452">
        <v>96418.53</v>
      </c>
      <c r="H30" s="1451">
        <f t="shared" si="2"/>
        <v>0.45877172347205564</v>
      </c>
      <c r="J30" s="810"/>
      <c r="K30" s="810"/>
    </row>
    <row r="31" spans="1:11" ht="22.5" customHeight="1" thickBot="1">
      <c r="A31" s="656" t="s">
        <v>606</v>
      </c>
      <c r="B31" s="1459">
        <f>+C31+E31+G31</f>
        <v>354241.33999999997</v>
      </c>
      <c r="C31" s="1462">
        <v>97277.48</v>
      </c>
      <c r="D31" s="2389">
        <f t="shared" si="0"/>
        <v>0.27460792690090885</v>
      </c>
      <c r="E31" s="1462">
        <v>90896.23</v>
      </c>
      <c r="F31" s="2379">
        <f t="shared" si="1"/>
        <v>0.2565940779243891</v>
      </c>
      <c r="G31" s="1462">
        <v>166067.63</v>
      </c>
      <c r="H31" s="2390">
        <f t="shared" si="2"/>
        <v>0.46879799517470216</v>
      </c>
      <c r="J31" s="810"/>
      <c r="K31" s="810"/>
    </row>
    <row r="32" spans="1:10" ht="20.25" customHeight="1">
      <c r="A32" s="2124"/>
      <c r="B32" s="2125"/>
      <c r="C32" s="2126"/>
      <c r="D32" s="2127"/>
      <c r="E32" s="2126"/>
      <c r="F32" s="2127"/>
      <c r="G32" s="2126"/>
      <c r="H32" s="2127"/>
      <c r="J32" s="810"/>
    </row>
    <row r="33" spans="1:231" ht="9.75" customHeight="1">
      <c r="A33" s="112" t="s">
        <v>971</v>
      </c>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112"/>
      <c r="BY33" s="112"/>
      <c r="BZ33" s="112"/>
      <c r="CA33" s="112"/>
      <c r="CB33" s="112"/>
      <c r="CC33" s="112"/>
      <c r="CD33" s="112"/>
      <c r="CE33" s="112"/>
      <c r="CF33" s="112"/>
      <c r="CG33" s="112"/>
      <c r="CH33" s="112"/>
      <c r="CI33" s="112"/>
      <c r="CJ33" s="112"/>
      <c r="CK33" s="112"/>
      <c r="CL33" s="112"/>
      <c r="CM33" s="112"/>
      <c r="CN33" s="112"/>
      <c r="CO33" s="112"/>
      <c r="CP33" s="112"/>
      <c r="CQ33" s="112"/>
      <c r="CR33" s="112"/>
      <c r="CS33" s="112"/>
      <c r="CT33" s="112"/>
      <c r="CU33" s="112"/>
      <c r="CV33" s="112"/>
      <c r="CW33" s="112"/>
      <c r="CX33" s="112"/>
      <c r="CY33" s="112"/>
      <c r="CZ33" s="112"/>
      <c r="DA33" s="112"/>
      <c r="DB33" s="112"/>
      <c r="DC33" s="112"/>
      <c r="DD33" s="112"/>
      <c r="DE33" s="112"/>
      <c r="DF33" s="112"/>
      <c r="DG33" s="112"/>
      <c r="DH33" s="112"/>
      <c r="DI33" s="112"/>
      <c r="DJ33" s="112"/>
      <c r="DK33" s="112"/>
      <c r="DL33" s="112"/>
      <c r="DM33" s="112"/>
      <c r="DN33" s="112"/>
      <c r="DO33" s="112"/>
      <c r="DP33" s="112"/>
      <c r="DQ33" s="112"/>
      <c r="DR33" s="112"/>
      <c r="DS33" s="112"/>
      <c r="DT33" s="112"/>
      <c r="DU33" s="112"/>
      <c r="DV33" s="112"/>
      <c r="DW33" s="112"/>
      <c r="DX33" s="112"/>
      <c r="DY33" s="112"/>
      <c r="DZ33" s="112"/>
      <c r="EA33" s="112"/>
      <c r="EB33" s="112"/>
      <c r="EC33" s="112"/>
      <c r="ED33" s="112"/>
      <c r="EE33" s="112"/>
      <c r="EF33" s="112"/>
      <c r="EG33" s="112"/>
      <c r="EH33" s="112"/>
      <c r="EI33" s="112"/>
      <c r="EJ33" s="112"/>
      <c r="EK33" s="112"/>
      <c r="EL33" s="112"/>
      <c r="EM33" s="112"/>
      <c r="EN33" s="112"/>
      <c r="EO33" s="112"/>
      <c r="EP33" s="112"/>
      <c r="EQ33" s="112"/>
      <c r="ER33" s="112"/>
      <c r="ES33" s="112"/>
      <c r="ET33" s="112"/>
      <c r="EU33" s="112"/>
      <c r="EV33" s="112"/>
      <c r="EW33" s="112"/>
      <c r="EX33" s="112"/>
      <c r="EY33" s="112"/>
      <c r="EZ33" s="112"/>
      <c r="FA33" s="112"/>
      <c r="FB33" s="112"/>
      <c r="FC33" s="112"/>
      <c r="FD33" s="112"/>
      <c r="FE33" s="112"/>
      <c r="FF33" s="112"/>
      <c r="FG33" s="112"/>
      <c r="FH33" s="112"/>
      <c r="FI33" s="112"/>
      <c r="FJ33" s="112"/>
      <c r="FK33" s="112"/>
      <c r="FL33" s="112"/>
      <c r="FM33" s="112"/>
      <c r="FN33" s="112"/>
      <c r="FO33" s="112"/>
      <c r="FP33" s="112"/>
      <c r="FQ33" s="112"/>
      <c r="FR33" s="112"/>
      <c r="FS33" s="112"/>
      <c r="FT33" s="112"/>
      <c r="FU33" s="112"/>
      <c r="FV33" s="112"/>
      <c r="FW33" s="112"/>
      <c r="FX33" s="112"/>
      <c r="FY33" s="112"/>
      <c r="FZ33" s="112"/>
      <c r="GA33" s="112"/>
      <c r="GB33" s="112"/>
      <c r="GC33" s="112"/>
      <c r="GD33" s="112"/>
      <c r="GE33" s="112"/>
      <c r="GF33" s="112"/>
      <c r="GG33" s="112"/>
      <c r="GH33" s="112"/>
      <c r="GI33" s="112"/>
      <c r="GJ33" s="112"/>
      <c r="GK33" s="112"/>
      <c r="GL33" s="112"/>
      <c r="GM33" s="112"/>
      <c r="GN33" s="112"/>
      <c r="GO33" s="112"/>
      <c r="GP33" s="112"/>
      <c r="GQ33" s="112"/>
      <c r="GR33" s="112"/>
      <c r="GS33" s="112"/>
      <c r="GT33" s="112"/>
      <c r="GU33" s="112"/>
      <c r="GV33" s="112"/>
      <c r="GW33" s="112"/>
      <c r="GX33" s="112"/>
      <c r="GY33" s="112"/>
      <c r="GZ33" s="112"/>
      <c r="HA33" s="112"/>
      <c r="HB33" s="112"/>
      <c r="HC33" s="112"/>
      <c r="HD33" s="112"/>
      <c r="HE33" s="112"/>
      <c r="HF33" s="112"/>
      <c r="HG33" s="112"/>
      <c r="HH33" s="112"/>
      <c r="HI33" s="112"/>
      <c r="HJ33" s="112"/>
      <c r="HK33" s="112"/>
      <c r="HL33" s="112"/>
      <c r="HM33" s="112"/>
      <c r="HN33" s="112"/>
      <c r="HO33" s="112"/>
      <c r="HP33" s="112"/>
      <c r="HQ33" s="112"/>
      <c r="HR33" s="112"/>
      <c r="HS33" s="112"/>
      <c r="HT33" s="112"/>
      <c r="HU33" s="112"/>
      <c r="HV33" s="112"/>
      <c r="HW33" s="112"/>
    </row>
    <row r="34" spans="1:6" s="2104" customFormat="1" ht="9.75" customHeight="1">
      <c r="A34" s="1409" t="s">
        <v>970</v>
      </c>
      <c r="B34" s="1410"/>
      <c r="C34" s="1410"/>
      <c r="D34" s="1410"/>
      <c r="E34" s="1410"/>
      <c r="F34" s="1410"/>
    </row>
    <row r="35" spans="1:245" ht="9.75" customHeight="1">
      <c r="A35" s="1409" t="s">
        <v>161</v>
      </c>
      <c r="B35" s="112"/>
      <c r="C35" s="112"/>
      <c r="D35" s="2103"/>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2"/>
      <c r="BR35" s="112"/>
      <c r="BS35" s="112"/>
      <c r="BT35" s="112"/>
      <c r="BU35" s="112"/>
      <c r="BV35" s="112"/>
      <c r="BW35" s="112"/>
      <c r="BX35" s="112"/>
      <c r="BY35" s="112"/>
      <c r="BZ35" s="112"/>
      <c r="CA35" s="112"/>
      <c r="CB35" s="112"/>
      <c r="CC35" s="112"/>
      <c r="CD35" s="112"/>
      <c r="CE35" s="112"/>
      <c r="CF35" s="112"/>
      <c r="CG35" s="112"/>
      <c r="CH35" s="112"/>
      <c r="CI35" s="112"/>
      <c r="CJ35" s="112"/>
      <c r="CK35" s="112"/>
      <c r="CL35" s="112"/>
      <c r="CM35" s="112"/>
      <c r="CN35" s="112"/>
      <c r="CO35" s="112"/>
      <c r="CP35" s="112"/>
      <c r="CQ35" s="112"/>
      <c r="CR35" s="112"/>
      <c r="CS35" s="112"/>
      <c r="CT35" s="112"/>
      <c r="CU35" s="112"/>
      <c r="CV35" s="112"/>
      <c r="CW35" s="112"/>
      <c r="CX35" s="112"/>
      <c r="CY35" s="112"/>
      <c r="CZ35" s="112"/>
      <c r="DA35" s="112"/>
      <c r="DB35" s="112"/>
      <c r="DC35" s="112"/>
      <c r="DD35" s="112"/>
      <c r="DE35" s="112"/>
      <c r="DF35" s="112"/>
      <c r="DG35" s="112"/>
      <c r="DH35" s="112"/>
      <c r="DI35" s="112"/>
      <c r="DJ35" s="112"/>
      <c r="DK35" s="112"/>
      <c r="DL35" s="112"/>
      <c r="DM35" s="112"/>
      <c r="DN35" s="112"/>
      <c r="DO35" s="112"/>
      <c r="DP35" s="112"/>
      <c r="DQ35" s="112"/>
      <c r="DR35" s="112"/>
      <c r="DS35" s="112"/>
      <c r="DT35" s="112"/>
      <c r="DU35" s="112"/>
      <c r="DV35" s="112"/>
      <c r="DW35" s="112"/>
      <c r="DX35" s="112"/>
      <c r="DY35" s="112"/>
      <c r="DZ35" s="112"/>
      <c r="EA35" s="112"/>
      <c r="EB35" s="112"/>
      <c r="EC35" s="112"/>
      <c r="ED35" s="112"/>
      <c r="EE35" s="112"/>
      <c r="EF35" s="112"/>
      <c r="EG35" s="112"/>
      <c r="EH35" s="112"/>
      <c r="EI35" s="112"/>
      <c r="EJ35" s="112"/>
      <c r="EK35" s="112"/>
      <c r="EL35" s="112"/>
      <c r="EM35" s="112"/>
      <c r="EN35" s="112"/>
      <c r="EO35" s="112"/>
      <c r="EP35" s="112"/>
      <c r="EQ35" s="112"/>
      <c r="ER35" s="112"/>
      <c r="ES35" s="112"/>
      <c r="ET35" s="112"/>
      <c r="EU35" s="112"/>
      <c r="EV35" s="112"/>
      <c r="EW35" s="112"/>
      <c r="EX35" s="112"/>
      <c r="EY35" s="112"/>
      <c r="EZ35" s="112"/>
      <c r="FA35" s="112"/>
      <c r="FB35" s="112"/>
      <c r="FC35" s="112"/>
      <c r="FD35" s="112"/>
      <c r="FE35" s="112"/>
      <c r="FF35" s="112"/>
      <c r="FG35" s="112"/>
      <c r="FH35" s="112"/>
      <c r="FI35" s="112"/>
      <c r="FJ35" s="112"/>
      <c r="FK35" s="112"/>
      <c r="FL35" s="112"/>
      <c r="FM35" s="112"/>
      <c r="FN35" s="112"/>
      <c r="FO35" s="112"/>
      <c r="FP35" s="112"/>
      <c r="FQ35" s="112"/>
      <c r="FR35" s="112"/>
      <c r="FS35" s="112"/>
      <c r="FT35" s="112"/>
      <c r="FU35" s="112"/>
      <c r="FV35" s="112"/>
      <c r="FW35" s="112"/>
      <c r="FX35" s="112"/>
      <c r="FY35" s="112"/>
      <c r="FZ35" s="112"/>
      <c r="GA35" s="112"/>
      <c r="GB35" s="112"/>
      <c r="GC35" s="112"/>
      <c r="GD35" s="112"/>
      <c r="GE35" s="112"/>
      <c r="GF35" s="112"/>
      <c r="GG35" s="112"/>
      <c r="GH35" s="112"/>
      <c r="GI35" s="112"/>
      <c r="GJ35" s="112"/>
      <c r="GK35" s="112"/>
      <c r="GL35" s="112"/>
      <c r="GM35" s="112"/>
      <c r="GN35" s="112"/>
      <c r="GO35" s="112"/>
      <c r="GP35" s="112"/>
      <c r="GQ35" s="112"/>
      <c r="GR35" s="112"/>
      <c r="GS35" s="112"/>
      <c r="GT35" s="112"/>
      <c r="GU35" s="112"/>
      <c r="GV35" s="112"/>
      <c r="GW35" s="112"/>
      <c r="GX35" s="112"/>
      <c r="GY35" s="112"/>
      <c r="GZ35" s="112"/>
      <c r="HA35" s="112"/>
      <c r="HB35" s="112"/>
      <c r="HC35" s="112"/>
      <c r="HD35" s="112"/>
      <c r="HE35" s="112"/>
      <c r="HF35" s="112"/>
      <c r="HG35" s="112"/>
      <c r="HH35" s="112"/>
      <c r="HI35" s="112"/>
      <c r="HJ35" s="112"/>
      <c r="HK35" s="112"/>
      <c r="HL35" s="112"/>
      <c r="HM35" s="112"/>
      <c r="HN35" s="112"/>
      <c r="HO35" s="112"/>
      <c r="HP35" s="112"/>
      <c r="HQ35" s="112"/>
      <c r="HR35" s="112"/>
      <c r="HS35" s="112"/>
      <c r="HT35" s="112"/>
      <c r="HU35" s="112"/>
      <c r="HV35" s="112"/>
      <c r="HW35" s="112"/>
      <c r="HX35" s="112"/>
      <c r="HY35" s="112"/>
      <c r="HZ35" s="112"/>
      <c r="IA35" s="112"/>
      <c r="IB35" s="112"/>
      <c r="IC35" s="112"/>
      <c r="ID35" s="112"/>
      <c r="IE35" s="112"/>
      <c r="IF35" s="112"/>
      <c r="IG35" s="112"/>
      <c r="IH35" s="112"/>
      <c r="II35" s="112"/>
      <c r="IJ35" s="112"/>
      <c r="IK35" s="112"/>
    </row>
    <row r="36" spans="1:7" s="2104" customFormat="1" ht="9.75" customHeight="1">
      <c r="A36" s="1409" t="s">
        <v>967</v>
      </c>
      <c r="B36" s="1410"/>
      <c r="C36" s="1410"/>
      <c r="D36" s="1410"/>
      <c r="E36" s="1410"/>
      <c r="F36" s="2103"/>
      <c r="G36" s="1410"/>
    </row>
    <row r="37" spans="1:17" ht="9.75" customHeight="1">
      <c r="A37" s="1409" t="s">
        <v>969</v>
      </c>
      <c r="B37" s="1899"/>
      <c r="C37" s="1899"/>
      <c r="D37" s="1900"/>
      <c r="E37" s="1899"/>
      <c r="F37" s="1899"/>
      <c r="G37" s="1899"/>
      <c r="H37" s="1899"/>
      <c r="I37" s="1899"/>
      <c r="J37" s="1899"/>
      <c r="K37" s="1899"/>
      <c r="L37" s="1899"/>
      <c r="M37" s="1899"/>
      <c r="N37" s="1899"/>
      <c r="O37" s="1899"/>
      <c r="P37" s="1899"/>
      <c r="Q37" s="1899"/>
    </row>
    <row r="38" spans="1:17" ht="9.75" customHeight="1">
      <c r="A38" s="1409" t="s">
        <v>968</v>
      </c>
      <c r="B38" s="1899"/>
      <c r="C38" s="1899"/>
      <c r="D38" s="1900"/>
      <c r="E38" s="1899"/>
      <c r="F38" s="1899"/>
      <c r="G38" s="1899"/>
      <c r="H38" s="1899"/>
      <c r="I38" s="1899"/>
      <c r="J38" s="1899"/>
      <c r="K38" s="1899"/>
      <c r="L38" s="1899"/>
      <c r="M38" s="1899"/>
      <c r="N38" s="1899"/>
      <c r="O38" s="1899"/>
      <c r="P38" s="1899"/>
      <c r="Q38" s="1899"/>
    </row>
    <row r="39" ht="12.75">
      <c r="A39" s="2128"/>
    </row>
    <row r="40" spans="2:3" ht="12.75">
      <c r="B40"/>
      <c r="C40"/>
    </row>
    <row r="41" spans="1:8" ht="12.75">
      <c r="A41" s="898" t="s">
        <v>141</v>
      </c>
      <c r="B41" s="592"/>
      <c r="C41" s="592"/>
      <c r="D41" s="592"/>
      <c r="E41" s="592"/>
      <c r="F41" s="592"/>
      <c r="G41" s="592"/>
      <c r="H41" s="592"/>
    </row>
    <row r="42" spans="6:8" ht="12.75">
      <c r="F42" s="160"/>
      <c r="G42" s="160"/>
      <c r="H42" s="160"/>
    </row>
    <row r="44" spans="2:4" ht="12.75">
      <c r="B44"/>
      <c r="C44"/>
      <c r="D44"/>
    </row>
    <row r="45" spans="2:4" ht="12.75">
      <c r="B45"/>
      <c r="C45"/>
      <c r="D45"/>
    </row>
    <row r="46" spans="2:4" ht="12.75">
      <c r="B46"/>
      <c r="C46"/>
      <c r="D46"/>
    </row>
  </sheetData>
  <sheetProtection/>
  <printOptions/>
  <pageMargins left="0.7" right="0.7" top="0.75" bottom="0.75" header="0.3" footer="0.3"/>
  <pageSetup fitToHeight="1" fitToWidth="1" horizontalDpi="600" verticalDpi="600" orientation="landscape" scale="75" r:id="rId1"/>
  <ignoredErrors>
    <ignoredError sqref="G21:G23" formula="1"/>
  </ignoredErrors>
</worksheet>
</file>

<file path=xl/worksheets/sheet68.xml><?xml version="1.0" encoding="utf-8"?>
<worksheet xmlns="http://schemas.openxmlformats.org/spreadsheetml/2006/main" xmlns:r="http://schemas.openxmlformats.org/officeDocument/2006/relationships">
  <dimension ref="A1:R39"/>
  <sheetViews>
    <sheetView zoomScale="85" zoomScaleNormal="85" zoomScalePageLayoutView="0" workbookViewId="0" topLeftCell="A2">
      <selection activeCell="F11" sqref="F11"/>
    </sheetView>
  </sheetViews>
  <sheetFormatPr defaultColWidth="9.140625" defaultRowHeight="12.75"/>
  <cols>
    <col min="1" max="1" width="1.8515625" style="11" customWidth="1"/>
    <col min="2" max="2" width="18.140625" style="11" customWidth="1"/>
    <col min="3" max="3" width="14.7109375" style="11" customWidth="1"/>
    <col min="4" max="4" width="14.8515625" style="11" customWidth="1"/>
    <col min="5" max="5" width="15.140625" style="11" customWidth="1"/>
    <col min="6" max="6" width="15.7109375" style="11" customWidth="1"/>
    <col min="7" max="7" width="13.00390625" style="11" customWidth="1"/>
    <col min="8" max="8" width="9.00390625" style="11" bestFit="1" customWidth="1"/>
    <col min="9" max="9" width="13.7109375" style="11" customWidth="1"/>
    <col min="10" max="10" width="11.7109375" style="11" customWidth="1"/>
    <col min="11" max="11" width="14.8515625" style="11" customWidth="1"/>
    <col min="12" max="12" width="13.8515625" style="11" customWidth="1"/>
    <col min="13" max="13" width="14.57421875" style="15" customWidth="1"/>
    <col min="14" max="14" width="9.140625" style="11" customWidth="1"/>
    <col min="15" max="15" width="13.8515625" style="11" bestFit="1" customWidth="1"/>
    <col min="16" max="16" width="12.7109375" style="11" bestFit="1" customWidth="1"/>
    <col min="17" max="16384" width="9.140625" style="11" customWidth="1"/>
  </cols>
  <sheetData>
    <row r="1" spans="1:13" ht="4.5" customHeight="1">
      <c r="A1" s="670"/>
      <c r="B1" s="671"/>
      <c r="C1" s="671"/>
      <c r="D1" s="671"/>
      <c r="E1" s="671"/>
      <c r="F1" s="671"/>
      <c r="G1" s="671"/>
      <c r="H1" s="671"/>
      <c r="I1" s="671"/>
      <c r="J1" s="671"/>
      <c r="K1" s="671"/>
      <c r="L1" s="671"/>
      <c r="M1" s="775"/>
    </row>
    <row r="2" spans="1:13" s="15" customFormat="1" ht="23.25">
      <c r="A2" s="1138" t="s">
        <v>858</v>
      </c>
      <c r="B2" s="2129"/>
      <c r="C2" s="2129"/>
      <c r="D2" s="2129"/>
      <c r="E2" s="2129"/>
      <c r="F2" s="2129"/>
      <c r="G2" s="2129"/>
      <c r="H2" s="2129"/>
      <c r="I2" s="2129"/>
      <c r="J2" s="2129"/>
      <c r="K2" s="725"/>
      <c r="L2" s="725"/>
      <c r="M2" s="829"/>
    </row>
    <row r="3" spans="1:13" ht="20.25">
      <c r="A3" s="1748" t="s">
        <v>859</v>
      </c>
      <c r="B3" s="2129"/>
      <c r="C3" s="2129"/>
      <c r="D3" s="2129"/>
      <c r="E3" s="2129"/>
      <c r="F3" s="2129"/>
      <c r="G3" s="2129"/>
      <c r="H3" s="2129"/>
      <c r="I3" s="2129"/>
      <c r="J3" s="2129"/>
      <c r="K3" s="725"/>
      <c r="L3" s="725"/>
      <c r="M3" s="829"/>
    </row>
    <row r="4" spans="1:13" ht="20.25">
      <c r="A4" s="1748" t="s">
        <v>766</v>
      </c>
      <c r="B4" s="2129"/>
      <c r="C4" s="2129"/>
      <c r="D4" s="2129"/>
      <c r="E4" s="2129"/>
      <c r="F4" s="2129"/>
      <c r="G4" s="2129"/>
      <c r="H4" s="2129"/>
      <c r="I4" s="2129"/>
      <c r="J4" s="2129"/>
      <c r="K4" s="725"/>
      <c r="L4" s="725"/>
      <c r="M4" s="829"/>
    </row>
    <row r="5" spans="1:13" ht="15" customHeight="1">
      <c r="A5" s="2130"/>
      <c r="B5" s="172"/>
      <c r="C5" s="172"/>
      <c r="D5" s="172"/>
      <c r="E5" s="172"/>
      <c r="F5" s="172"/>
      <c r="G5" s="173"/>
      <c r="H5" s="173"/>
      <c r="I5" s="173"/>
      <c r="J5" s="173"/>
      <c r="K5" s="173"/>
      <c r="L5" s="173"/>
      <c r="M5" s="2131"/>
    </row>
    <row r="6" spans="1:13" s="42" customFormat="1" ht="9.75" customHeight="1">
      <c r="A6" s="177"/>
      <c r="B6" s="2132"/>
      <c r="C6" s="2133"/>
      <c r="D6" s="2132"/>
      <c r="E6" s="2134"/>
      <c r="F6" s="2132"/>
      <c r="G6" s="2134"/>
      <c r="H6" s="2111"/>
      <c r="I6" s="2135"/>
      <c r="J6" s="2111"/>
      <c r="K6" s="2111"/>
      <c r="L6" s="2134"/>
      <c r="M6" s="2136"/>
    </row>
    <row r="7" spans="1:13" s="87" customFormat="1" ht="12.75">
      <c r="A7" s="2137" t="s">
        <v>141</v>
      </c>
      <c r="B7" s="2138" t="s">
        <v>620</v>
      </c>
      <c r="C7" s="2767" t="s">
        <v>206</v>
      </c>
      <c r="D7" s="2768"/>
      <c r="E7" s="2139" t="s">
        <v>283</v>
      </c>
      <c r="F7" s="2140"/>
      <c r="G7" s="2139" t="s">
        <v>621</v>
      </c>
      <c r="H7" s="2140"/>
      <c r="I7" s="2141"/>
      <c r="J7" s="2140" t="s">
        <v>601</v>
      </c>
      <c r="K7" s="2140"/>
      <c r="L7" s="2142" t="s">
        <v>602</v>
      </c>
      <c r="M7" s="2143"/>
    </row>
    <row r="8" spans="1:13" s="87" customFormat="1" ht="12.75" customHeight="1">
      <c r="A8" s="2137" t="s">
        <v>141</v>
      </c>
      <c r="B8" s="2138"/>
      <c r="C8" s="2144"/>
      <c r="D8" s="2145"/>
      <c r="E8" s="2146" t="s">
        <v>341</v>
      </c>
      <c r="F8" s="2147"/>
      <c r="G8" s="2146" t="s">
        <v>158</v>
      </c>
      <c r="H8" s="2147"/>
      <c r="I8" s="2148"/>
      <c r="J8" s="2149" t="s">
        <v>158</v>
      </c>
      <c r="K8" s="2147"/>
      <c r="L8" s="2150" t="s">
        <v>158</v>
      </c>
      <c r="M8" s="2151"/>
    </row>
    <row r="9" spans="1:13" s="37" customFormat="1" ht="9.75" customHeight="1">
      <c r="A9" s="1595"/>
      <c r="B9" s="2152"/>
      <c r="C9" s="2153"/>
      <c r="D9" s="2152"/>
      <c r="E9" s="2154"/>
      <c r="F9" s="2152"/>
      <c r="G9" s="2154"/>
      <c r="H9" s="2155"/>
      <c r="I9" s="2156"/>
      <c r="J9" s="2155"/>
      <c r="K9" s="2155"/>
      <c r="L9" s="2154"/>
      <c r="M9" s="2157"/>
    </row>
    <row r="10" spans="1:13" ht="9.75" customHeight="1">
      <c r="A10" s="788"/>
      <c r="B10" s="2158"/>
      <c r="C10" s="1494"/>
      <c r="D10" s="1494"/>
      <c r="E10" s="2159"/>
      <c r="F10" s="2160" t="s">
        <v>141</v>
      </c>
      <c r="G10" s="2159"/>
      <c r="H10" s="2161"/>
      <c r="I10" s="2162"/>
      <c r="J10" s="2161"/>
      <c r="K10" s="2163"/>
      <c r="L10" s="2161"/>
      <c r="M10" s="2164"/>
    </row>
    <row r="11" spans="1:16" s="42" customFormat="1" ht="18" customHeight="1">
      <c r="A11" s="792"/>
      <c r="B11" s="1499" t="s">
        <v>942</v>
      </c>
      <c r="C11" s="2165">
        <v>211</v>
      </c>
      <c r="D11" s="2160">
        <v>0.142</v>
      </c>
      <c r="E11" s="2338">
        <v>1639</v>
      </c>
      <c r="F11" s="2440">
        <f>+(E11/E$24)</f>
        <v>0.15765679107348982</v>
      </c>
      <c r="G11" s="2340">
        <v>141266.14</v>
      </c>
      <c r="H11" s="2166"/>
      <c r="I11" s="2339">
        <f>+G11/G$24</f>
        <v>0.20572280652312466</v>
      </c>
      <c r="J11" s="2341">
        <v>92786.41</v>
      </c>
      <c r="K11" s="2339">
        <f>+J11/J$24</f>
        <v>0.26192992432983897</v>
      </c>
      <c r="L11" s="2367" t="s">
        <v>860</v>
      </c>
      <c r="M11" s="2168" t="s">
        <v>860</v>
      </c>
      <c r="N11" s="2169" t="s">
        <v>141</v>
      </c>
      <c r="O11" s="2169"/>
      <c r="P11" s="2170" t="s">
        <v>141</v>
      </c>
    </row>
    <row r="12" spans="1:16" s="42" customFormat="1" ht="18" customHeight="1">
      <c r="A12" s="792"/>
      <c r="B12" s="1499" t="s">
        <v>623</v>
      </c>
      <c r="C12" s="2165">
        <v>450</v>
      </c>
      <c r="D12" s="2160">
        <f>+(C12/C$24)</f>
        <v>0.3024193548387097</v>
      </c>
      <c r="E12" s="2342">
        <v>4048</v>
      </c>
      <c r="F12" s="2398">
        <f>+(E12/E$24)</f>
        <v>0.3893805309734513</v>
      </c>
      <c r="G12" s="2342">
        <v>273962.06</v>
      </c>
      <c r="H12" s="2171"/>
      <c r="I12" s="2399">
        <f>+(G12/G$24)</f>
        <v>0.39896498810016795</v>
      </c>
      <c r="J12" s="2343">
        <v>151177.68</v>
      </c>
      <c r="K12" s="2399">
        <f aca="true" t="shared" si="0" ref="K12:K17">+(J12/J$24)</f>
        <v>0.4267646337729912</v>
      </c>
      <c r="L12" s="2367" t="s">
        <v>860</v>
      </c>
      <c r="M12" s="2168" t="s">
        <v>860</v>
      </c>
      <c r="N12" s="2169" t="s">
        <v>141</v>
      </c>
      <c r="O12" s="2169"/>
      <c r="P12" s="2170" t="s">
        <v>141</v>
      </c>
    </row>
    <row r="13" spans="1:16" s="42" customFormat="1" ht="18" customHeight="1">
      <c r="A13" s="792"/>
      <c r="B13" s="1499" t="s">
        <v>625</v>
      </c>
      <c r="C13" s="2165">
        <v>397</v>
      </c>
      <c r="D13" s="2160">
        <f aca="true" t="shared" si="1" ref="D13:D23">+(C13/C$24)</f>
        <v>0.2668010752688172</v>
      </c>
      <c r="E13" s="2342">
        <v>2523</v>
      </c>
      <c r="F13" s="2398">
        <f aca="true" t="shared" si="2" ref="F13:F19">+(E13/E$24)</f>
        <v>0.2426894959599846</v>
      </c>
      <c r="G13" s="2342">
        <v>156723.95</v>
      </c>
      <c r="H13" s="2171"/>
      <c r="I13" s="2399">
        <f aca="true" t="shared" si="3" ref="I13:I18">+(G13/G$24)</f>
        <v>0.22823367895087854</v>
      </c>
      <c r="J13" s="2343">
        <v>71420.67</v>
      </c>
      <c r="K13" s="2399">
        <f t="shared" si="0"/>
        <v>0.20161584750058115</v>
      </c>
      <c r="L13" s="2367" t="s">
        <v>860</v>
      </c>
      <c r="M13" s="2168" t="s">
        <v>860</v>
      </c>
      <c r="N13" s="2169" t="s">
        <v>141</v>
      </c>
      <c r="O13" s="2169"/>
      <c r="P13" s="2170" t="s">
        <v>141</v>
      </c>
    </row>
    <row r="14" spans="1:16" s="42" customFormat="1" ht="18" customHeight="1">
      <c r="A14" s="792"/>
      <c r="B14" s="1499" t="s">
        <v>626</v>
      </c>
      <c r="C14" s="2165">
        <v>207</v>
      </c>
      <c r="D14" s="2160">
        <f t="shared" si="1"/>
        <v>0.13911290322580644</v>
      </c>
      <c r="E14" s="2342">
        <v>1719</v>
      </c>
      <c r="F14" s="2398">
        <f t="shared" si="2"/>
        <v>0.1653520584840323</v>
      </c>
      <c r="G14" s="2342">
        <v>95814.95</v>
      </c>
      <c r="H14" s="2171"/>
      <c r="I14" s="2399">
        <f t="shared" si="3"/>
        <v>0.1395332272890932</v>
      </c>
      <c r="J14" s="2343">
        <v>35439.18</v>
      </c>
      <c r="K14" s="2399">
        <f t="shared" si="0"/>
        <v>0.10004247104410594</v>
      </c>
      <c r="L14" s="2367" t="s">
        <v>860</v>
      </c>
      <c r="M14" s="2168" t="s">
        <v>860</v>
      </c>
      <c r="N14" s="2169" t="s">
        <v>141</v>
      </c>
      <c r="O14" s="2169"/>
      <c r="P14" s="2170" t="s">
        <v>141</v>
      </c>
    </row>
    <row r="15" spans="1:16" s="42" customFormat="1" ht="18" customHeight="1">
      <c r="A15" s="792"/>
      <c r="B15" s="1499" t="s">
        <v>627</v>
      </c>
      <c r="C15" s="2165">
        <v>133</v>
      </c>
      <c r="D15" s="2160">
        <f t="shared" si="1"/>
        <v>0.08938172043010753</v>
      </c>
      <c r="E15" s="2342">
        <v>315</v>
      </c>
      <c r="F15" s="2398">
        <f t="shared" si="2"/>
        <v>0.03030011542901116</v>
      </c>
      <c r="G15" s="2342">
        <v>10102.19</v>
      </c>
      <c r="H15" s="2171"/>
      <c r="I15" s="2399">
        <f t="shared" si="3"/>
        <v>0.014711599530006586</v>
      </c>
      <c r="J15" s="2343">
        <v>2581.83</v>
      </c>
      <c r="K15" s="2399">
        <f t="shared" si="0"/>
        <v>0.0072883360454673056</v>
      </c>
      <c r="L15" s="2367" t="s">
        <v>860</v>
      </c>
      <c r="M15" s="2168" t="s">
        <v>860</v>
      </c>
      <c r="N15" s="2169" t="s">
        <v>141</v>
      </c>
      <c r="O15" s="2169"/>
      <c r="P15" s="2170" t="s">
        <v>141</v>
      </c>
    </row>
    <row r="16" spans="1:16" s="42" customFormat="1" ht="18" customHeight="1">
      <c r="A16" s="792"/>
      <c r="B16" s="1499" t="s">
        <v>628</v>
      </c>
      <c r="C16" s="2165">
        <v>33</v>
      </c>
      <c r="D16" s="2160">
        <f t="shared" si="1"/>
        <v>0.02217741935483871</v>
      </c>
      <c r="E16" s="2342">
        <v>74</v>
      </c>
      <c r="F16" s="2398">
        <f t="shared" si="2"/>
        <v>0.007118122354751828</v>
      </c>
      <c r="G16" s="2342">
        <v>3711.76</v>
      </c>
      <c r="H16" s="2171"/>
      <c r="I16" s="2399">
        <f t="shared" si="3"/>
        <v>0.005405355340920855</v>
      </c>
      <c r="J16" s="2343">
        <v>591.93</v>
      </c>
      <c r="K16" s="2399">
        <f t="shared" si="0"/>
        <v>0.001670979404295969</v>
      </c>
      <c r="L16" s="2367" t="s">
        <v>860</v>
      </c>
      <c r="M16" s="2168" t="s">
        <v>860</v>
      </c>
      <c r="N16" s="2169" t="s">
        <v>141</v>
      </c>
      <c r="O16" s="2169"/>
      <c r="P16" s="2170" t="s">
        <v>141</v>
      </c>
    </row>
    <row r="17" spans="1:16" s="42" customFormat="1" ht="18" customHeight="1">
      <c r="A17" s="792"/>
      <c r="B17" s="1499" t="s">
        <v>629</v>
      </c>
      <c r="C17" s="2165">
        <v>21</v>
      </c>
      <c r="D17" s="2160">
        <f t="shared" si="1"/>
        <v>0.014112903225806451</v>
      </c>
      <c r="E17" s="2342">
        <v>40</v>
      </c>
      <c r="F17" s="2398">
        <f t="shared" si="2"/>
        <v>0.003847633705271258</v>
      </c>
      <c r="G17" s="2342">
        <v>4096.89</v>
      </c>
      <c r="H17" s="2171"/>
      <c r="I17" s="2399">
        <f t="shared" si="3"/>
        <v>0.005966211781652165</v>
      </c>
      <c r="J17" s="2343">
        <v>243.65</v>
      </c>
      <c r="K17" s="2399">
        <f t="shared" si="0"/>
        <v>0.0006878079027194312</v>
      </c>
      <c r="L17" s="2367" t="s">
        <v>860</v>
      </c>
      <c r="M17" s="2168" t="s">
        <v>860</v>
      </c>
      <c r="N17" s="2169" t="s">
        <v>141</v>
      </c>
      <c r="O17" s="2169"/>
      <c r="P17" s="2170" t="s">
        <v>141</v>
      </c>
    </row>
    <row r="18" spans="1:16" s="42" customFormat="1" ht="18" customHeight="1">
      <c r="A18" s="792"/>
      <c r="B18" s="1499" t="s">
        <v>630</v>
      </c>
      <c r="C18" s="2165">
        <v>10</v>
      </c>
      <c r="D18" s="2160">
        <f t="shared" si="1"/>
        <v>0.006720430107526882</v>
      </c>
      <c r="E18" s="2342">
        <v>10</v>
      </c>
      <c r="F18" s="2398">
        <f t="shared" si="2"/>
        <v>0.0009619084263178145</v>
      </c>
      <c r="G18" s="2342">
        <v>550.75</v>
      </c>
      <c r="H18" s="2171"/>
      <c r="I18" s="2399">
        <f t="shared" si="3"/>
        <v>0.0008020452437690369</v>
      </c>
      <c r="J18" s="2167" t="s">
        <v>860</v>
      </c>
      <c r="K18" s="2366" t="s">
        <v>935</v>
      </c>
      <c r="L18" s="2368">
        <v>23.903</v>
      </c>
      <c r="M18" s="2346">
        <f aca="true" t="shared" si="4" ref="M18:M23">+L18/L$24</f>
        <v>0.11232137738535494</v>
      </c>
      <c r="N18" s="2169" t="s">
        <v>141</v>
      </c>
      <c r="O18" s="2169"/>
      <c r="P18" s="2170" t="s">
        <v>141</v>
      </c>
    </row>
    <row r="19" spans="1:18" s="42" customFormat="1" ht="18" customHeight="1">
      <c r="A19" s="792"/>
      <c r="B19" s="1499" t="s">
        <v>632</v>
      </c>
      <c r="C19" s="2165">
        <v>5</v>
      </c>
      <c r="D19" s="2160">
        <f t="shared" si="1"/>
        <v>0.003360215053763441</v>
      </c>
      <c r="E19" s="2342">
        <v>6</v>
      </c>
      <c r="F19" s="2398">
        <f t="shared" si="2"/>
        <v>0.0005771450557906887</v>
      </c>
      <c r="G19" s="2342">
        <v>183.52</v>
      </c>
      <c r="H19" s="2343"/>
      <c r="I19" s="2344" t="s">
        <v>862</v>
      </c>
      <c r="J19" s="2167" t="s">
        <v>860</v>
      </c>
      <c r="K19" s="2366" t="s">
        <v>935</v>
      </c>
      <c r="L19" s="2369">
        <v>20.765</v>
      </c>
      <c r="M19" s="2346">
        <f t="shared" si="4"/>
        <v>0.0975757604236663</v>
      </c>
      <c r="N19" s="2169" t="s">
        <v>141</v>
      </c>
      <c r="O19" s="2169"/>
      <c r="P19" s="2170" t="s">
        <v>141</v>
      </c>
      <c r="Q19" s="235"/>
      <c r="R19" s="235"/>
    </row>
    <row r="20" spans="1:18" s="42" customFormat="1" ht="18" customHeight="1">
      <c r="A20" s="792"/>
      <c r="B20" s="1499" t="s">
        <v>633</v>
      </c>
      <c r="C20" s="2165">
        <v>2</v>
      </c>
      <c r="D20" s="2160">
        <f t="shared" si="1"/>
        <v>0.0013440860215053765</v>
      </c>
      <c r="E20" s="2342">
        <v>1</v>
      </c>
      <c r="F20" s="2344" t="s">
        <v>861</v>
      </c>
      <c r="G20" s="2342">
        <v>10.99</v>
      </c>
      <c r="H20" s="2343"/>
      <c r="I20" s="2344" t="s">
        <v>862</v>
      </c>
      <c r="J20" s="2167" t="s">
        <v>860</v>
      </c>
      <c r="K20" s="2366" t="s">
        <v>935</v>
      </c>
      <c r="L20" s="2370">
        <v>2.419</v>
      </c>
      <c r="M20" s="2346">
        <f t="shared" si="4"/>
        <v>0.011367000455807791</v>
      </c>
      <c r="N20" s="2169" t="s">
        <v>141</v>
      </c>
      <c r="O20" s="2169"/>
      <c r="P20" s="2170" t="s">
        <v>141</v>
      </c>
      <c r="Q20" s="235"/>
      <c r="R20" s="235"/>
    </row>
    <row r="21" spans="1:18" s="42" customFormat="1" ht="18" customHeight="1">
      <c r="A21" s="792"/>
      <c r="B21" s="1499" t="s">
        <v>634</v>
      </c>
      <c r="C21" s="2165">
        <v>3</v>
      </c>
      <c r="D21" s="2160">
        <f t="shared" si="1"/>
        <v>0.0020161290322580645</v>
      </c>
      <c r="E21" s="2342">
        <v>1</v>
      </c>
      <c r="F21" s="2344" t="s">
        <v>861</v>
      </c>
      <c r="G21" s="2342">
        <v>19.28</v>
      </c>
      <c r="H21" s="2343"/>
      <c r="I21" s="2344" t="s">
        <v>862</v>
      </c>
      <c r="J21" s="2167" t="s">
        <v>860</v>
      </c>
      <c r="K21" s="2366" t="s">
        <v>935</v>
      </c>
      <c r="L21" s="2370">
        <v>7.348</v>
      </c>
      <c r="M21" s="2346">
        <f t="shared" si="4"/>
        <v>0.03452861486121358</v>
      </c>
      <c r="N21" s="2169" t="s">
        <v>141</v>
      </c>
      <c r="O21" s="2169"/>
      <c r="P21" s="2170" t="s">
        <v>141</v>
      </c>
      <c r="Q21" s="235"/>
      <c r="R21" s="235"/>
    </row>
    <row r="22" spans="1:18" s="42" customFormat="1" ht="18" customHeight="1">
      <c r="A22" s="792"/>
      <c r="B22" s="1499" t="s">
        <v>635</v>
      </c>
      <c r="C22" s="2165">
        <v>1</v>
      </c>
      <c r="D22" s="2160">
        <f t="shared" si="1"/>
        <v>0.0006720430107526882</v>
      </c>
      <c r="E22" s="2342">
        <v>1</v>
      </c>
      <c r="F22" s="2344" t="s">
        <v>861</v>
      </c>
      <c r="G22" s="2342">
        <v>5.02</v>
      </c>
      <c r="H22" s="2343"/>
      <c r="I22" s="2344" t="s">
        <v>862</v>
      </c>
      <c r="J22" s="2167" t="s">
        <v>860</v>
      </c>
      <c r="K22" s="2366" t="s">
        <v>935</v>
      </c>
      <c r="L22" s="2370">
        <v>2.015</v>
      </c>
      <c r="M22" s="2346">
        <f t="shared" si="4"/>
        <v>0.009468584505354568</v>
      </c>
      <c r="N22" s="2169" t="s">
        <v>141</v>
      </c>
      <c r="O22" s="2169"/>
      <c r="P22" s="2170" t="s">
        <v>141</v>
      </c>
      <c r="Q22" s="235"/>
      <c r="R22" s="235"/>
    </row>
    <row r="23" spans="1:18" s="42" customFormat="1" ht="18" customHeight="1">
      <c r="A23" s="792"/>
      <c r="B23" s="1499" t="s">
        <v>636</v>
      </c>
      <c r="C23" s="2165">
        <v>15</v>
      </c>
      <c r="D23" s="2160">
        <f t="shared" si="1"/>
        <v>0.010080645161290322</v>
      </c>
      <c r="E23" s="2342">
        <v>19</v>
      </c>
      <c r="F23" s="2398">
        <f>+(E23/E$24)</f>
        <v>0.0018276260100038477</v>
      </c>
      <c r="G23" s="2342">
        <v>234.46</v>
      </c>
      <c r="H23" s="2343"/>
      <c r="I23" s="2344" t="s">
        <v>862</v>
      </c>
      <c r="J23" s="2167" t="s">
        <v>860</v>
      </c>
      <c r="K23" s="2366" t="s">
        <v>935</v>
      </c>
      <c r="L23" s="2370">
        <v>156.359</v>
      </c>
      <c r="M23" s="2346">
        <f t="shared" si="4"/>
        <v>0.7347386623686029</v>
      </c>
      <c r="N23" s="2169" t="s">
        <v>141</v>
      </c>
      <c r="O23" s="2169"/>
      <c r="P23" s="2170" t="s">
        <v>141</v>
      </c>
      <c r="Q23" s="235"/>
      <c r="R23" s="235"/>
    </row>
    <row r="24" spans="1:18" s="42" customFormat="1" ht="18" customHeight="1">
      <c r="A24" s="792"/>
      <c r="B24" s="1499" t="s">
        <v>176</v>
      </c>
      <c r="C24" s="2165">
        <f>SUM(C11:C23)</f>
        <v>1488</v>
      </c>
      <c r="D24" s="2160">
        <v>1</v>
      </c>
      <c r="E24" s="2342">
        <v>10396</v>
      </c>
      <c r="F24" s="2339">
        <v>1</v>
      </c>
      <c r="G24" s="2340">
        <f>SUM(G11:G23)</f>
        <v>686681.96</v>
      </c>
      <c r="H24" s="2347"/>
      <c r="I24" s="2339">
        <v>1</v>
      </c>
      <c r="J24" s="2340">
        <f>SUM(J11:J17)</f>
        <v>354241.35000000003</v>
      </c>
      <c r="K24" s="2339">
        <v>1</v>
      </c>
      <c r="L24" s="2371">
        <f>SUM(L18:L23)</f>
        <v>212.809</v>
      </c>
      <c r="M24" s="2346">
        <v>1</v>
      </c>
      <c r="N24" s="760" t="s">
        <v>141</v>
      </c>
      <c r="O24" s="2169"/>
      <c r="P24" s="2172" t="s">
        <v>141</v>
      </c>
      <c r="Q24" s="2172" t="s">
        <v>141</v>
      </c>
      <c r="R24" s="235"/>
    </row>
    <row r="25" spans="1:18" s="42" customFormat="1" ht="18" customHeight="1">
      <c r="A25" s="792"/>
      <c r="B25" s="1499" t="s">
        <v>637</v>
      </c>
      <c r="C25" s="2165">
        <f>SUM(C11:C17)</f>
        <v>1452</v>
      </c>
      <c r="D25" s="2160">
        <v>0.976</v>
      </c>
      <c r="E25" s="2342">
        <f>SUM(E11:E17)</f>
        <v>10358</v>
      </c>
      <c r="F25" s="2398">
        <f>+E25/E24</f>
        <v>0.9963447479799923</v>
      </c>
      <c r="G25" s="2340">
        <f>SUM(G11:G17)</f>
        <v>685677.94</v>
      </c>
      <c r="H25" s="2347"/>
      <c r="I25" s="2339">
        <f>+G25/G24</f>
        <v>0.9985378675158438</v>
      </c>
      <c r="J25" s="2340">
        <f>+J24</f>
        <v>354241.35000000003</v>
      </c>
      <c r="K25" s="2339">
        <v>1</v>
      </c>
      <c r="L25" s="2367" t="s">
        <v>860</v>
      </c>
      <c r="M25" s="2168" t="s">
        <v>860</v>
      </c>
      <c r="O25" s="2169"/>
      <c r="P25" s="235"/>
      <c r="Q25" s="235"/>
      <c r="R25" s="235"/>
    </row>
    <row r="26" spans="1:15" s="42" customFormat="1" ht="18" customHeight="1">
      <c r="A26" s="792"/>
      <c r="B26" s="1499" t="s">
        <v>638</v>
      </c>
      <c r="C26" s="2165">
        <f>SUM(C18:C23)</f>
        <v>36</v>
      </c>
      <c r="D26" s="2160">
        <v>0.024</v>
      </c>
      <c r="E26" s="2342">
        <f>SUM(E18:E23)</f>
        <v>38</v>
      </c>
      <c r="F26" s="2398">
        <f>+E26/E25</f>
        <v>0.0036686619038424407</v>
      </c>
      <c r="G26" s="2340">
        <f>SUM(G18:G23)</f>
        <v>1004.02</v>
      </c>
      <c r="H26" s="2347"/>
      <c r="I26" s="2339">
        <f>+G26/G24</f>
        <v>0.0014621324841561296</v>
      </c>
      <c r="J26" s="2167" t="s">
        <v>860</v>
      </c>
      <c r="K26" s="2345" t="s">
        <v>860</v>
      </c>
      <c r="L26" s="2371">
        <f>+L24</f>
        <v>212.809</v>
      </c>
      <c r="M26" s="2346">
        <v>1</v>
      </c>
      <c r="O26" s="2169"/>
    </row>
    <row r="27" spans="1:13" ht="4.5" customHeight="1">
      <c r="A27" s="805"/>
      <c r="B27" s="806"/>
      <c r="C27" s="2173"/>
      <c r="D27" s="2173"/>
      <c r="E27" s="2174"/>
      <c r="F27" s="155"/>
      <c r="G27" s="2174"/>
      <c r="H27" s="2175"/>
      <c r="I27" s="808"/>
      <c r="J27" s="2175"/>
      <c r="K27" s="808"/>
      <c r="L27" s="2175"/>
      <c r="M27" s="2176"/>
    </row>
    <row r="28" spans="1:13" ht="4.5" customHeight="1">
      <c r="A28" s="160"/>
      <c r="B28" s="160"/>
      <c r="C28" s="160"/>
      <c r="D28" s="160"/>
      <c r="E28" s="160"/>
      <c r="F28" s="160"/>
      <c r="G28" s="160"/>
      <c r="H28" s="160"/>
      <c r="I28" s="160"/>
      <c r="J28" s="160"/>
      <c r="K28" s="160"/>
      <c r="L28" s="160"/>
      <c r="M28" s="165"/>
    </row>
    <row r="29" spans="1:13" ht="10.5" customHeight="1">
      <c r="A29" s="307" t="s">
        <v>863</v>
      </c>
      <c r="B29" s="1024"/>
      <c r="C29" s="1024"/>
      <c r="D29" s="1024"/>
      <c r="E29" s="1024"/>
      <c r="F29" s="1024"/>
      <c r="G29" s="160"/>
      <c r="H29" s="160"/>
      <c r="I29" s="160"/>
      <c r="J29" s="160"/>
      <c r="K29" s="160"/>
      <c r="L29" s="160"/>
      <c r="M29" s="165"/>
    </row>
    <row r="30" spans="1:13" ht="10.5" customHeight="1">
      <c r="A30" s="307" t="s">
        <v>864</v>
      </c>
      <c r="B30" s="1024"/>
      <c r="C30" s="1024"/>
      <c r="D30" s="1024"/>
      <c r="E30" s="1024"/>
      <c r="F30" s="1024"/>
      <c r="G30" s="160"/>
      <c r="H30" s="160"/>
      <c r="I30" s="160"/>
      <c r="J30" s="160"/>
      <c r="K30" s="160"/>
      <c r="L30" s="160"/>
      <c r="M30" s="165"/>
    </row>
    <row r="31" spans="1:13" ht="11.25" customHeight="1">
      <c r="A31" s="1409" t="s">
        <v>923</v>
      </c>
      <c r="B31" s="63"/>
      <c r="C31" s="63"/>
      <c r="D31" s="63"/>
      <c r="E31" s="63"/>
      <c r="F31" s="160"/>
      <c r="G31" s="165"/>
      <c r="H31" s="165"/>
      <c r="I31" s="160"/>
      <c r="J31" s="160"/>
      <c r="K31" s="160"/>
      <c r="L31" s="160"/>
      <c r="M31" s="2177"/>
    </row>
    <row r="32" spans="1:13" ht="9.75" customHeight="1">
      <c r="A32" s="1940" t="s">
        <v>865</v>
      </c>
      <c r="B32" s="1024"/>
      <c r="C32" s="1024"/>
      <c r="D32" s="1024"/>
      <c r="E32" s="1024"/>
      <c r="F32" s="1024"/>
      <c r="G32" s="160"/>
      <c r="H32" s="160"/>
      <c r="I32" s="160"/>
      <c r="J32" s="160"/>
      <c r="K32" s="160"/>
      <c r="L32" s="160"/>
      <c r="M32" s="2177"/>
    </row>
    <row r="33" spans="4:15" ht="12.75">
      <c r="D33"/>
      <c r="E33"/>
      <c r="F33"/>
      <c r="G33"/>
      <c r="H33"/>
      <c r="I33" s="290"/>
      <c r="J33"/>
      <c r="K33" s="530"/>
      <c r="L33"/>
      <c r="M33" s="2177"/>
      <c r="N33"/>
      <c r="O33"/>
    </row>
    <row r="34" spans="4:13" ht="12.75">
      <c r="D34"/>
      <c r="E34" s="414"/>
      <c r="F34" s="2178"/>
      <c r="G34"/>
      <c r="H34"/>
      <c r="I34" s="290"/>
      <c r="J34"/>
      <c r="K34" s="530"/>
      <c r="L34"/>
      <c r="M34" s="2177"/>
    </row>
    <row r="35" spans="3:13" ht="12.75">
      <c r="C35" s="11" t="s">
        <v>141</v>
      </c>
      <c r="G35"/>
      <c r="H35"/>
      <c r="I35"/>
      <c r="J35"/>
      <c r="K35"/>
      <c r="L35"/>
      <c r="M35"/>
    </row>
    <row r="36" spans="3:13" ht="12.75">
      <c r="C36" s="11" t="s">
        <v>141</v>
      </c>
      <c r="G36"/>
      <c r="H36"/>
      <c r="I36"/>
      <c r="J36"/>
      <c r="K36"/>
      <c r="L36"/>
      <c r="M36"/>
    </row>
    <row r="37" spans="3:13" ht="12.75">
      <c r="C37" s="11" t="s">
        <v>141</v>
      </c>
      <c r="G37"/>
      <c r="H37"/>
      <c r="I37"/>
      <c r="J37"/>
      <c r="K37"/>
      <c r="L37"/>
      <c r="M37"/>
    </row>
    <row r="38" spans="7:13" ht="12.75">
      <c r="G38"/>
      <c r="H38"/>
      <c r="I38"/>
      <c r="J38"/>
      <c r="K38"/>
      <c r="L38"/>
      <c r="M38"/>
    </row>
    <row r="39" spans="7:13" ht="12.75">
      <c r="G39"/>
      <c r="H39"/>
      <c r="I39"/>
      <c r="J39"/>
      <c r="K39"/>
      <c r="L39"/>
      <c r="M39"/>
    </row>
  </sheetData>
  <sheetProtection/>
  <mergeCells count="1">
    <mergeCell ref="C7:D7"/>
  </mergeCells>
  <printOptions/>
  <pageMargins left="0.7" right="0.7" top="0.75" bottom="0.75" header="0.3" footer="0.3"/>
  <pageSetup horizontalDpi="600" verticalDpi="600" orientation="portrait" r:id="rId1"/>
  <ignoredErrors>
    <ignoredError sqref="G25:G26" formulaRange="1"/>
  </ignoredErrors>
</worksheet>
</file>

<file path=xl/worksheets/sheet69.xml><?xml version="1.0" encoding="utf-8"?>
<worksheet xmlns="http://schemas.openxmlformats.org/spreadsheetml/2006/main" xmlns:r="http://schemas.openxmlformats.org/officeDocument/2006/relationships">
  <sheetPr>
    <pageSetUpPr fitToPage="1"/>
  </sheetPr>
  <dimension ref="A1:U51"/>
  <sheetViews>
    <sheetView zoomScalePageLayoutView="0" workbookViewId="0" topLeftCell="A1">
      <selection activeCell="P7" sqref="P7"/>
    </sheetView>
  </sheetViews>
  <sheetFormatPr defaultColWidth="9.140625" defaultRowHeight="12.75"/>
  <cols>
    <col min="1" max="1" width="2.7109375" style="11" customWidth="1"/>
    <col min="2" max="3" width="3.7109375" style="11" customWidth="1"/>
    <col min="4" max="4" width="34.57421875" style="11" customWidth="1"/>
    <col min="5" max="5" width="8.7109375" style="11" customWidth="1"/>
    <col min="6" max="6" width="5.140625" style="11" customWidth="1"/>
    <col min="7" max="7" width="13.7109375" style="810" customWidth="1"/>
    <col min="8" max="8" width="10.8515625" style="11" customWidth="1"/>
    <col min="9" max="9" width="8.140625" style="11" customWidth="1"/>
    <col min="10" max="10" width="12.7109375" style="810" customWidth="1"/>
    <col min="11" max="11" width="8.7109375" style="11" customWidth="1"/>
    <col min="12" max="12" width="9.7109375" style="11" customWidth="1"/>
    <col min="13" max="13" width="10.421875" style="810" customWidth="1"/>
    <col min="14" max="14" width="9.57421875" style="0" customWidth="1"/>
    <col min="15" max="15" width="8.140625" style="0" customWidth="1"/>
    <col min="16" max="16" width="12.00390625" style="1053" bestFit="1" customWidth="1"/>
    <col min="17" max="17" width="10.00390625" style="0" bestFit="1" customWidth="1"/>
    <col min="18" max="18" width="14.421875" style="0" bestFit="1" customWidth="1"/>
  </cols>
  <sheetData>
    <row r="1" spans="1:16" s="11" customFormat="1" ht="6" customHeight="1">
      <c r="A1" s="670"/>
      <c r="B1" s="671"/>
      <c r="C1" s="671"/>
      <c r="D1" s="671"/>
      <c r="E1" s="671"/>
      <c r="F1" s="671"/>
      <c r="G1" s="811"/>
      <c r="H1" s="671"/>
      <c r="I1" s="671"/>
      <c r="J1" s="811"/>
      <c r="K1" s="671"/>
      <c r="L1" s="671"/>
      <c r="M1" s="811"/>
      <c r="N1" s="671"/>
      <c r="O1" s="775"/>
      <c r="P1" s="871"/>
    </row>
    <row r="2" spans="1:16" s="15" customFormat="1" ht="21" customHeight="1">
      <c r="A2" s="2587" t="s">
        <v>866</v>
      </c>
      <c r="B2" s="2514"/>
      <c r="C2" s="2514"/>
      <c r="D2" s="2514"/>
      <c r="E2" s="2514"/>
      <c r="F2" s="2514"/>
      <c r="G2" s="2514"/>
      <c r="H2" s="2514"/>
      <c r="I2" s="2514"/>
      <c r="J2" s="2514"/>
      <c r="K2" s="2514"/>
      <c r="L2" s="2514"/>
      <c r="M2" s="2514"/>
      <c r="N2" s="2514"/>
      <c r="O2" s="2588"/>
      <c r="P2" s="1272"/>
    </row>
    <row r="3" spans="1:16" s="11" customFormat="1" ht="23.25" customHeight="1">
      <c r="A3" s="2758" t="s">
        <v>867</v>
      </c>
      <c r="B3" s="2759"/>
      <c r="C3" s="2759"/>
      <c r="D3" s="2759"/>
      <c r="E3" s="2759"/>
      <c r="F3" s="2759"/>
      <c r="G3" s="2759"/>
      <c r="H3" s="2759"/>
      <c r="I3" s="2759"/>
      <c r="J3" s="2759"/>
      <c r="K3" s="2759"/>
      <c r="L3" s="2759"/>
      <c r="M3" s="2759"/>
      <c r="N3" s="2759"/>
      <c r="O3" s="2760"/>
      <c r="P3" s="871"/>
    </row>
    <row r="4" spans="1:16" s="11" customFormat="1" ht="25.5" customHeight="1">
      <c r="A4" s="2758" t="s">
        <v>766</v>
      </c>
      <c r="B4" s="2759"/>
      <c r="C4" s="2759"/>
      <c r="D4" s="2759"/>
      <c r="E4" s="2759"/>
      <c r="F4" s="2759"/>
      <c r="G4" s="2759"/>
      <c r="H4" s="2759"/>
      <c r="I4" s="2759"/>
      <c r="J4" s="2759"/>
      <c r="K4" s="2759"/>
      <c r="L4" s="2759"/>
      <c r="M4" s="2759"/>
      <c r="N4" s="2759"/>
      <c r="O4" s="2760"/>
      <c r="P4" s="871"/>
    </row>
    <row r="5" spans="1:16" s="11" customFormat="1" ht="1.5" customHeight="1">
      <c r="A5" s="2179"/>
      <c r="B5" s="2180"/>
      <c r="C5" s="2181"/>
      <c r="D5" s="2182"/>
      <c r="E5" s="2182"/>
      <c r="F5" s="2182"/>
      <c r="G5" s="2183"/>
      <c r="H5" s="2182"/>
      <c r="I5" s="2182"/>
      <c r="J5" s="2183"/>
      <c r="K5" s="2182"/>
      <c r="L5" s="2182"/>
      <c r="M5" s="2183"/>
      <c r="N5" s="2184"/>
      <c r="O5" s="2185"/>
      <c r="P5" s="871"/>
    </row>
    <row r="6" spans="1:16" s="42" customFormat="1" ht="16.5" customHeight="1">
      <c r="A6" s="2186"/>
      <c r="B6" s="2187"/>
      <c r="C6" s="2187"/>
      <c r="D6" s="2187"/>
      <c r="E6" s="2769" t="s">
        <v>196</v>
      </c>
      <c r="F6" s="2770"/>
      <c r="G6" s="2771"/>
      <c r="H6" s="2772"/>
      <c r="I6" s="2373"/>
      <c r="J6" s="2771"/>
      <c r="K6" s="2772"/>
      <c r="L6" s="2374"/>
      <c r="M6" s="2771"/>
      <c r="N6" s="2772"/>
      <c r="O6" s="2188"/>
      <c r="P6" s="2189"/>
    </row>
    <row r="7" spans="1:16" s="42" customFormat="1" ht="15" customHeight="1">
      <c r="A7" s="2777" t="s">
        <v>308</v>
      </c>
      <c r="B7" s="2778"/>
      <c r="C7" s="2778"/>
      <c r="D7" s="2779"/>
      <c r="E7" s="2780" t="s">
        <v>620</v>
      </c>
      <c r="F7" s="2781"/>
      <c r="G7" s="2782" t="s">
        <v>621</v>
      </c>
      <c r="H7" s="2783"/>
      <c r="I7" s="2781"/>
      <c r="J7" s="2782" t="s">
        <v>601</v>
      </c>
      <c r="K7" s="2783"/>
      <c r="L7" s="2783"/>
      <c r="M7" s="2782" t="s">
        <v>602</v>
      </c>
      <c r="N7" s="2783"/>
      <c r="O7" s="2784"/>
      <c r="P7" s="2189"/>
    </row>
    <row r="8" spans="1:16" s="42" customFormat="1" ht="12" customHeight="1">
      <c r="A8" s="2190"/>
      <c r="B8" s="2107"/>
      <c r="C8" s="72"/>
      <c r="D8" s="2107"/>
      <c r="E8" s="2375"/>
      <c r="F8" s="2376"/>
      <c r="G8" s="2773" t="s">
        <v>158</v>
      </c>
      <c r="H8" s="2774"/>
      <c r="I8" s="2775"/>
      <c r="J8" s="2773" t="s">
        <v>158</v>
      </c>
      <c r="K8" s="2774"/>
      <c r="L8" s="2774"/>
      <c r="M8" s="2773" t="s">
        <v>158</v>
      </c>
      <c r="N8" s="2774"/>
      <c r="O8" s="2776"/>
      <c r="P8" s="2189"/>
    </row>
    <row r="9" spans="1:16" s="37" customFormat="1" ht="8.25" customHeight="1">
      <c r="A9" s="2191"/>
      <c r="B9" s="2192"/>
      <c r="C9" s="2192"/>
      <c r="D9" s="2193"/>
      <c r="E9" s="2194"/>
      <c r="F9" s="2195"/>
      <c r="G9" s="2196"/>
      <c r="H9" s="2197"/>
      <c r="I9" s="2198"/>
      <c r="J9" s="2196"/>
      <c r="K9" s="2197"/>
      <c r="L9" s="2197"/>
      <c r="M9" s="2196"/>
      <c r="N9" s="2199"/>
      <c r="O9" s="2200"/>
      <c r="P9" s="2075"/>
    </row>
    <row r="10" spans="1:18" ht="13.5">
      <c r="A10" s="1621"/>
      <c r="B10" s="2201"/>
      <c r="C10" s="2202"/>
      <c r="D10" s="1680"/>
      <c r="E10" s="2203"/>
      <c r="F10" s="2203"/>
      <c r="G10" s="2204"/>
      <c r="H10" s="2205"/>
      <c r="I10" s="2206"/>
      <c r="J10" s="2204"/>
      <c r="K10" s="2205"/>
      <c r="L10" s="2206"/>
      <c r="M10" s="2207"/>
      <c r="N10" s="2208"/>
      <c r="O10" s="2209"/>
      <c r="Q10" s="2210" t="s">
        <v>141</v>
      </c>
      <c r="R10" s="2210"/>
    </row>
    <row r="11" spans="1:19" s="1899" customFormat="1" ht="12.75">
      <c r="A11" s="1256"/>
      <c r="B11" s="2211" t="s">
        <v>828</v>
      </c>
      <c r="C11" s="2211"/>
      <c r="D11" s="2212"/>
      <c r="E11" s="2213">
        <v>0.66</v>
      </c>
      <c r="F11" s="2214"/>
      <c r="G11" s="2215">
        <v>800.51</v>
      </c>
      <c r="H11" s="1504">
        <f>+G11/G$42</f>
        <v>0.0011657652644387142</v>
      </c>
      <c r="I11" s="2216"/>
      <c r="J11" s="2215">
        <v>237.87</v>
      </c>
      <c r="K11" s="1504">
        <f>+J11/J$42</f>
        <v>0.0006714914192249346</v>
      </c>
      <c r="L11" s="2217"/>
      <c r="M11" s="2215" t="s">
        <v>624</v>
      </c>
      <c r="N11" s="2372" t="s">
        <v>586</v>
      </c>
      <c r="O11" s="2218"/>
      <c r="P11" s="2219"/>
      <c r="Q11" s="2210"/>
      <c r="R11" s="2210"/>
      <c r="S11" s="2220"/>
    </row>
    <row r="12" spans="1:19" s="1899" customFormat="1" ht="12.75">
      <c r="A12" s="1256"/>
      <c r="B12" s="2211" t="s">
        <v>829</v>
      </c>
      <c r="C12" s="2211"/>
      <c r="D12" s="2212"/>
      <c r="E12" s="2221">
        <v>46</v>
      </c>
      <c r="F12" s="2214"/>
      <c r="G12" s="2222">
        <v>9581.53</v>
      </c>
      <c r="H12" s="1504">
        <f>+G12/G$42</f>
        <v>0.013953373292248035</v>
      </c>
      <c r="I12" s="2216"/>
      <c r="J12" s="2222">
        <v>5021.77</v>
      </c>
      <c r="K12" s="1504">
        <f>+J12/J$42</f>
        <v>0.014176127566827259</v>
      </c>
      <c r="L12" s="2217"/>
      <c r="M12" s="2215">
        <v>1.7428</v>
      </c>
      <c r="N12" s="1504">
        <f>+M12/M$42</f>
        <v>0.008189464780790376</v>
      </c>
      <c r="O12" s="2218"/>
      <c r="P12" s="2219"/>
      <c r="Q12" s="2210"/>
      <c r="R12" s="2210"/>
      <c r="S12" s="2220"/>
    </row>
    <row r="13" spans="1:19" s="1899" customFormat="1" ht="12.75">
      <c r="A13" s="1256"/>
      <c r="B13" s="2211" t="s">
        <v>830</v>
      </c>
      <c r="C13" s="2211"/>
      <c r="D13" s="2212"/>
      <c r="E13" s="2221">
        <v>45</v>
      </c>
      <c r="F13" s="2214"/>
      <c r="G13" s="2223">
        <f>SUM(G14:G20)</f>
        <v>322655.05</v>
      </c>
      <c r="H13" s="1504">
        <f>+G13/G$42</f>
        <v>0.46987551646542397</v>
      </c>
      <c r="I13" s="2216"/>
      <c r="J13" s="2223">
        <f>SUM(J14:J20)</f>
        <v>166999.2</v>
      </c>
      <c r="K13" s="1504">
        <f>+J13/J$42</f>
        <v>0.47142779592814854</v>
      </c>
      <c r="L13" s="2217"/>
      <c r="M13" s="2223">
        <f>SUM(M14:M20)</f>
        <v>123.1584</v>
      </c>
      <c r="N13" s="1504">
        <v>0.579</v>
      </c>
      <c r="O13" s="2218"/>
      <c r="P13" s="2219"/>
      <c r="S13" s="2220"/>
    </row>
    <row r="14" spans="1:19" s="898" customFormat="1" ht="12.75">
      <c r="A14" s="906"/>
      <c r="B14" s="907"/>
      <c r="C14" s="907" t="s">
        <v>831</v>
      </c>
      <c r="D14" s="908"/>
      <c r="E14" s="2224">
        <v>43</v>
      </c>
      <c r="F14" s="2225"/>
      <c r="G14" s="2226">
        <v>60997.35</v>
      </c>
      <c r="H14" s="1149">
        <f>+G14/G$42</f>
        <v>0.08882911125758679</v>
      </c>
      <c r="I14" s="2227"/>
      <c r="J14" s="2226">
        <v>33414.04</v>
      </c>
      <c r="K14" s="1149">
        <f>+J14/J$42</f>
        <v>0.09432564485491543</v>
      </c>
      <c r="L14" s="2228"/>
      <c r="M14" s="2229" t="s">
        <v>624</v>
      </c>
      <c r="N14" s="2400" t="s">
        <v>586</v>
      </c>
      <c r="O14" s="2230"/>
      <c r="P14" s="313" t="s">
        <v>141</v>
      </c>
      <c r="Q14" s="311"/>
      <c r="S14" s="2220"/>
    </row>
    <row r="15" spans="1:19" s="898" customFormat="1" ht="12.75">
      <c r="A15" s="906"/>
      <c r="B15" s="907"/>
      <c r="C15" s="907" t="s">
        <v>832</v>
      </c>
      <c r="D15" s="908"/>
      <c r="E15" s="2224">
        <v>45</v>
      </c>
      <c r="F15" s="2225"/>
      <c r="G15" s="2226">
        <v>54657.77</v>
      </c>
      <c r="H15" s="1149">
        <f aca="true" t="shared" si="0" ref="H15:H20">+G15/G$42</f>
        <v>0.07959691908618308</v>
      </c>
      <c r="I15" s="2227"/>
      <c r="J15" s="2226">
        <v>28268.12</v>
      </c>
      <c r="K15" s="1149">
        <f aca="true" t="shared" si="1" ref="K15:K33">+J15/J$42</f>
        <v>0.0797990499752838</v>
      </c>
      <c r="L15" s="2228"/>
      <c r="M15" s="2226">
        <v>2.6355</v>
      </c>
      <c r="N15" s="1149">
        <f>+M15/M$42</f>
        <v>0.01238428645270429</v>
      </c>
      <c r="O15" s="2230"/>
      <c r="P15" s="2231"/>
      <c r="Q15" s="2210"/>
      <c r="S15" s="2220"/>
    </row>
    <row r="16" spans="1:19" s="898" customFormat="1" ht="12.75">
      <c r="A16" s="906"/>
      <c r="B16" s="907"/>
      <c r="C16" s="907" t="s">
        <v>833</v>
      </c>
      <c r="D16" s="908"/>
      <c r="E16" s="2224">
        <v>45</v>
      </c>
      <c r="F16" s="2225"/>
      <c r="G16" s="2226">
        <v>47408.77</v>
      </c>
      <c r="H16" s="1149">
        <f t="shared" si="0"/>
        <v>0.06904035839123081</v>
      </c>
      <c r="I16" s="2227"/>
      <c r="J16" s="2226">
        <v>24888.39</v>
      </c>
      <c r="K16" s="1149">
        <f t="shared" si="1"/>
        <v>0.07025829370380321</v>
      </c>
      <c r="L16" s="2228"/>
      <c r="M16" s="2226">
        <v>14.7106</v>
      </c>
      <c r="N16" s="1149">
        <f>+M16/M$42</f>
        <v>0.06912551101921902</v>
      </c>
      <c r="O16" s="2230"/>
      <c r="P16" s="2231"/>
      <c r="Q16" s="2210"/>
      <c r="S16" s="2220"/>
    </row>
    <row r="17" spans="1:19" s="898" customFormat="1" ht="12.75">
      <c r="A17" s="906"/>
      <c r="B17" s="907"/>
      <c r="C17" s="907" t="s">
        <v>834</v>
      </c>
      <c r="D17" s="908"/>
      <c r="E17" s="2224">
        <v>47</v>
      </c>
      <c r="F17" s="2225"/>
      <c r="G17" s="2226">
        <v>48561.5</v>
      </c>
      <c r="H17" s="1149">
        <f t="shared" si="0"/>
        <v>0.07071905396439847</v>
      </c>
      <c r="I17" s="2227"/>
      <c r="J17" s="2226">
        <v>23684.56</v>
      </c>
      <c r="K17" s="1149">
        <f t="shared" si="1"/>
        <v>0.06685996051674493</v>
      </c>
      <c r="L17" s="2228"/>
      <c r="M17" s="2229" t="s">
        <v>189</v>
      </c>
      <c r="N17" s="2401" t="s">
        <v>189</v>
      </c>
      <c r="O17" s="2230"/>
      <c r="P17" s="2231"/>
      <c r="Q17" s="2210"/>
      <c r="S17" s="2220"/>
    </row>
    <row r="18" spans="1:19" s="898" customFormat="1" ht="12.75">
      <c r="A18" s="906"/>
      <c r="B18" s="907"/>
      <c r="C18" s="907" t="s">
        <v>835</v>
      </c>
      <c r="D18" s="908"/>
      <c r="E18" s="2224">
        <v>47</v>
      </c>
      <c r="F18" s="2225"/>
      <c r="G18" s="2226">
        <v>20466.69</v>
      </c>
      <c r="H18" s="1149">
        <f t="shared" si="0"/>
        <v>0.029805194538525672</v>
      </c>
      <c r="I18" s="2227"/>
      <c r="J18" s="2226">
        <v>10232.93</v>
      </c>
      <c r="K18" s="1149">
        <f t="shared" si="1"/>
        <v>0.028886890690416656</v>
      </c>
      <c r="L18" s="2228"/>
      <c r="M18" s="2226">
        <v>2.493</v>
      </c>
      <c r="N18" s="1149">
        <f>+M18/M$42</f>
        <v>0.011714675062262111</v>
      </c>
      <c r="O18" s="2230"/>
      <c r="P18" s="2231"/>
      <c r="Q18" s="2210"/>
      <c r="S18" s="2220"/>
    </row>
    <row r="19" spans="1:19" s="898" customFormat="1" ht="12.75">
      <c r="A19" s="906"/>
      <c r="B19" s="907"/>
      <c r="C19" s="907" t="s">
        <v>836</v>
      </c>
      <c r="D19" s="908"/>
      <c r="E19" s="2224">
        <v>46</v>
      </c>
      <c r="F19" s="2225"/>
      <c r="G19" s="2226">
        <v>43123.29</v>
      </c>
      <c r="H19" s="1149">
        <f t="shared" si="0"/>
        <v>0.06279950727700762</v>
      </c>
      <c r="I19" s="2227"/>
      <c r="J19" s="2226">
        <v>22326.48</v>
      </c>
      <c r="K19" s="1149">
        <f t="shared" si="1"/>
        <v>0.06302618968973438</v>
      </c>
      <c r="L19" s="2228"/>
      <c r="M19" s="2226">
        <v>97.2586</v>
      </c>
      <c r="N19" s="1149">
        <f>+M19/M$42</f>
        <v>0.45702081669094496</v>
      </c>
      <c r="O19" s="2230"/>
      <c r="P19" s="2231"/>
      <c r="Q19" s="2210"/>
      <c r="S19" s="2220"/>
    </row>
    <row r="20" spans="1:19" s="898" customFormat="1" ht="12.75">
      <c r="A20" s="906"/>
      <c r="B20" s="907"/>
      <c r="C20" s="907" t="s">
        <v>837</v>
      </c>
      <c r="D20" s="908"/>
      <c r="E20" s="2224">
        <v>46</v>
      </c>
      <c r="F20" s="2225"/>
      <c r="G20" s="2226">
        <v>47439.68</v>
      </c>
      <c r="H20" s="1149">
        <f t="shared" si="0"/>
        <v>0.06908537195049154</v>
      </c>
      <c r="I20" s="2227"/>
      <c r="J20" s="2226">
        <v>24184.68</v>
      </c>
      <c r="K20" s="1149">
        <f t="shared" si="1"/>
        <v>0.06827176649725014</v>
      </c>
      <c r="L20" s="2228"/>
      <c r="M20" s="2226">
        <v>6.0607</v>
      </c>
      <c r="N20" s="1149">
        <f>+M20/M$42</f>
        <v>0.028479394765283585</v>
      </c>
      <c r="O20" s="2230"/>
      <c r="P20" s="2231"/>
      <c r="Q20" s="2210"/>
      <c r="S20" s="2220"/>
    </row>
    <row r="21" spans="1:19" s="1899" customFormat="1" ht="12.75">
      <c r="A21" s="1256"/>
      <c r="B21" s="2211" t="s">
        <v>311</v>
      </c>
      <c r="C21" s="2211"/>
      <c r="D21" s="2232"/>
      <c r="E21" s="2221">
        <v>48</v>
      </c>
      <c r="F21" s="2214"/>
      <c r="G21" s="2223">
        <f>SUM(G22:G29)</f>
        <v>51111.53</v>
      </c>
      <c r="H21" s="1504">
        <f>+G21/G$42</f>
        <v>0.0744326070708889</v>
      </c>
      <c r="I21" s="2216"/>
      <c r="J21" s="2233">
        <f>SUM(J22:J29)</f>
        <v>25152.34</v>
      </c>
      <c r="K21" s="1504">
        <f>+J21/J$42</f>
        <v>0.07100340725365994</v>
      </c>
      <c r="L21" s="2217"/>
      <c r="M21" s="2233">
        <f>SUM(M22:M29)</f>
        <v>27.2651</v>
      </c>
      <c r="N21" s="1504">
        <v>0.128</v>
      </c>
      <c r="O21" s="2234"/>
      <c r="P21" s="2235"/>
      <c r="S21" s="2220"/>
    </row>
    <row r="22" spans="1:19" s="898" customFormat="1" ht="12.75">
      <c r="A22" s="906"/>
      <c r="B22" s="907"/>
      <c r="C22" s="907" t="s">
        <v>314</v>
      </c>
      <c r="D22" s="908"/>
      <c r="E22" s="2224">
        <v>46</v>
      </c>
      <c r="F22" s="2225"/>
      <c r="G22" s="2226">
        <v>14195.86</v>
      </c>
      <c r="H22" s="1149">
        <f>+G22/G$42</f>
        <v>0.020673121493591545</v>
      </c>
      <c r="I22" s="2227"/>
      <c r="J22" s="2226">
        <v>7303.16</v>
      </c>
      <c r="K22" s="1149">
        <f t="shared" si="1"/>
        <v>0.020616342007091153</v>
      </c>
      <c r="L22" s="2228"/>
      <c r="M22" s="2229" t="s">
        <v>624</v>
      </c>
      <c r="N22" s="2402">
        <v>0.001</v>
      </c>
      <c r="O22" s="2230"/>
      <c r="P22" s="2231" t="s">
        <v>141</v>
      </c>
      <c r="Q22" s="2210"/>
      <c r="S22" s="2220"/>
    </row>
    <row r="23" spans="1:19" s="898" customFormat="1" ht="12.75">
      <c r="A23" s="906"/>
      <c r="B23" s="907"/>
      <c r="C23" s="907" t="s">
        <v>838</v>
      </c>
      <c r="D23" s="908"/>
      <c r="E23" s="2224">
        <v>46</v>
      </c>
      <c r="F23" s="2225"/>
      <c r="G23" s="2226">
        <v>4834.19</v>
      </c>
      <c r="H23" s="1149">
        <f aca="true" t="shared" si="2" ref="H23:H29">+G23/G$42</f>
        <v>0.00703992552709771</v>
      </c>
      <c r="I23" s="2227"/>
      <c r="J23" s="2226">
        <v>2464.07</v>
      </c>
      <c r="K23" s="1149">
        <f t="shared" si="1"/>
        <v>0.006955908106821308</v>
      </c>
      <c r="L23" s="2228"/>
      <c r="M23" s="2229" t="s">
        <v>189</v>
      </c>
      <c r="N23" s="2401" t="s">
        <v>189</v>
      </c>
      <c r="O23" s="2230"/>
      <c r="P23" s="2231"/>
      <c r="Q23" s="311"/>
      <c r="S23" s="2220"/>
    </row>
    <row r="24" spans="1:19" s="898" customFormat="1" ht="12.75">
      <c r="A24" s="906"/>
      <c r="B24" s="907"/>
      <c r="C24" s="907" t="s">
        <v>839</v>
      </c>
      <c r="D24" s="908"/>
      <c r="E24" s="2224">
        <v>46</v>
      </c>
      <c r="F24" s="2225"/>
      <c r="G24" s="2226">
        <v>3670.43</v>
      </c>
      <c r="H24" s="1149">
        <f t="shared" si="2"/>
        <v>0.005345167205348827</v>
      </c>
      <c r="I24" s="2227"/>
      <c r="J24" s="2226">
        <v>1892.74</v>
      </c>
      <c r="K24" s="1149">
        <f t="shared" si="1"/>
        <v>0.005343080963651586</v>
      </c>
      <c r="L24" s="2228"/>
      <c r="M24" s="2229" t="s">
        <v>189</v>
      </c>
      <c r="N24" s="2401" t="s">
        <v>189</v>
      </c>
      <c r="O24" s="2230"/>
      <c r="P24" s="2231"/>
      <c r="Q24" s="2210"/>
      <c r="S24" s="2220"/>
    </row>
    <row r="25" spans="1:19" s="898" customFormat="1" ht="12.75">
      <c r="A25" s="906"/>
      <c r="B25" s="907"/>
      <c r="C25" s="907" t="s">
        <v>840</v>
      </c>
      <c r="D25" s="908"/>
      <c r="E25" s="2224">
        <v>43</v>
      </c>
      <c r="F25" s="2225"/>
      <c r="G25" s="2226">
        <v>6820.7</v>
      </c>
      <c r="H25" s="1149">
        <f t="shared" si="2"/>
        <v>0.009932836740524338</v>
      </c>
      <c r="I25" s="2227"/>
      <c r="J25" s="2226">
        <v>3696.8</v>
      </c>
      <c r="K25" s="1149">
        <f t="shared" si="1"/>
        <v>0.010435824099679396</v>
      </c>
      <c r="L25" s="2228"/>
      <c r="M25" s="2229" t="s">
        <v>189</v>
      </c>
      <c r="N25" s="2401" t="s">
        <v>189</v>
      </c>
      <c r="O25" s="2230"/>
      <c r="P25" s="2231"/>
      <c r="Q25" s="2210"/>
      <c r="S25" s="2220"/>
    </row>
    <row r="26" spans="1:19" s="898" customFormat="1" ht="12.75">
      <c r="A26" s="906"/>
      <c r="B26" s="907"/>
      <c r="C26" s="907" t="s">
        <v>868</v>
      </c>
      <c r="D26" s="908"/>
      <c r="E26" s="2224">
        <v>35</v>
      </c>
      <c r="F26" s="2225"/>
      <c r="G26" s="2226">
        <v>305.46</v>
      </c>
      <c r="H26" s="1149">
        <f t="shared" si="2"/>
        <v>0.00044483473994759546</v>
      </c>
      <c r="I26" s="2227"/>
      <c r="J26" s="2226">
        <v>192.43</v>
      </c>
      <c r="K26" s="1149">
        <f t="shared" si="1"/>
        <v>0.0005432172775106326</v>
      </c>
      <c r="L26" s="2228"/>
      <c r="M26" s="2229" t="s">
        <v>189</v>
      </c>
      <c r="N26" s="2403" t="s">
        <v>189</v>
      </c>
      <c r="O26" s="2230"/>
      <c r="P26" s="2231"/>
      <c r="Q26" s="2210"/>
      <c r="S26" s="2220"/>
    </row>
    <row r="27" spans="1:19" s="898" customFormat="1" ht="12.75">
      <c r="A27" s="906"/>
      <c r="B27" s="907"/>
      <c r="C27" s="907" t="s">
        <v>412</v>
      </c>
      <c r="D27" s="908"/>
      <c r="E27" s="2224">
        <v>56</v>
      </c>
      <c r="F27" s="2225"/>
      <c r="G27" s="2226">
        <v>11836.58</v>
      </c>
      <c r="H27" s="1149">
        <f t="shared" si="2"/>
        <v>0.01723735345436034</v>
      </c>
      <c r="I27" s="2227"/>
      <c r="J27" s="2226">
        <v>4840.46</v>
      </c>
      <c r="K27" s="1149">
        <f t="shared" si="1"/>
        <v>0.013664301320475582</v>
      </c>
      <c r="L27" s="2228"/>
      <c r="M27" s="2226">
        <v>19.09</v>
      </c>
      <c r="N27" s="1149">
        <f>+M27/M$42</f>
        <v>0.08970443118274517</v>
      </c>
      <c r="O27" s="2230"/>
      <c r="P27" s="2231"/>
      <c r="Q27" s="2210"/>
      <c r="S27" s="2220"/>
    </row>
    <row r="28" spans="1:19" s="898" customFormat="1" ht="12.75">
      <c r="A28" s="906"/>
      <c r="B28" s="907"/>
      <c r="C28" s="907" t="s">
        <v>841</v>
      </c>
      <c r="D28" s="908"/>
      <c r="E28" s="2224">
        <v>73</v>
      </c>
      <c r="F28" s="2225"/>
      <c r="G28" s="2226">
        <v>360.92</v>
      </c>
      <c r="H28" s="1149">
        <f t="shared" si="2"/>
        <v>0.0005255999290967268</v>
      </c>
      <c r="I28" s="2227"/>
      <c r="J28" s="2226">
        <v>96.23</v>
      </c>
      <c r="K28" s="1149">
        <f t="shared" si="1"/>
        <v>0.0002716509827721674</v>
      </c>
      <c r="L28" s="2228"/>
      <c r="M28" s="2229" t="s">
        <v>624</v>
      </c>
      <c r="N28" s="2401" t="s">
        <v>586</v>
      </c>
      <c r="O28" s="2230"/>
      <c r="P28" s="313" t="s">
        <v>141</v>
      </c>
      <c r="Q28" s="2210"/>
      <c r="S28" s="2220"/>
    </row>
    <row r="29" spans="1:19" s="898" customFormat="1" ht="12.75">
      <c r="A29" s="906"/>
      <c r="B29" s="907"/>
      <c r="C29" s="907" t="s">
        <v>319</v>
      </c>
      <c r="D29" s="908"/>
      <c r="E29" s="2224">
        <v>46</v>
      </c>
      <c r="F29" s="2225"/>
      <c r="G29" s="2226">
        <v>9087.39</v>
      </c>
      <c r="H29" s="1149">
        <f t="shared" si="2"/>
        <v>0.013233767980921822</v>
      </c>
      <c r="I29" s="2227"/>
      <c r="J29" s="2226">
        <v>4666.45</v>
      </c>
      <c r="K29" s="1149">
        <f t="shared" si="1"/>
        <v>0.013173082495658114</v>
      </c>
      <c r="L29" s="2228"/>
      <c r="M29" s="2226">
        <v>8.1751</v>
      </c>
      <c r="N29" s="1149">
        <f>+M29/M$42</f>
        <v>0.03841501809125511</v>
      </c>
      <c r="O29" s="2230"/>
      <c r="P29" s="2231"/>
      <c r="Q29" s="2210"/>
      <c r="S29" s="2220"/>
    </row>
    <row r="30" spans="1:19" ht="12.75">
      <c r="A30" s="1256"/>
      <c r="B30" s="2211" t="s">
        <v>320</v>
      </c>
      <c r="C30" s="2211"/>
      <c r="D30" s="2232"/>
      <c r="E30" s="2221">
        <v>46</v>
      </c>
      <c r="F30" s="2214"/>
      <c r="G30" s="2223">
        <f>SUM(G31:G33)</f>
        <v>150491.44</v>
      </c>
      <c r="H30" s="1504">
        <f aca="true" t="shared" si="3" ref="H30:H41">+G30/G$42</f>
        <v>0.2191574038392561</v>
      </c>
      <c r="I30" s="2216"/>
      <c r="J30" s="2233">
        <f>SUM(J31:J33)</f>
        <v>80801.31</v>
      </c>
      <c r="K30" s="1504">
        <f>+J30/J$42</f>
        <v>0.22809680214879513</v>
      </c>
      <c r="L30" s="2217"/>
      <c r="M30" s="2233">
        <f>SUM(M31:M33)</f>
        <v>36.2077</v>
      </c>
      <c r="N30" s="1504">
        <f>SUM(N31:N33)</f>
        <v>0.17014097081904048</v>
      </c>
      <c r="O30" s="2218"/>
      <c r="P30" s="414"/>
      <c r="S30" s="2220"/>
    </row>
    <row r="31" spans="1:19" s="898" customFormat="1" ht="12.75">
      <c r="A31" s="906"/>
      <c r="B31" s="907"/>
      <c r="C31" s="907" t="s">
        <v>842</v>
      </c>
      <c r="D31" s="908"/>
      <c r="E31" s="2224">
        <v>51</v>
      </c>
      <c r="F31" s="2225"/>
      <c r="G31" s="2226">
        <v>85520.41</v>
      </c>
      <c r="H31" s="1149">
        <f t="shared" si="3"/>
        <v>0.12454150901120194</v>
      </c>
      <c r="I31" s="2227"/>
      <c r="J31" s="2226">
        <v>42396.26</v>
      </c>
      <c r="K31" s="1149">
        <f t="shared" si="1"/>
        <v>0.1196818631909418</v>
      </c>
      <c r="L31" s="2228"/>
      <c r="M31" s="2229" t="s">
        <v>189</v>
      </c>
      <c r="N31" s="2403" t="s">
        <v>189</v>
      </c>
      <c r="O31" s="2230"/>
      <c r="P31" s="2231"/>
      <c r="Q31" s="2210"/>
      <c r="S31" s="2220"/>
    </row>
    <row r="32" spans="1:19" s="898" customFormat="1" ht="12.75">
      <c r="A32" s="906"/>
      <c r="B32" s="907"/>
      <c r="C32" s="907" t="s">
        <v>843</v>
      </c>
      <c r="D32" s="908"/>
      <c r="E32" s="2224">
        <v>62</v>
      </c>
      <c r="F32" s="2225"/>
      <c r="G32" s="2226">
        <v>6225.35</v>
      </c>
      <c r="H32" s="1149">
        <f t="shared" si="3"/>
        <v>0.009065841512252877</v>
      </c>
      <c r="I32" s="2227"/>
      <c r="J32" s="2226">
        <v>2353.77</v>
      </c>
      <c r="K32" s="1149">
        <f t="shared" si="1"/>
        <v>0.006644538436242797</v>
      </c>
      <c r="L32" s="2228"/>
      <c r="M32" s="2226">
        <v>36.2077</v>
      </c>
      <c r="N32" s="1149">
        <f>+M32/M$42</f>
        <v>0.17014097081904048</v>
      </c>
      <c r="O32" s="2230"/>
      <c r="P32" s="2231"/>
      <c r="Q32" s="2210"/>
      <c r="S32" s="2220"/>
    </row>
    <row r="33" spans="1:19" s="898" customFormat="1" ht="12.75">
      <c r="A33" s="906"/>
      <c r="B33" s="907"/>
      <c r="C33" s="907" t="s">
        <v>844</v>
      </c>
      <c r="D33" s="908"/>
      <c r="E33" s="2224">
        <v>38</v>
      </c>
      <c r="F33" s="2225"/>
      <c r="G33" s="2226">
        <v>58745.68</v>
      </c>
      <c r="H33" s="1149">
        <f t="shared" si="3"/>
        <v>0.08555005331580129</v>
      </c>
      <c r="I33" s="2227"/>
      <c r="J33" s="2226">
        <v>36051.28</v>
      </c>
      <c r="K33" s="1149">
        <f t="shared" si="1"/>
        <v>0.10177040052161053</v>
      </c>
      <c r="L33" s="2228"/>
      <c r="M33" s="2229" t="s">
        <v>189</v>
      </c>
      <c r="N33" s="2403" t="s">
        <v>189</v>
      </c>
      <c r="O33" s="2230"/>
      <c r="P33" s="2231"/>
      <c r="Q33" s="1515"/>
      <c r="S33" s="2220"/>
    </row>
    <row r="34" spans="1:19" s="1899" customFormat="1" ht="12.75">
      <c r="A34" s="1256"/>
      <c r="B34" s="2211" t="s">
        <v>323</v>
      </c>
      <c r="C34" s="2236"/>
      <c r="D34" s="2232"/>
      <c r="E34" s="2221">
        <v>45</v>
      </c>
      <c r="F34" s="2214"/>
      <c r="G34" s="2222">
        <v>16827.39</v>
      </c>
      <c r="H34" s="1504">
        <f t="shared" si="3"/>
        <v>0.024505361273642272</v>
      </c>
      <c r="I34" s="2216"/>
      <c r="J34" s="2222">
        <v>8755.39</v>
      </c>
      <c r="K34" s="1504">
        <f aca="true" t="shared" si="4" ref="K34:K41">+J34/J$42</f>
        <v>0.02471589211320385</v>
      </c>
      <c r="L34" s="2217"/>
      <c r="M34" s="2237">
        <v>1.2628</v>
      </c>
      <c r="N34" s="1504">
        <f>+M34/M$42</f>
        <v>0.005933931676143038</v>
      </c>
      <c r="O34" s="2218"/>
      <c r="P34" s="2219"/>
      <c r="Q34" s="2210"/>
      <c r="R34" s="898"/>
      <c r="S34" s="2220"/>
    </row>
    <row r="35" spans="1:19" s="1899" customFormat="1" ht="12.75">
      <c r="A35" s="1256"/>
      <c r="B35" s="2211" t="s">
        <v>324</v>
      </c>
      <c r="C35" s="2236"/>
      <c r="D35" s="2232"/>
      <c r="E35" s="2221">
        <v>50</v>
      </c>
      <c r="F35" s="2214"/>
      <c r="G35" s="2222">
        <v>2012.78</v>
      </c>
      <c r="H35" s="1504">
        <f t="shared" si="3"/>
        <v>0.0029311676418245307</v>
      </c>
      <c r="I35" s="2216"/>
      <c r="J35" s="2222">
        <v>885.35</v>
      </c>
      <c r="K35" s="1504">
        <f t="shared" si="4"/>
        <v>0.002499285021275469</v>
      </c>
      <c r="L35" s="2217"/>
      <c r="M35" s="2222">
        <v>4.9332</v>
      </c>
      <c r="N35" s="1504">
        <f>+M35/M$42</f>
        <v>0.023181241483013017</v>
      </c>
      <c r="O35" s="2218"/>
      <c r="P35" s="2219"/>
      <c r="Q35" s="2210"/>
      <c r="R35" s="898"/>
      <c r="S35" s="2220"/>
    </row>
    <row r="36" spans="1:19" s="1899" customFormat="1" ht="12.75">
      <c r="A36" s="1256"/>
      <c r="B36" s="2211" t="s">
        <v>325</v>
      </c>
      <c r="C36" s="2236"/>
      <c r="D36" s="2232"/>
      <c r="E36" s="2221">
        <v>45</v>
      </c>
      <c r="F36" s="2214"/>
      <c r="G36" s="2222">
        <v>54489.39</v>
      </c>
      <c r="H36" s="1504">
        <f t="shared" si="3"/>
        <v>0.0793517109623293</v>
      </c>
      <c r="I36" s="2216"/>
      <c r="J36" s="2222">
        <v>28288.43</v>
      </c>
      <c r="K36" s="1504">
        <f t="shared" si="4"/>
        <v>0.0798563837741002</v>
      </c>
      <c r="L36" s="2217"/>
      <c r="M36" s="2222">
        <v>7.1085</v>
      </c>
      <c r="N36" s="1504">
        <f>+M36/M$42</f>
        <v>0.03340303557163667</v>
      </c>
      <c r="O36" s="2218"/>
      <c r="P36" s="2219"/>
      <c r="Q36" s="2210"/>
      <c r="R36" s="898"/>
      <c r="S36" s="2220"/>
    </row>
    <row r="37" spans="1:19" s="1899" customFormat="1" ht="12.75">
      <c r="A37" s="1256"/>
      <c r="B37" s="2211" t="s">
        <v>327</v>
      </c>
      <c r="C37" s="2236"/>
      <c r="D37" s="2232"/>
      <c r="E37" s="2221">
        <v>48</v>
      </c>
      <c r="F37" s="2214"/>
      <c r="G37" s="2223">
        <f>SUM(G38:G41)</f>
        <v>78712.36</v>
      </c>
      <c r="H37" s="1504">
        <f t="shared" si="3"/>
        <v>0.114627094189948</v>
      </c>
      <c r="I37" s="2216"/>
      <c r="J37" s="2223">
        <f>SUM(J38:J41)</f>
        <v>38099.65000000001</v>
      </c>
      <c r="K37" s="1504">
        <f t="shared" si="4"/>
        <v>0.10755281477476472</v>
      </c>
      <c r="L37" s="2217"/>
      <c r="M37" s="2223">
        <f>SUM(M38:M41)</f>
        <v>10.7315</v>
      </c>
      <c r="N37" s="1504">
        <f>+M37/M$42</f>
        <v>0.05042761148442273</v>
      </c>
      <c r="O37" s="2218"/>
      <c r="P37" s="2235"/>
      <c r="S37" s="2220"/>
    </row>
    <row r="38" spans="1:21" ht="12.75">
      <c r="A38" s="1256"/>
      <c r="B38" s="901"/>
      <c r="C38" s="907" t="s">
        <v>869</v>
      </c>
      <c r="D38" s="1680"/>
      <c r="E38" s="2224">
        <v>43</v>
      </c>
      <c r="F38" s="2225"/>
      <c r="G38" s="2226">
        <v>14923.94</v>
      </c>
      <c r="H38" s="1149">
        <f t="shared" si="3"/>
        <v>0.021733408527772925</v>
      </c>
      <c r="I38" s="2227"/>
      <c r="J38" s="2226">
        <v>7972.1</v>
      </c>
      <c r="K38" s="1149">
        <f t="shared" si="4"/>
        <v>0.022504715782583347</v>
      </c>
      <c r="L38" s="2228"/>
      <c r="M38" s="2229" t="s">
        <v>189</v>
      </c>
      <c r="N38" s="2403" t="s">
        <v>189</v>
      </c>
      <c r="O38" s="2230"/>
      <c r="Q38" s="2210"/>
      <c r="R38" s="898"/>
      <c r="S38" s="2220"/>
      <c r="T38" s="898"/>
      <c r="U38" s="898"/>
    </row>
    <row r="39" spans="1:19" ht="12.75">
      <c r="A39" s="1256"/>
      <c r="B39" s="901"/>
      <c r="C39" s="907" t="s">
        <v>846</v>
      </c>
      <c r="D39" s="1680"/>
      <c r="E39" s="2224">
        <v>51</v>
      </c>
      <c r="F39" s="2225"/>
      <c r="G39" s="2226">
        <v>18498.71</v>
      </c>
      <c r="H39" s="1149">
        <f t="shared" si="3"/>
        <v>0.026939268160204227</v>
      </c>
      <c r="I39" s="2227"/>
      <c r="J39" s="2226">
        <v>8467.91</v>
      </c>
      <c r="K39" s="1149">
        <f t="shared" si="4"/>
        <v>0.023904354915580003</v>
      </c>
      <c r="L39" s="2228"/>
      <c r="M39" s="2229" t="s">
        <v>189</v>
      </c>
      <c r="N39" s="2403" t="s">
        <v>189</v>
      </c>
      <c r="O39" s="2230"/>
      <c r="Q39" s="2210"/>
      <c r="S39" s="2220"/>
    </row>
    <row r="40" spans="1:19" ht="12.75">
      <c r="A40" s="1256"/>
      <c r="B40" s="901"/>
      <c r="C40" s="907" t="s">
        <v>847</v>
      </c>
      <c r="D40" s="1680"/>
      <c r="E40" s="2224">
        <v>56</v>
      </c>
      <c r="F40" s="2225"/>
      <c r="G40" s="2226">
        <v>8114.38</v>
      </c>
      <c r="H40" s="1149">
        <f t="shared" si="3"/>
        <v>0.011816794726432166</v>
      </c>
      <c r="I40" s="2227"/>
      <c r="J40" s="2226">
        <v>3247.33</v>
      </c>
      <c r="K40" s="1149">
        <f t="shared" si="4"/>
        <v>0.009166999749408109</v>
      </c>
      <c r="L40" s="2228"/>
      <c r="M40" s="2226">
        <v>1.5112</v>
      </c>
      <c r="N40" s="1149">
        <f>+M40/M$42</f>
        <v>0.007101170057798036</v>
      </c>
      <c r="O40" s="2230"/>
      <c r="Q40" s="2210"/>
      <c r="S40" s="2220"/>
    </row>
    <row r="41" spans="1:19" ht="12.75">
      <c r="A41" s="1256"/>
      <c r="B41" s="901"/>
      <c r="C41" s="907" t="s">
        <v>418</v>
      </c>
      <c r="D41" s="1680"/>
      <c r="E41" s="2224">
        <v>47</v>
      </c>
      <c r="F41" s="2225"/>
      <c r="G41" s="2226">
        <v>37175.33</v>
      </c>
      <c r="H41" s="1149">
        <f t="shared" si="3"/>
        <v>0.05413762277553868</v>
      </c>
      <c r="I41" s="2227"/>
      <c r="J41" s="2226">
        <v>18412.31</v>
      </c>
      <c r="K41" s="1149">
        <f t="shared" si="4"/>
        <v>0.051976744327193236</v>
      </c>
      <c r="L41" s="2228"/>
      <c r="M41" s="2226">
        <v>9.2203</v>
      </c>
      <c r="N41" s="1149">
        <f>+M41/M$42</f>
        <v>0.04332644142662469</v>
      </c>
      <c r="O41" s="2230"/>
      <c r="Q41" s="442"/>
      <c r="S41" s="2220"/>
    </row>
    <row r="42" spans="1:19" ht="12.75">
      <c r="A42" s="1256"/>
      <c r="B42" s="2211" t="s">
        <v>176</v>
      </c>
      <c r="C42" s="2211"/>
      <c r="D42" s="2212"/>
      <c r="E42" s="2238">
        <v>0.46</v>
      </c>
      <c r="F42" s="2214"/>
      <c r="G42" s="2239">
        <f>+G11+G12+G13+G21+G30+G34+G35+G36+G37</f>
        <v>686681.9800000001</v>
      </c>
      <c r="H42" s="2240">
        <f>G42/$G$42</f>
        <v>1</v>
      </c>
      <c r="I42" s="2216"/>
      <c r="J42" s="2239">
        <f>+J11+J12+J13+J21+J30+J34+J35+J36+J37</f>
        <v>354241.31</v>
      </c>
      <c r="K42" s="1504">
        <f>+J42/J$42</f>
        <v>1</v>
      </c>
      <c r="L42" s="2217"/>
      <c r="M42" s="2241">
        <v>212.81</v>
      </c>
      <c r="N42" s="2240">
        <f>M42/$M$42</f>
        <v>1</v>
      </c>
      <c r="O42" s="2218"/>
      <c r="R42" s="2422"/>
      <c r="S42" s="2220"/>
    </row>
    <row r="43" spans="1:18" ht="13.5">
      <c r="A43" s="1158"/>
      <c r="B43" s="1159"/>
      <c r="C43" s="1160"/>
      <c r="D43" s="1161"/>
      <c r="E43" s="2242"/>
      <c r="F43" s="2242"/>
      <c r="G43" s="2243"/>
      <c r="H43" s="2244"/>
      <c r="I43" s="2245"/>
      <c r="J43" s="2243"/>
      <c r="K43" s="2246"/>
      <c r="L43" s="2247"/>
      <c r="M43" s="2248" t="s">
        <v>141</v>
      </c>
      <c r="N43" s="155"/>
      <c r="O43" s="1166"/>
      <c r="R43" s="898" t="s">
        <v>141</v>
      </c>
    </row>
    <row r="44" spans="1:15" ht="12.75">
      <c r="A44" s="160"/>
      <c r="B44" s="160"/>
      <c r="C44" s="160"/>
      <c r="D44" s="160"/>
      <c r="E44" s="160"/>
      <c r="F44" s="160"/>
      <c r="G44" s="1116"/>
      <c r="H44" s="2249" t="s">
        <v>141</v>
      </c>
      <c r="I44" s="160"/>
      <c r="J44" s="1116"/>
      <c r="K44" s="2249" t="s">
        <v>141</v>
      </c>
      <c r="L44" s="160"/>
      <c r="M44" s="1116"/>
      <c r="N44" s="2250" t="s">
        <v>141</v>
      </c>
      <c r="O44" s="1"/>
    </row>
    <row r="45" spans="1:17" ht="12.75">
      <c r="A45" s="2251" t="s">
        <v>863</v>
      </c>
      <c r="C45" s="2072"/>
      <c r="D45" s="2072"/>
      <c r="E45" s="235"/>
      <c r="F45" s="235"/>
      <c r="G45" s="2252"/>
      <c r="H45" s="235"/>
      <c r="I45" s="235"/>
      <c r="J45" s="2252"/>
      <c r="K45" s="235"/>
      <c r="L45" s="235"/>
      <c r="M45" s="1116"/>
      <c r="O45" s="1"/>
      <c r="Q45" s="898" t="s">
        <v>141</v>
      </c>
    </row>
    <row r="46" spans="1:17" ht="12.75">
      <c r="A46" s="2253" t="s">
        <v>191</v>
      </c>
      <c r="C46" s="2041"/>
      <c r="D46" s="2041"/>
      <c r="E46" s="2041"/>
      <c r="F46" s="2041"/>
      <c r="G46" s="2254"/>
      <c r="H46" s="2041"/>
      <c r="I46" s="2041"/>
      <c r="J46" s="2254"/>
      <c r="K46" s="2041"/>
      <c r="L46" s="2041"/>
      <c r="M46" s="2254"/>
      <c r="O46" s="1"/>
      <c r="Q46" s="2255" t="s">
        <v>141</v>
      </c>
    </row>
    <row r="47" spans="1:15" ht="12.75">
      <c r="A47" s="2256" t="s">
        <v>1003</v>
      </c>
      <c r="C47" s="749"/>
      <c r="D47" s="749"/>
      <c r="E47" s="749"/>
      <c r="F47" s="749"/>
      <c r="G47" s="2257"/>
      <c r="H47" s="749"/>
      <c r="I47" s="749"/>
      <c r="J47" s="2257"/>
      <c r="K47" s="749"/>
      <c r="L47" s="749"/>
      <c r="M47" s="2257"/>
      <c r="O47" s="1"/>
    </row>
    <row r="48" spans="1:15" ht="12.75">
      <c r="A48" s="2256" t="s">
        <v>949</v>
      </c>
      <c r="C48" s="749"/>
      <c r="D48" s="749"/>
      <c r="E48" s="749"/>
      <c r="F48" s="749"/>
      <c r="G48" s="2257"/>
      <c r="H48" s="749"/>
      <c r="I48" s="749"/>
      <c r="J48" s="2257"/>
      <c r="K48" s="749"/>
      <c r="L48" s="749"/>
      <c r="M48" s="2257"/>
      <c r="O48" s="1"/>
    </row>
    <row r="49" spans="1:15" ht="12.75">
      <c r="A49" s="2258" t="s">
        <v>870</v>
      </c>
      <c r="B49" s="2041"/>
      <c r="C49" s="2041"/>
      <c r="D49" s="2041"/>
      <c r="E49" s="2041"/>
      <c r="F49" s="2041"/>
      <c r="G49" s="2254"/>
      <c r="H49" s="2041"/>
      <c r="I49" s="2041"/>
      <c r="J49" s="2254"/>
      <c r="K49" s="2041"/>
      <c r="L49" s="2041"/>
      <c r="M49" s="2254"/>
      <c r="N49" s="413" t="s">
        <v>141</v>
      </c>
      <c r="O49" s="1"/>
    </row>
    <row r="50" spans="1:15" ht="12.75">
      <c r="A50" s="2253" t="s">
        <v>871</v>
      </c>
      <c r="B50" s="37"/>
      <c r="C50" s="37"/>
      <c r="E50" s="160"/>
      <c r="F50" s="160"/>
      <c r="G50" s="1116"/>
      <c r="H50" s="160"/>
      <c r="I50" s="160"/>
      <c r="J50" s="1116"/>
      <c r="N50" s="413" t="s">
        <v>141</v>
      </c>
      <c r="O50" s="1"/>
    </row>
    <row r="51" spans="5:14" ht="12.75">
      <c r="E51" s="2259"/>
      <c r="F51" s="2259"/>
      <c r="G51" s="2260"/>
      <c r="H51" s="2259"/>
      <c r="I51" s="2259"/>
      <c r="J51" s="1116"/>
      <c r="N51" s="530"/>
    </row>
  </sheetData>
  <sheetProtection/>
  <mergeCells count="15">
    <mergeCell ref="G8:I8"/>
    <mergeCell ref="J8:L8"/>
    <mergeCell ref="M8:O8"/>
    <mergeCell ref="A7:D7"/>
    <mergeCell ref="E7:F7"/>
    <mergeCell ref="G7:I7"/>
    <mergeCell ref="J7:L7"/>
    <mergeCell ref="M7:O7"/>
    <mergeCell ref="A2:O2"/>
    <mergeCell ref="A3:O3"/>
    <mergeCell ref="A4:O4"/>
    <mergeCell ref="E6:F6"/>
    <mergeCell ref="G6:H6"/>
    <mergeCell ref="J6:K6"/>
    <mergeCell ref="M6:N6"/>
  </mergeCells>
  <printOptions/>
  <pageMargins left="0.7" right="0.7" top="0.75" bottom="0.75" header="0.3" footer="0.3"/>
  <pageSetup fitToHeight="1" fitToWidth="1" horizontalDpi="600" verticalDpi="600" orientation="landscape" scale="79" r:id="rId1"/>
</worksheet>
</file>

<file path=xl/worksheets/sheet7.xml><?xml version="1.0" encoding="utf-8"?>
<worksheet xmlns="http://schemas.openxmlformats.org/spreadsheetml/2006/main" xmlns:r="http://schemas.openxmlformats.org/officeDocument/2006/relationships">
  <dimension ref="A1:L45"/>
  <sheetViews>
    <sheetView zoomScalePageLayoutView="0" workbookViewId="0" topLeftCell="A1">
      <selection activeCell="E21" sqref="E21"/>
    </sheetView>
  </sheetViews>
  <sheetFormatPr defaultColWidth="9.140625" defaultRowHeight="12.75"/>
  <cols>
    <col min="1" max="1" width="6.140625" style="11" customWidth="1"/>
    <col min="2" max="2" width="25.7109375" style="11" customWidth="1"/>
    <col min="3" max="3" width="10.7109375" style="11" customWidth="1"/>
    <col min="4" max="4" width="15.7109375" style="11" customWidth="1"/>
    <col min="5" max="5" width="18.7109375" style="11" customWidth="1"/>
    <col min="6" max="6" width="7.28125" style="11" customWidth="1"/>
    <col min="7" max="7" width="12.00390625" style="11" customWidth="1"/>
    <col min="8" max="8" width="12.28125" style="15" customWidth="1"/>
    <col min="9" max="9" width="5.140625" style="15" customWidth="1"/>
    <col min="10" max="10" width="11.57421875" style="15" customWidth="1"/>
    <col min="11" max="11" width="5.140625" style="11" customWidth="1"/>
  </cols>
  <sheetData>
    <row r="1" spans="1:11" ht="12.75">
      <c r="A1" s="8"/>
      <c r="B1" s="9"/>
      <c r="C1" s="9"/>
      <c r="D1" s="9"/>
      <c r="E1" s="9"/>
      <c r="F1" s="9"/>
      <c r="G1" s="9"/>
      <c r="H1" s="9"/>
      <c r="I1" s="9"/>
      <c r="J1" s="9"/>
      <c r="K1" s="10"/>
    </row>
    <row r="2" spans="1:11" ht="23.25">
      <c r="A2" s="2513" t="s">
        <v>193</v>
      </c>
      <c r="B2" s="2514"/>
      <c r="C2" s="2514"/>
      <c r="D2" s="2514"/>
      <c r="E2" s="2514"/>
      <c r="F2" s="2514"/>
      <c r="G2" s="2514"/>
      <c r="H2" s="2514"/>
      <c r="I2" s="2514"/>
      <c r="J2" s="2514"/>
      <c r="K2" s="2515"/>
    </row>
    <row r="3" spans="1:11" ht="20.25">
      <c r="A3" s="2499" t="s">
        <v>194</v>
      </c>
      <c r="B3" s="2500"/>
      <c r="C3" s="2500"/>
      <c r="D3" s="2500"/>
      <c r="E3" s="2500"/>
      <c r="F3" s="2500"/>
      <c r="G3" s="2500"/>
      <c r="H3" s="2500"/>
      <c r="I3" s="2500"/>
      <c r="J3" s="2500"/>
      <c r="K3" s="2501"/>
    </row>
    <row r="4" spans="1:11" ht="20.25">
      <c r="A4" s="2516" t="s">
        <v>195</v>
      </c>
      <c r="B4" s="2497"/>
      <c r="C4" s="2497"/>
      <c r="D4" s="2497"/>
      <c r="E4" s="2497"/>
      <c r="F4" s="2497"/>
      <c r="G4" s="2497"/>
      <c r="H4" s="2497"/>
      <c r="I4" s="2497"/>
      <c r="J4" s="2497"/>
      <c r="K4" s="2517"/>
    </row>
    <row r="5" spans="1:11" ht="6" customHeight="1" thickBot="1">
      <c r="A5" s="251"/>
      <c r="B5" s="252"/>
      <c r="C5" s="252"/>
      <c r="D5" s="252"/>
      <c r="E5" s="252"/>
      <c r="F5" s="252"/>
      <c r="G5" s="252"/>
      <c r="H5" s="252"/>
      <c r="I5" s="252"/>
      <c r="J5" s="252"/>
      <c r="K5" s="253"/>
    </row>
    <row r="6" spans="1:11" ht="12.75">
      <c r="A6" s="254"/>
      <c r="B6" s="255"/>
      <c r="C6" s="256"/>
      <c r="D6" s="255"/>
      <c r="E6" s="165"/>
      <c r="F6" s="165"/>
      <c r="G6" s="165"/>
      <c r="H6" s="165"/>
      <c r="I6" s="165"/>
      <c r="J6" s="165"/>
      <c r="K6" s="257"/>
    </row>
    <row r="7" spans="1:11" ht="12.75">
      <c r="A7" s="254"/>
      <c r="B7" s="255"/>
      <c r="C7" s="256"/>
      <c r="D7" s="1"/>
      <c r="E7" s="165"/>
      <c r="F7" s="165"/>
      <c r="G7" s="165"/>
      <c r="H7" s="2518" t="s">
        <v>196</v>
      </c>
      <c r="I7" s="2518"/>
      <c r="J7" s="240"/>
      <c r="K7" s="257"/>
    </row>
    <row r="8" spans="1:11" ht="12.75">
      <c r="A8" s="258"/>
      <c r="B8" s="259"/>
      <c r="C8" s="260" t="s">
        <v>197</v>
      </c>
      <c r="D8" s="261" t="s">
        <v>198</v>
      </c>
      <c r="E8" s="261"/>
      <c r="F8" s="261"/>
      <c r="G8" s="262"/>
      <c r="H8" s="2509" t="s">
        <v>199</v>
      </c>
      <c r="I8" s="2509"/>
      <c r="J8" s="2509" t="s">
        <v>200</v>
      </c>
      <c r="K8" s="2510"/>
    </row>
    <row r="9" spans="1:11" ht="12.75">
      <c r="A9" s="264"/>
      <c r="B9" s="265"/>
      <c r="C9" s="260" t="s">
        <v>201</v>
      </c>
      <c r="D9" s="261" t="s">
        <v>202</v>
      </c>
      <c r="E9" s="261"/>
      <c r="F9" s="261"/>
      <c r="G9" s="261" t="s">
        <v>203</v>
      </c>
      <c r="H9" s="2509" t="s">
        <v>203</v>
      </c>
      <c r="I9" s="2509"/>
      <c r="J9" s="2509" t="s">
        <v>204</v>
      </c>
      <c r="K9" s="2510"/>
    </row>
    <row r="10" spans="1:11" ht="12.75">
      <c r="A10" s="264" t="s">
        <v>205</v>
      </c>
      <c r="B10" s="265"/>
      <c r="C10" s="260" t="s">
        <v>206</v>
      </c>
      <c r="D10" s="261" t="s">
        <v>207</v>
      </c>
      <c r="E10" s="2509" t="s">
        <v>5</v>
      </c>
      <c r="F10" s="2509"/>
      <c r="G10" s="261" t="s">
        <v>208</v>
      </c>
      <c r="H10" s="2509" t="s">
        <v>209</v>
      </c>
      <c r="I10" s="2509"/>
      <c r="J10" s="2509" t="s">
        <v>5</v>
      </c>
      <c r="K10" s="2510"/>
    </row>
    <row r="11" spans="1:11" ht="12.75">
      <c r="A11" s="266"/>
      <c r="B11" s="267"/>
      <c r="C11" s="268"/>
      <c r="D11" s="269"/>
      <c r="E11" s="2511" t="s">
        <v>210</v>
      </c>
      <c r="F11" s="2511"/>
      <c r="G11" s="269"/>
      <c r="H11" s="269"/>
      <c r="I11" s="269"/>
      <c r="J11" s="2511" t="s">
        <v>211</v>
      </c>
      <c r="K11" s="2512"/>
    </row>
    <row r="12" spans="1:11" ht="12.75">
      <c r="A12" s="272"/>
      <c r="B12" s="273"/>
      <c r="C12" s="274"/>
      <c r="D12" s="273"/>
      <c r="E12" s="275"/>
      <c r="F12" s="275"/>
      <c r="G12" s="275"/>
      <c r="H12" s="275"/>
      <c r="I12" s="275"/>
      <c r="J12" s="275"/>
      <c r="K12" s="276"/>
    </row>
    <row r="13" spans="1:11" ht="12.75">
      <c r="A13" s="277"/>
      <c r="B13" s="278"/>
      <c r="C13" s="279"/>
      <c r="D13" s="279"/>
      <c r="E13" s="280"/>
      <c r="F13" s="280"/>
      <c r="G13" s="280"/>
      <c r="H13" s="280"/>
      <c r="I13" s="280"/>
      <c r="J13" s="280"/>
      <c r="K13" s="281"/>
    </row>
    <row r="14" spans="1:12" ht="12.75">
      <c r="A14" s="282" t="s">
        <v>212</v>
      </c>
      <c r="B14" s="283" t="s">
        <v>213</v>
      </c>
      <c r="C14" s="284">
        <v>4</v>
      </c>
      <c r="D14" s="285">
        <v>2005</v>
      </c>
      <c r="E14" s="45">
        <v>7347077848</v>
      </c>
      <c r="F14" s="45"/>
      <c r="G14" s="286">
        <v>123957</v>
      </c>
      <c r="H14" s="287">
        <f>+E14/G14</f>
        <v>59271.18152262478</v>
      </c>
      <c r="I14" s="49"/>
      <c r="J14" s="288">
        <f>+E14/E$27</f>
        <v>0.16458496249522395</v>
      </c>
      <c r="K14" s="289"/>
      <c r="L14" s="290"/>
    </row>
    <row r="15" spans="1:12" ht="12.75">
      <c r="A15" s="282" t="s">
        <v>214</v>
      </c>
      <c r="B15" s="283" t="s">
        <v>215</v>
      </c>
      <c r="C15" s="284">
        <v>6</v>
      </c>
      <c r="D15" s="285">
        <v>2009</v>
      </c>
      <c r="E15" s="291">
        <v>6379801122</v>
      </c>
      <c r="F15" s="291"/>
      <c r="G15" s="286">
        <v>69042</v>
      </c>
      <c r="H15" s="291">
        <f>+E15/G15</f>
        <v>92404.63952376814</v>
      </c>
      <c r="I15" s="291"/>
      <c r="J15" s="288">
        <f aca="true" t="shared" si="0" ref="J15:J26">+E15/E$27</f>
        <v>0.14291659216285435</v>
      </c>
      <c r="K15" s="289"/>
      <c r="L15" s="290"/>
    </row>
    <row r="16" spans="1:12" ht="12.75">
      <c r="A16" s="282" t="s">
        <v>216</v>
      </c>
      <c r="B16" s="283" t="s">
        <v>217</v>
      </c>
      <c r="C16" s="284">
        <v>1</v>
      </c>
      <c r="D16" s="285">
        <v>2003</v>
      </c>
      <c r="E16" s="49">
        <v>3702771654</v>
      </c>
      <c r="F16" s="45"/>
      <c r="G16" s="286">
        <v>91312</v>
      </c>
      <c r="H16" s="291">
        <f aca="true" t="shared" si="1" ref="H16:H23">+E16/G16</f>
        <v>40550.76719379709</v>
      </c>
      <c r="I16" s="49"/>
      <c r="J16" s="288">
        <f t="shared" si="0"/>
        <v>0.08294733585378615</v>
      </c>
      <c r="K16" s="289"/>
      <c r="L16" s="290"/>
    </row>
    <row r="17" spans="1:12" ht="12.75">
      <c r="A17" s="282" t="s">
        <v>218</v>
      </c>
      <c r="B17" s="283" t="s">
        <v>219</v>
      </c>
      <c r="C17" s="284">
        <v>4</v>
      </c>
      <c r="D17" s="285" t="s">
        <v>220</v>
      </c>
      <c r="E17" s="291">
        <v>2751534173</v>
      </c>
      <c r="F17" s="291"/>
      <c r="G17" s="286">
        <v>55770</v>
      </c>
      <c r="H17" s="291">
        <f t="shared" si="1"/>
        <v>49337.17362381209</v>
      </c>
      <c r="I17" s="291"/>
      <c r="J17" s="288">
        <f t="shared" si="0"/>
        <v>0.06163826735425276</v>
      </c>
      <c r="K17" s="289"/>
      <c r="L17" s="290"/>
    </row>
    <row r="18" spans="1:12" ht="12.75">
      <c r="A18" s="282" t="s">
        <v>221</v>
      </c>
      <c r="B18" s="283" t="s">
        <v>222</v>
      </c>
      <c r="C18" s="284">
        <v>6</v>
      </c>
      <c r="D18" s="285" t="s">
        <v>223</v>
      </c>
      <c r="E18" s="291">
        <v>2134985884</v>
      </c>
      <c r="F18" s="291"/>
      <c r="G18" s="286">
        <v>83094</v>
      </c>
      <c r="H18" s="291">
        <f t="shared" si="1"/>
        <v>25693.622692372493</v>
      </c>
      <c r="I18" s="291"/>
      <c r="J18" s="288">
        <f t="shared" si="0"/>
        <v>0.04782671136955844</v>
      </c>
      <c r="K18" s="289"/>
      <c r="L18" s="290"/>
    </row>
    <row r="19" spans="1:12" ht="12.75">
      <c r="A19" s="282" t="s">
        <v>224</v>
      </c>
      <c r="B19" s="283" t="s">
        <v>225</v>
      </c>
      <c r="C19" s="284">
        <v>1</v>
      </c>
      <c r="D19" s="285">
        <v>2006</v>
      </c>
      <c r="E19" s="291">
        <v>1720156504</v>
      </c>
      <c r="F19" s="291"/>
      <c r="G19" s="286">
        <v>13291</v>
      </c>
      <c r="H19" s="291">
        <f t="shared" si="1"/>
        <v>129422.65472876382</v>
      </c>
      <c r="I19" s="291"/>
      <c r="J19" s="288">
        <f t="shared" si="0"/>
        <v>0.03853394499880295</v>
      </c>
      <c r="K19" s="289"/>
      <c r="L19" s="290"/>
    </row>
    <row r="20" spans="1:12" ht="12.75">
      <c r="A20" s="282" t="s">
        <v>226</v>
      </c>
      <c r="B20" s="283" t="s">
        <v>227</v>
      </c>
      <c r="C20" s="284">
        <v>7</v>
      </c>
      <c r="D20" s="285">
        <v>2003</v>
      </c>
      <c r="E20" s="291">
        <v>1275628285.53</v>
      </c>
      <c r="F20" s="291"/>
      <c r="G20" s="286">
        <v>33737</v>
      </c>
      <c r="H20" s="291">
        <f t="shared" si="1"/>
        <v>37810.957866141034</v>
      </c>
      <c r="I20" s="291"/>
      <c r="J20" s="288">
        <f t="shared" si="0"/>
        <v>0.02857588253116899</v>
      </c>
      <c r="K20" s="289"/>
      <c r="L20" s="290"/>
    </row>
    <row r="21" spans="1:12" ht="12.75">
      <c r="A21" s="282" t="s">
        <v>228</v>
      </c>
      <c r="B21" s="283" t="s">
        <v>229</v>
      </c>
      <c r="C21" s="284">
        <v>3</v>
      </c>
      <c r="D21" s="285" t="s">
        <v>230</v>
      </c>
      <c r="E21" s="291">
        <v>841082434.02</v>
      </c>
      <c r="F21" s="291"/>
      <c r="G21" s="286">
        <v>31999</v>
      </c>
      <c r="H21" s="291">
        <f t="shared" si="1"/>
        <v>26284.647458358075</v>
      </c>
      <c r="I21" s="291"/>
      <c r="J21" s="288">
        <f t="shared" si="0"/>
        <v>0.018841439239174015</v>
      </c>
      <c r="K21" s="289"/>
      <c r="L21" s="290"/>
    </row>
    <row r="22" spans="1:12" ht="12.75">
      <c r="A22" s="282" t="s">
        <v>231</v>
      </c>
      <c r="B22" s="283" t="s">
        <v>232</v>
      </c>
      <c r="C22" s="284">
        <v>2</v>
      </c>
      <c r="D22" s="285">
        <v>2001</v>
      </c>
      <c r="E22" s="291">
        <v>668377105.5</v>
      </c>
      <c r="F22" s="291"/>
      <c r="G22" s="286">
        <v>32263</v>
      </c>
      <c r="H22" s="291">
        <f t="shared" si="1"/>
        <v>20716.520642841646</v>
      </c>
      <c r="I22" s="291"/>
      <c r="J22" s="288">
        <f t="shared" si="0"/>
        <v>0.014972594971391114</v>
      </c>
      <c r="K22" s="289"/>
      <c r="L22" s="290"/>
    </row>
    <row r="23" spans="1:12" ht="12.75">
      <c r="A23" s="282" t="s">
        <v>233</v>
      </c>
      <c r="B23" s="283" t="s">
        <v>234</v>
      </c>
      <c r="C23" s="284">
        <v>1</v>
      </c>
      <c r="D23" s="285">
        <v>2004</v>
      </c>
      <c r="E23" s="291">
        <v>640480970</v>
      </c>
      <c r="F23" s="291"/>
      <c r="G23" s="286">
        <v>9410</v>
      </c>
      <c r="H23" s="291">
        <f t="shared" si="1"/>
        <v>68063.86503719447</v>
      </c>
      <c r="I23" s="291"/>
      <c r="J23" s="288">
        <f t="shared" si="0"/>
        <v>0.014347681977406844</v>
      </c>
      <c r="K23" s="289"/>
      <c r="L23" s="290"/>
    </row>
    <row r="24" spans="1:12" ht="12.75">
      <c r="A24" s="282"/>
      <c r="B24" s="283"/>
      <c r="C24" s="284"/>
      <c r="D24" s="285"/>
      <c r="E24" s="291"/>
      <c r="F24" s="291"/>
      <c r="G24" s="286"/>
      <c r="H24" s="291"/>
      <c r="I24" s="291"/>
      <c r="J24" s="288"/>
      <c r="K24" s="292"/>
      <c r="L24" s="290"/>
    </row>
    <row r="25" spans="1:12" ht="12.75">
      <c r="A25" s="293"/>
      <c r="B25" s="294" t="s">
        <v>235</v>
      </c>
      <c r="C25" s="284">
        <v>35</v>
      </c>
      <c r="D25" s="295"/>
      <c r="E25" s="287">
        <v>27461895981</v>
      </c>
      <c r="F25" s="291"/>
      <c r="G25" s="286">
        <f>SUM(G14:G23)</f>
        <v>543875</v>
      </c>
      <c r="H25" s="287">
        <f>+E25/G25</f>
        <v>50493.028694093315</v>
      </c>
      <c r="I25" s="291"/>
      <c r="J25" s="288">
        <f t="shared" si="0"/>
        <v>0.6151854129749009</v>
      </c>
      <c r="K25" s="289"/>
      <c r="L25" s="290"/>
    </row>
    <row r="26" spans="1:12" ht="12.75">
      <c r="A26" s="293"/>
      <c r="B26" s="294" t="s">
        <v>236</v>
      </c>
      <c r="C26" s="284">
        <f>+C27-C25</f>
        <v>4105</v>
      </c>
      <c r="D26" s="296"/>
      <c r="E26" s="291">
        <f>+E27-E25</f>
        <v>17178135141</v>
      </c>
      <c r="F26" s="291"/>
      <c r="G26" s="286">
        <f>+G27-G25</f>
        <v>1353378</v>
      </c>
      <c r="H26" s="291">
        <f>+E26/G26</f>
        <v>12692.784381747006</v>
      </c>
      <c r="I26" s="291"/>
      <c r="J26" s="288">
        <f t="shared" si="0"/>
        <v>0.3848145870250991</v>
      </c>
      <c r="K26" s="289"/>
      <c r="L26" s="290"/>
    </row>
    <row r="27" spans="1:12" ht="12.75">
      <c r="A27" s="297"/>
      <c r="B27" s="283" t="s">
        <v>176</v>
      </c>
      <c r="C27" s="284">
        <v>4140</v>
      </c>
      <c r="D27" s="296"/>
      <c r="E27" s="45">
        <v>44640031122</v>
      </c>
      <c r="F27" s="45"/>
      <c r="G27" s="286">
        <v>1897253</v>
      </c>
      <c r="H27" s="287">
        <v>23704</v>
      </c>
      <c r="I27" s="49"/>
      <c r="J27" s="288">
        <v>1</v>
      </c>
      <c r="K27" s="289"/>
      <c r="L27" s="290"/>
    </row>
    <row r="28" spans="1:11" ht="13.5" thickBot="1">
      <c r="A28" s="298"/>
      <c r="B28" s="299"/>
      <c r="C28" s="300"/>
      <c r="D28" s="300"/>
      <c r="E28" s="301"/>
      <c r="F28" s="301"/>
      <c r="G28" s="301"/>
      <c r="H28" s="302"/>
      <c r="I28" s="302"/>
      <c r="J28" s="302"/>
      <c r="K28" s="303"/>
    </row>
    <row r="29" spans="1:11" ht="12.75">
      <c r="A29" s="160"/>
      <c r="B29" s="160"/>
      <c r="C29" s="160"/>
      <c r="D29" s="160"/>
      <c r="E29" s="160"/>
      <c r="F29" s="160"/>
      <c r="G29" s="160"/>
      <c r="H29" s="165"/>
      <c r="I29" s="165"/>
      <c r="J29" s="165"/>
      <c r="K29" s="160"/>
    </row>
    <row r="30" spans="1:11" ht="12.75">
      <c r="A30" s="110" t="s">
        <v>925</v>
      </c>
      <c r="B30" s="304"/>
      <c r="C30" s="304"/>
      <c r="D30" s="304"/>
      <c r="E30" s="235"/>
      <c r="F30" s="235"/>
      <c r="G30" s="235"/>
      <c r="H30" s="262"/>
      <c r="I30" s="262"/>
      <c r="J30" s="305"/>
      <c r="K30" s="235"/>
    </row>
    <row r="31" spans="1:11" ht="12.75">
      <c r="A31" s="110" t="s">
        <v>237</v>
      </c>
      <c r="B31" s="304"/>
      <c r="C31" s="304"/>
      <c r="D31" s="304"/>
      <c r="E31" s="235"/>
      <c r="F31" s="235"/>
      <c r="G31" s="235"/>
      <c r="H31" s="262"/>
      <c r="I31" s="262"/>
      <c r="J31" s="306"/>
      <c r="K31" s="235"/>
    </row>
    <row r="32" spans="1:11" ht="12.75">
      <c r="A32" s="110" t="s">
        <v>238</v>
      </c>
      <c r="B32" s="304"/>
      <c r="C32" s="304"/>
      <c r="D32" s="304"/>
      <c r="E32" s="304"/>
      <c r="F32" s="304"/>
      <c r="G32" s="304"/>
      <c r="H32" s="307"/>
      <c r="I32" s="307"/>
      <c r="J32" s="307"/>
      <c r="K32" s="304"/>
    </row>
    <row r="33" spans="1:11" ht="12.75">
      <c r="A33" s="164" t="s">
        <v>239</v>
      </c>
      <c r="B33" s="304"/>
      <c r="C33" s="304"/>
      <c r="D33" s="304"/>
      <c r="E33" s="235"/>
      <c r="F33" s="235"/>
      <c r="G33" s="235"/>
      <c r="H33" s="262"/>
      <c r="I33" s="262"/>
      <c r="J33" s="262"/>
      <c r="K33" s="235"/>
    </row>
    <row r="34" spans="1:11" ht="12.75">
      <c r="A34" s="110" t="s">
        <v>240</v>
      </c>
      <c r="B34" s="63"/>
      <c r="C34" s="63"/>
      <c r="D34" s="165"/>
      <c r="E34" s="160"/>
      <c r="F34" s="160"/>
      <c r="G34"/>
      <c r="H34"/>
      <c r="I34"/>
      <c r="J34"/>
      <c r="K34"/>
    </row>
    <row r="36" spans="2:8" ht="12.75">
      <c r="B36" s="308"/>
      <c r="C36" s="309"/>
      <c r="D36" s="310"/>
      <c r="E36" s="311"/>
      <c r="F36" s="311"/>
      <c r="G36" s="311"/>
      <c r="H36" s="312"/>
    </row>
    <row r="37" spans="2:10" ht="12.75">
      <c r="B37" s="308"/>
      <c r="C37" s="309"/>
      <c r="D37" s="310"/>
      <c r="E37" s="311"/>
      <c r="F37" s="311"/>
      <c r="G37" s="311"/>
      <c r="H37" s="311"/>
      <c r="J37" s="313"/>
    </row>
    <row r="38" spans="2:10" ht="12.75">
      <c r="B38" s="308"/>
      <c r="C38" s="309"/>
      <c r="D38" s="310"/>
      <c r="E38" s="311"/>
      <c r="F38" s="311"/>
      <c r="G38" s="311"/>
      <c r="H38" s="311"/>
      <c r="J38" s="313"/>
    </row>
    <row r="39" spans="2:7" ht="12.75">
      <c r="B39" s="308"/>
      <c r="C39" s="309"/>
      <c r="D39" s="310"/>
      <c r="E39" s="311"/>
      <c r="F39" s="311"/>
      <c r="G39" s="311"/>
    </row>
    <row r="40" spans="2:7" ht="12.75">
      <c r="B40" s="308"/>
      <c r="C40" s="309"/>
      <c r="D40" s="310"/>
      <c r="E40" s="311"/>
      <c r="F40" s="311"/>
      <c r="G40" s="311"/>
    </row>
    <row r="41" spans="2:7" ht="12.75">
      <c r="B41" s="308"/>
      <c r="C41" s="309"/>
      <c r="D41" s="310"/>
      <c r="E41" s="311"/>
      <c r="F41" s="311"/>
      <c r="G41" s="311"/>
    </row>
    <row r="42" spans="2:7" ht="12.75">
      <c r="B42" s="308"/>
      <c r="C42" s="309"/>
      <c r="D42" s="310"/>
      <c r="E42" s="311"/>
      <c r="F42" s="311"/>
      <c r="G42" s="311"/>
    </row>
    <row r="43" spans="2:7" ht="12.75">
      <c r="B43" s="308"/>
      <c r="C43" s="309"/>
      <c r="D43" s="310"/>
      <c r="E43" s="311"/>
      <c r="F43" s="311"/>
      <c r="G43" s="311"/>
    </row>
    <row r="44" spans="2:7" ht="12.75">
      <c r="B44" s="308"/>
      <c r="C44" s="309"/>
      <c r="D44" s="310"/>
      <c r="E44" s="311"/>
      <c r="F44" s="311"/>
      <c r="G44" s="311"/>
    </row>
    <row r="45" spans="2:7" ht="12.75">
      <c r="B45" s="308"/>
      <c r="C45" s="309"/>
      <c r="D45" s="310"/>
      <c r="E45" s="311"/>
      <c r="F45" s="311"/>
      <c r="G45" s="311"/>
    </row>
  </sheetData>
  <sheetProtection/>
  <mergeCells count="13">
    <mergeCell ref="E11:F11"/>
    <mergeCell ref="J11:K11"/>
    <mergeCell ref="A2:K2"/>
    <mergeCell ref="A3:K3"/>
    <mergeCell ref="A4:K4"/>
    <mergeCell ref="H7:I7"/>
    <mergeCell ref="H8:I8"/>
    <mergeCell ref="J8:K8"/>
    <mergeCell ref="H9:I9"/>
    <mergeCell ref="J9:K9"/>
    <mergeCell ref="E10:F10"/>
    <mergeCell ref="H10:I10"/>
    <mergeCell ref="J10:K10"/>
  </mergeCells>
  <printOptions/>
  <pageMargins left="0.7" right="0.7" top="0.75" bottom="0.75" header="0.3" footer="0.3"/>
  <pageSetup orientation="portrait" paperSize="9"/>
</worksheet>
</file>

<file path=xl/worksheets/sheet70.xml><?xml version="1.0" encoding="utf-8"?>
<worksheet xmlns="http://schemas.openxmlformats.org/spreadsheetml/2006/main" xmlns:r="http://schemas.openxmlformats.org/officeDocument/2006/relationships">
  <sheetPr>
    <pageSetUpPr fitToPage="1"/>
  </sheetPr>
  <dimension ref="A1:M35"/>
  <sheetViews>
    <sheetView zoomScalePageLayoutView="0" workbookViewId="0" topLeftCell="A1">
      <selection activeCell="I2" sqref="I2"/>
    </sheetView>
  </sheetViews>
  <sheetFormatPr defaultColWidth="9.140625" defaultRowHeight="12.75"/>
  <cols>
    <col min="1" max="1" width="3.7109375" style="11" customWidth="1"/>
    <col min="2" max="2" width="40.7109375" style="11" customWidth="1"/>
    <col min="3" max="3" width="1.28515625" style="11" customWidth="1"/>
    <col min="4" max="4" width="41.28125" style="11" customWidth="1"/>
    <col min="5" max="5" width="14.421875" style="11" customWidth="1"/>
    <col min="6" max="6" width="4.7109375" style="11" customWidth="1"/>
    <col min="7" max="7" width="14.57421875" style="15" customWidth="1"/>
    <col min="8" max="8" width="4.7109375" style="15" customWidth="1"/>
    <col min="9" max="9" width="6.7109375" style="11" customWidth="1"/>
    <col min="10" max="13" width="24.00390625" style="11" customWidth="1"/>
  </cols>
  <sheetData>
    <row r="1" spans="1:8" ht="9" customHeight="1">
      <c r="A1" s="8"/>
      <c r="B1" s="9"/>
      <c r="C1" s="9"/>
      <c r="D1" s="9"/>
      <c r="E1" s="9"/>
      <c r="F1" s="9"/>
      <c r="G1" s="9"/>
      <c r="H1" s="10"/>
    </row>
    <row r="2" spans="1:13" ht="20.25">
      <c r="A2" s="548" t="s">
        <v>872</v>
      </c>
      <c r="B2" s="1357"/>
      <c r="C2" s="1357"/>
      <c r="D2" s="1357"/>
      <c r="E2" s="13"/>
      <c r="F2" s="13"/>
      <c r="G2" s="13"/>
      <c r="H2" s="14"/>
      <c r="I2" s="1871"/>
      <c r="J2" s="1871"/>
      <c r="K2" s="1871"/>
      <c r="L2" s="1871"/>
      <c r="M2" s="1871"/>
    </row>
    <row r="3" spans="1:13" ht="21" customHeight="1">
      <c r="A3" s="1444" t="s">
        <v>873</v>
      </c>
      <c r="B3" s="2261"/>
      <c r="C3" s="2261"/>
      <c r="D3" s="2261"/>
      <c r="E3" s="549"/>
      <c r="F3" s="549"/>
      <c r="G3" s="549"/>
      <c r="H3" s="2262"/>
      <c r="I3" s="1872"/>
      <c r="J3" s="1872"/>
      <c r="K3" s="1872"/>
      <c r="L3" s="1872"/>
      <c r="M3" s="1872"/>
    </row>
    <row r="4" spans="1:8" ht="21" customHeight="1">
      <c r="A4" s="1315" t="s">
        <v>766</v>
      </c>
      <c r="B4" s="1358"/>
      <c r="C4" s="1358"/>
      <c r="D4" s="1358"/>
      <c r="E4" s="552"/>
      <c r="F4" s="552"/>
      <c r="G4" s="552"/>
      <c r="H4" s="1359"/>
    </row>
    <row r="5" spans="1:8" ht="6" customHeight="1">
      <c r="A5" s="1315"/>
      <c r="B5" s="1358"/>
      <c r="C5" s="1358"/>
      <c r="D5" s="1358"/>
      <c r="E5" s="552"/>
      <c r="F5" s="552"/>
      <c r="G5" s="552"/>
      <c r="H5" s="1359"/>
    </row>
    <row r="6" spans="1:13" ht="12.75">
      <c r="A6" s="2263"/>
      <c r="B6" s="2111"/>
      <c r="C6" s="2109"/>
      <c r="D6" s="2111"/>
      <c r="E6" s="2264"/>
      <c r="F6" s="2265"/>
      <c r="G6" s="2266"/>
      <c r="H6" s="2267"/>
      <c r="I6" s="235"/>
      <c r="J6" s="235"/>
      <c r="K6" s="235"/>
      <c r="L6" s="235"/>
      <c r="M6" s="235"/>
    </row>
    <row r="7" spans="1:13" ht="12.75">
      <c r="A7" s="2268"/>
      <c r="B7" s="1581"/>
      <c r="C7" s="1580"/>
      <c r="D7" s="1581"/>
      <c r="E7" s="2269"/>
      <c r="F7" s="1591"/>
      <c r="G7" s="2270"/>
      <c r="H7" s="2271"/>
      <c r="I7" s="235"/>
      <c r="J7" s="235"/>
      <c r="K7" s="235"/>
      <c r="L7" s="235"/>
      <c r="M7" s="235"/>
    </row>
    <row r="8" spans="1:13" ht="12.75">
      <c r="A8" s="2785" t="s">
        <v>874</v>
      </c>
      <c r="B8" s="2786"/>
      <c r="C8" s="2600" t="s">
        <v>875</v>
      </c>
      <c r="D8" s="2601"/>
      <c r="E8" s="2787" t="s">
        <v>758</v>
      </c>
      <c r="F8" s="2788"/>
      <c r="G8" s="2698" t="s">
        <v>876</v>
      </c>
      <c r="H8" s="2700"/>
      <c r="I8" s="235"/>
      <c r="J8" s="235"/>
      <c r="K8" s="235"/>
      <c r="L8" s="235"/>
      <c r="M8" s="235"/>
    </row>
    <row r="9" spans="1:13" ht="12.75">
      <c r="A9" s="2785" t="s">
        <v>877</v>
      </c>
      <c r="B9" s="2786"/>
      <c r="C9" s="26"/>
      <c r="D9" s="1581"/>
      <c r="E9" s="2789" t="s">
        <v>760</v>
      </c>
      <c r="F9" s="2790"/>
      <c r="G9" s="2698" t="s">
        <v>760</v>
      </c>
      <c r="H9" s="2700"/>
      <c r="I9" s="235"/>
      <c r="J9" s="235"/>
      <c r="K9" s="235"/>
      <c r="L9" s="235"/>
      <c r="M9" s="235"/>
    </row>
    <row r="10" spans="1:13" ht="12.75">
      <c r="A10" s="2272"/>
      <c r="B10" s="2273"/>
      <c r="C10" s="2274"/>
      <c r="D10" s="2273"/>
      <c r="E10" s="2793" t="s">
        <v>878</v>
      </c>
      <c r="F10" s="2794"/>
      <c r="G10" s="2793" t="s">
        <v>878</v>
      </c>
      <c r="H10" s="2795"/>
      <c r="I10" s="235"/>
      <c r="J10" s="235"/>
      <c r="K10" s="235"/>
      <c r="L10" s="235"/>
      <c r="M10" s="235"/>
    </row>
    <row r="11" spans="1:8" ht="12.75">
      <c r="A11" s="750"/>
      <c r="B11" s="205"/>
      <c r="C11" s="788"/>
      <c r="D11" s="205"/>
      <c r="E11" s="2275"/>
      <c r="F11" s="1888"/>
      <c r="G11" s="2275"/>
      <c r="H11" s="2276"/>
    </row>
    <row r="12" spans="1:13" ht="12.75">
      <c r="A12" s="1913"/>
      <c r="B12" s="2277"/>
      <c r="C12" s="139"/>
      <c r="D12" s="1364" t="s">
        <v>879</v>
      </c>
      <c r="E12" s="2278"/>
      <c r="F12" s="2279"/>
      <c r="G12" s="2280"/>
      <c r="H12" s="2281"/>
      <c r="I12" s="42"/>
      <c r="J12" s="42"/>
      <c r="K12" s="42"/>
      <c r="L12" s="42"/>
      <c r="M12" s="42"/>
    </row>
    <row r="13" spans="1:13" ht="12.75">
      <c r="A13" s="2282"/>
      <c r="B13" s="2283"/>
      <c r="C13" s="2284"/>
      <c r="D13" s="689" t="s">
        <v>880</v>
      </c>
      <c r="E13" s="2285"/>
      <c r="F13" s="1893"/>
      <c r="G13" s="2285"/>
      <c r="H13" s="2286"/>
      <c r="I13" s="42"/>
      <c r="J13" s="42"/>
      <c r="K13" s="42"/>
      <c r="L13" s="42"/>
      <c r="M13" s="42"/>
    </row>
    <row r="14" spans="1:13" ht="12.75">
      <c r="A14" s="1913"/>
      <c r="B14" s="689"/>
      <c r="C14" s="2284"/>
      <c r="D14" s="1364" t="s">
        <v>881</v>
      </c>
      <c r="E14" s="2285"/>
      <c r="F14" s="1893"/>
      <c r="G14" s="2285"/>
      <c r="H14" s="2286"/>
      <c r="I14" s="42"/>
      <c r="J14" s="42"/>
      <c r="K14" s="42"/>
      <c r="L14" s="42"/>
      <c r="M14" s="42"/>
    </row>
    <row r="15" spans="1:13" ht="12.75">
      <c r="A15" s="1913"/>
      <c r="B15" s="1364" t="s">
        <v>882</v>
      </c>
      <c r="C15" s="2796" t="s">
        <v>883</v>
      </c>
      <c r="D15" s="2797"/>
      <c r="E15" s="2287">
        <v>487.5</v>
      </c>
      <c r="F15" s="2279"/>
      <c r="G15" s="2287">
        <v>5850</v>
      </c>
      <c r="H15" s="2288"/>
      <c r="I15" s="42"/>
      <c r="J15" s="42"/>
      <c r="K15" s="42"/>
      <c r="L15" s="42"/>
      <c r="M15" s="42"/>
    </row>
    <row r="16" spans="1:13" ht="12.75">
      <c r="A16" s="2282"/>
      <c r="B16" s="2283"/>
      <c r="C16" s="2798" t="s">
        <v>884</v>
      </c>
      <c r="D16" s="2799"/>
      <c r="E16" s="2289"/>
      <c r="F16" s="1893"/>
      <c r="G16" s="2289"/>
      <c r="H16" s="2286"/>
      <c r="I16" s="42"/>
      <c r="J16" s="42"/>
      <c r="K16" s="42"/>
      <c r="L16" s="42"/>
      <c r="M16" s="42"/>
    </row>
    <row r="17" spans="1:13" ht="12.75">
      <c r="A17" s="2282"/>
      <c r="B17" s="2283"/>
      <c r="C17" s="2284"/>
      <c r="D17" s="1364" t="s">
        <v>885</v>
      </c>
      <c r="E17" s="2289"/>
      <c r="F17" s="1893"/>
      <c r="G17" s="2289"/>
      <c r="H17" s="2286"/>
      <c r="I17" s="42"/>
      <c r="J17" s="42"/>
      <c r="K17" s="42"/>
      <c r="L17" s="42"/>
      <c r="M17" s="42"/>
    </row>
    <row r="18" spans="1:13" ht="12.75">
      <c r="A18" s="2282"/>
      <c r="B18" s="2283"/>
      <c r="C18" s="2796" t="s">
        <v>883</v>
      </c>
      <c r="D18" s="2797"/>
      <c r="E18" s="2289"/>
      <c r="F18" s="1893"/>
      <c r="G18" s="2289"/>
      <c r="H18" s="2286"/>
      <c r="I18" s="42"/>
      <c r="J18" s="42"/>
      <c r="K18" s="42"/>
      <c r="L18" s="42"/>
      <c r="M18" s="42"/>
    </row>
    <row r="19" spans="1:13" ht="12.75">
      <c r="A19" s="2282"/>
      <c r="B19" s="2283"/>
      <c r="C19" s="2284"/>
      <c r="D19" s="1364"/>
      <c r="E19" s="2289"/>
      <c r="F19" s="1893"/>
      <c r="G19" s="2289"/>
      <c r="H19" s="2286"/>
      <c r="I19" s="42"/>
      <c r="J19" s="42"/>
      <c r="K19" s="42"/>
      <c r="L19" s="42"/>
      <c r="M19" s="42"/>
    </row>
    <row r="20" spans="1:13" ht="12.75">
      <c r="A20" s="1392"/>
      <c r="B20" s="1591"/>
      <c r="C20" s="1590"/>
      <c r="D20" s="1582"/>
      <c r="E20" s="2290"/>
      <c r="F20" s="2291"/>
      <c r="G20" s="2290"/>
      <c r="H20" s="2292"/>
      <c r="I20" s="42"/>
      <c r="J20" s="42"/>
      <c r="K20" s="42"/>
      <c r="L20" s="42"/>
      <c r="M20" s="42"/>
    </row>
    <row r="21" spans="1:13" ht="12.75">
      <c r="A21" s="25"/>
      <c r="B21" s="61"/>
      <c r="C21" s="26"/>
      <c r="D21" s="1582" t="s">
        <v>879</v>
      </c>
      <c r="E21" s="2293"/>
      <c r="F21" s="2294"/>
      <c r="G21" s="2293"/>
      <c r="H21" s="2295"/>
      <c r="I21" s="42"/>
      <c r="J21" s="42"/>
      <c r="K21" s="42"/>
      <c r="L21" s="42"/>
      <c r="M21" s="42"/>
    </row>
    <row r="22" spans="1:13" ht="12.75">
      <c r="A22" s="1392"/>
      <c r="B22" s="1591"/>
      <c r="C22" s="1590"/>
      <c r="D22" s="27" t="s">
        <v>880</v>
      </c>
      <c r="E22" s="2296"/>
      <c r="F22" s="2291"/>
      <c r="G22" s="2296"/>
      <c r="H22" s="2292"/>
      <c r="I22" s="557"/>
      <c r="J22" s="557"/>
      <c r="K22" s="557"/>
      <c r="L22" s="557"/>
      <c r="M22" s="557"/>
    </row>
    <row r="23" spans="1:13" ht="12.75">
      <c r="A23" s="1392"/>
      <c r="B23" s="1591"/>
      <c r="C23" s="1590"/>
      <c r="D23" s="1582" t="s">
        <v>886</v>
      </c>
      <c r="E23" s="2296"/>
      <c r="F23" s="2291"/>
      <c r="G23" s="2296"/>
      <c r="H23" s="2292"/>
      <c r="I23" s="557"/>
      <c r="J23" s="557"/>
      <c r="K23" s="557"/>
      <c r="L23" s="557"/>
      <c r="M23" s="557"/>
    </row>
    <row r="24" spans="1:13" ht="12.75">
      <c r="A24" s="1392"/>
      <c r="B24" s="27" t="s">
        <v>887</v>
      </c>
      <c r="C24" s="2600" t="s">
        <v>883</v>
      </c>
      <c r="D24" s="2602"/>
      <c r="E24" s="2297">
        <v>1072.5</v>
      </c>
      <c r="F24" s="2291"/>
      <c r="G24" s="2297">
        <v>12870</v>
      </c>
      <c r="H24" s="2292"/>
      <c r="I24" s="557"/>
      <c r="J24" s="557"/>
      <c r="K24" s="557"/>
      <c r="L24" s="557"/>
      <c r="M24" s="557"/>
    </row>
    <row r="25" spans="1:13" ht="12.75">
      <c r="A25" s="1392"/>
      <c r="B25" s="1591"/>
      <c r="C25" s="2791" t="s">
        <v>884</v>
      </c>
      <c r="D25" s="2792"/>
      <c r="E25" s="2296"/>
      <c r="F25" s="2291"/>
      <c r="G25" s="2296"/>
      <c r="H25" s="2292"/>
      <c r="I25" s="557"/>
      <c r="J25" s="557"/>
      <c r="K25" s="557"/>
      <c r="L25" s="557"/>
      <c r="M25" s="557"/>
    </row>
    <row r="26" spans="1:13" ht="12.75">
      <c r="A26" s="1392"/>
      <c r="B26" s="1591"/>
      <c r="C26" s="1590"/>
      <c r="D26" s="1582" t="s">
        <v>888</v>
      </c>
      <c r="E26" s="2296"/>
      <c r="F26" s="2291"/>
      <c r="G26" s="2296"/>
      <c r="H26" s="2292"/>
      <c r="I26" s="557"/>
      <c r="J26" s="557"/>
      <c r="K26" s="557"/>
      <c r="L26" s="557"/>
      <c r="M26" s="557"/>
    </row>
    <row r="27" spans="1:13" ht="12.75">
      <c r="A27" s="1392"/>
      <c r="B27" s="1591"/>
      <c r="C27" s="2600" t="s">
        <v>883</v>
      </c>
      <c r="D27" s="2602"/>
      <c r="E27" s="2296"/>
      <c r="F27" s="2291"/>
      <c r="G27" s="2296"/>
      <c r="H27" s="2292"/>
      <c r="I27" s="557"/>
      <c r="J27" s="557"/>
      <c r="K27" s="557"/>
      <c r="L27" s="557"/>
      <c r="M27" s="557"/>
    </row>
    <row r="28" spans="1:13" ht="13.5" thickBot="1">
      <c r="A28" s="2298"/>
      <c r="B28" s="2299"/>
      <c r="C28" s="2300"/>
      <c r="D28" s="2299"/>
      <c r="E28" s="2301"/>
      <c r="F28" s="2302"/>
      <c r="G28" s="2301"/>
      <c r="H28" s="2303"/>
      <c r="I28" s="42"/>
      <c r="J28" s="42"/>
      <c r="K28" s="42"/>
      <c r="L28" s="42"/>
      <c r="M28" s="42"/>
    </row>
    <row r="29" spans="1:13" ht="12.75">
      <c r="A29" s="1899"/>
      <c r="B29" s="1899"/>
      <c r="C29" s="1899"/>
      <c r="D29" s="1899"/>
      <c r="E29" s="1899"/>
      <c r="F29" s="1899"/>
      <c r="G29" s="1900"/>
      <c r="H29" s="1900"/>
      <c r="I29" s="1899"/>
      <c r="J29" s="1899"/>
      <c r="K29" s="1899"/>
      <c r="L29" s="1899"/>
      <c r="M29" s="1899"/>
    </row>
    <row r="30" spans="1:13" ht="12.75">
      <c r="A30" s="1192" t="s">
        <v>972</v>
      </c>
      <c r="B30" s="1192"/>
      <c r="C30" s="1192"/>
      <c r="D30" s="1192"/>
      <c r="E30" s="1192"/>
      <c r="F30" s="1192"/>
      <c r="G30" s="2304"/>
      <c r="H30" s="1901"/>
      <c r="I30" s="1901"/>
      <c r="J30" s="1901"/>
      <c r="K30" s="1901"/>
      <c r="L30" s="1901"/>
      <c r="M30" s="1901"/>
    </row>
    <row r="31" spans="1:13" ht="12.75">
      <c r="A31" s="1192" t="s">
        <v>973</v>
      </c>
      <c r="B31" s="1192"/>
      <c r="C31" s="1192"/>
      <c r="D31" s="1192"/>
      <c r="E31" s="1192"/>
      <c r="F31" s="1192"/>
      <c r="G31" s="2304"/>
      <c r="H31" s="1901"/>
      <c r="I31" s="1901"/>
      <c r="J31" s="1901"/>
      <c r="K31" s="1901"/>
      <c r="L31" s="1901"/>
      <c r="M31" s="1901"/>
    </row>
    <row r="32" spans="1:13" ht="12.75">
      <c r="A32" s="1192" t="s">
        <v>974</v>
      </c>
      <c r="B32" s="1192"/>
      <c r="C32" s="1192"/>
      <c r="D32" s="1192"/>
      <c r="E32" s="1192"/>
      <c r="F32" s="1192"/>
      <c r="G32" s="2304"/>
      <c r="H32" s="1901"/>
      <c r="I32" s="1901"/>
      <c r="J32" s="1901"/>
      <c r="K32" s="1901"/>
      <c r="L32" s="1901"/>
      <c r="M32" s="1901"/>
    </row>
    <row r="33" spans="1:13" ht="12.75">
      <c r="A33" s="1192" t="s">
        <v>975</v>
      </c>
      <c r="B33" s="1192"/>
      <c r="C33" s="1192"/>
      <c r="D33" s="1192"/>
      <c r="E33" s="1192"/>
      <c r="F33" s="1192"/>
      <c r="G33" s="2304"/>
      <c r="H33" s="1901"/>
      <c r="I33" s="1901"/>
      <c r="J33" s="1901"/>
      <c r="K33" s="1901"/>
      <c r="L33" s="1901"/>
      <c r="M33" s="1901"/>
    </row>
    <row r="34" spans="1:13" ht="12.75">
      <c r="A34" s="1192" t="s">
        <v>977</v>
      </c>
      <c r="B34" s="1192"/>
      <c r="C34" s="1192"/>
      <c r="D34" s="1192"/>
      <c r="E34" s="1903"/>
      <c r="F34" s="1903"/>
      <c r="G34" s="1904"/>
      <c r="H34" s="1904"/>
      <c r="I34" s="1903"/>
      <c r="J34" s="1903"/>
      <c r="K34" s="1903"/>
      <c r="L34" s="1903"/>
      <c r="M34" s="1903"/>
    </row>
    <row r="35" spans="1:2" ht="12.75">
      <c r="A35" s="1192" t="s">
        <v>976</v>
      </c>
      <c r="B35" s="1192"/>
    </row>
  </sheetData>
  <sheetProtection/>
  <mergeCells count="15">
    <mergeCell ref="C25:D25"/>
    <mergeCell ref="C27:D27"/>
    <mergeCell ref="E10:F10"/>
    <mergeCell ref="G10:H10"/>
    <mergeCell ref="C15:D15"/>
    <mergeCell ref="C16:D16"/>
    <mergeCell ref="C18:D18"/>
    <mergeCell ref="C24:D24"/>
    <mergeCell ref="A8:B8"/>
    <mergeCell ref="C8:D8"/>
    <mergeCell ref="E8:F8"/>
    <mergeCell ref="G8:H8"/>
    <mergeCell ref="A9:B9"/>
    <mergeCell ref="E9:F9"/>
    <mergeCell ref="G9:H9"/>
  </mergeCells>
  <printOptions/>
  <pageMargins left="0.7" right="0.7" top="0.75" bottom="0.75" header="0.3" footer="0.3"/>
  <pageSetup fitToHeight="1" fitToWidth="1" horizontalDpi="600" verticalDpi="600" orientation="landscape" scale="99" r:id="rId1"/>
</worksheet>
</file>

<file path=xl/worksheets/sheet71.xml><?xml version="1.0" encoding="utf-8"?>
<worksheet xmlns="http://schemas.openxmlformats.org/spreadsheetml/2006/main" xmlns:r="http://schemas.openxmlformats.org/officeDocument/2006/relationships">
  <sheetPr>
    <pageSetUpPr fitToPage="1"/>
  </sheetPr>
  <dimension ref="A1:C34"/>
  <sheetViews>
    <sheetView zoomScalePageLayoutView="0" workbookViewId="0" topLeftCell="A1">
      <selection activeCell="D1" sqref="D1"/>
    </sheetView>
  </sheetViews>
  <sheetFormatPr defaultColWidth="9.140625" defaultRowHeight="12.75"/>
  <cols>
    <col min="1" max="1" width="3.8515625" style="11" customWidth="1"/>
    <col min="2" max="2" width="43.8515625" style="11" customWidth="1"/>
    <col min="3" max="3" width="51.00390625" style="15" customWidth="1"/>
  </cols>
  <sheetData>
    <row r="1" spans="1:3" ht="12.75">
      <c r="A1" s="8"/>
      <c r="B1" s="9"/>
      <c r="C1" s="10"/>
    </row>
    <row r="2" spans="1:3" ht="20.25">
      <c r="A2" s="548" t="s">
        <v>889</v>
      </c>
      <c r="B2" s="1570"/>
      <c r="C2" s="14"/>
    </row>
    <row r="3" spans="1:3" ht="18">
      <c r="A3" s="1444" t="s">
        <v>73</v>
      </c>
      <c r="B3" s="1575"/>
      <c r="C3" s="2262"/>
    </row>
    <row r="4" spans="1:3" ht="18">
      <c r="A4" s="1444" t="s">
        <v>766</v>
      </c>
      <c r="B4" s="1575"/>
      <c r="C4" s="2262"/>
    </row>
    <row r="5" spans="1:3" ht="12.75">
      <c r="A5" s="2305"/>
      <c r="B5" s="2306"/>
      <c r="C5" s="174"/>
    </row>
    <row r="6" spans="1:3" ht="12.75">
      <c r="A6" s="2263"/>
      <c r="B6" s="2307"/>
      <c r="C6" s="2308"/>
    </row>
    <row r="7" spans="1:3" ht="12.75">
      <c r="A7" s="2800" t="s">
        <v>488</v>
      </c>
      <c r="B7" s="2801"/>
      <c r="C7" s="2309"/>
    </row>
    <row r="8" spans="1:3" ht="12.75">
      <c r="A8" s="2800" t="s">
        <v>460</v>
      </c>
      <c r="B8" s="2801"/>
      <c r="C8" s="2310" t="s">
        <v>890</v>
      </c>
    </row>
    <row r="9" spans="1:3" ht="12.75">
      <c r="A9" s="2311"/>
      <c r="B9" s="2312"/>
      <c r="C9" s="2313" t="s">
        <v>494</v>
      </c>
    </row>
    <row r="10" spans="1:3" ht="12.75">
      <c r="A10" s="2314"/>
      <c r="B10" s="1597"/>
      <c r="C10" s="2315"/>
    </row>
    <row r="11" spans="1:3" ht="12.75">
      <c r="A11" s="2316"/>
      <c r="B11" s="2317"/>
      <c r="C11" s="2318"/>
    </row>
    <row r="12" spans="1:3" ht="12.75">
      <c r="A12" s="761"/>
      <c r="B12" s="2319" t="s">
        <v>891</v>
      </c>
      <c r="C12" s="2320">
        <v>0.5</v>
      </c>
    </row>
    <row r="13" spans="1:3" ht="12.75">
      <c r="A13" s="761"/>
      <c r="B13" s="1680"/>
      <c r="C13" s="2321"/>
    </row>
    <row r="14" spans="1:3" ht="12.75">
      <c r="A14" s="761"/>
      <c r="B14" s="2319" t="s">
        <v>892</v>
      </c>
      <c r="C14" s="2320" t="s">
        <v>893</v>
      </c>
    </row>
    <row r="15" spans="1:3" ht="12.75">
      <c r="A15" s="761"/>
      <c r="B15" s="1680"/>
      <c r="C15" s="2320" t="s">
        <v>894</v>
      </c>
    </row>
    <row r="16" spans="1:3" ht="12.75">
      <c r="A16" s="761"/>
      <c r="B16" s="1680"/>
      <c r="C16" s="2320" t="s">
        <v>895</v>
      </c>
    </row>
    <row r="17" spans="1:3" ht="12.75">
      <c r="A17" s="761"/>
      <c r="B17" s="1680"/>
      <c r="C17" s="2320"/>
    </row>
    <row r="18" spans="1:3" ht="12.75">
      <c r="A18" s="761"/>
      <c r="B18" s="2319" t="s">
        <v>896</v>
      </c>
      <c r="C18" s="2320">
        <v>1.4</v>
      </c>
    </row>
    <row r="19" spans="1:3" ht="12.75">
      <c r="A19" s="761"/>
      <c r="B19" s="1680"/>
      <c r="C19" s="2321"/>
    </row>
    <row r="20" spans="1:3" ht="12.75">
      <c r="A20" s="761"/>
      <c r="B20" s="2319" t="s">
        <v>897</v>
      </c>
      <c r="C20" s="2320">
        <v>1.8</v>
      </c>
    </row>
    <row r="21" spans="1:3" ht="12.75">
      <c r="A21" s="761"/>
      <c r="B21" s="1680"/>
      <c r="C21" s="2320"/>
    </row>
    <row r="22" spans="1:3" ht="12.75">
      <c r="A22" s="761"/>
      <c r="B22" s="2319" t="s">
        <v>898</v>
      </c>
      <c r="C22" s="2320">
        <v>2.2</v>
      </c>
    </row>
    <row r="23" spans="1:3" ht="12.75">
      <c r="A23" s="761"/>
      <c r="B23" s="2319"/>
      <c r="C23" s="2320"/>
    </row>
    <row r="24" spans="1:3" ht="12.75">
      <c r="A24" s="761"/>
      <c r="B24" s="2319" t="s">
        <v>899</v>
      </c>
      <c r="C24" s="2320">
        <v>2.6</v>
      </c>
    </row>
    <row r="25" spans="1:3" ht="12.75">
      <c r="A25" s="761"/>
      <c r="B25" s="1680"/>
      <c r="C25" s="2320"/>
    </row>
    <row r="26" spans="1:3" ht="12.75">
      <c r="A26" s="2733" t="s">
        <v>900</v>
      </c>
      <c r="B26" s="2735"/>
      <c r="C26" s="2320" t="s">
        <v>901</v>
      </c>
    </row>
    <row r="27" spans="1:3" ht="12.75">
      <c r="A27" s="761"/>
      <c r="B27" s="1680"/>
      <c r="C27" s="2320"/>
    </row>
    <row r="28" spans="1:3" ht="12.75">
      <c r="A28" s="2733" t="s">
        <v>902</v>
      </c>
      <c r="B28" s="2735"/>
      <c r="C28" s="2320">
        <v>9</v>
      </c>
    </row>
    <row r="29" spans="1:3" ht="13.5" thickBot="1">
      <c r="A29" s="764"/>
      <c r="B29" s="765"/>
      <c r="C29" s="2322"/>
    </row>
    <row r="30" spans="1:3" ht="12.75">
      <c r="A30" s="1899"/>
      <c r="B30" s="1899"/>
      <c r="C30" s="1900"/>
    </row>
    <row r="31" spans="1:3" ht="12.75">
      <c r="A31" s="1192" t="s">
        <v>903</v>
      </c>
      <c r="B31" s="1192"/>
      <c r="C31" s="1901"/>
    </row>
    <row r="32" spans="1:3" ht="12.75">
      <c r="A32" s="1192"/>
      <c r="B32" s="1192" t="s">
        <v>904</v>
      </c>
      <c r="C32" s="1901"/>
    </row>
    <row r="33" spans="1:3" ht="12.75">
      <c r="A33" s="1192"/>
      <c r="B33" s="237" t="s">
        <v>905</v>
      </c>
      <c r="C33" s="1902"/>
    </row>
    <row r="34" spans="1:3" ht="12.75">
      <c r="A34" s="1192"/>
      <c r="B34" s="1903"/>
      <c r="C34" s="1904"/>
    </row>
  </sheetData>
  <sheetProtection/>
  <mergeCells count="4">
    <mergeCell ref="A7:B7"/>
    <mergeCell ref="A8:B8"/>
    <mergeCell ref="A26:B26"/>
    <mergeCell ref="A28:B28"/>
  </mergeCells>
  <printOptions/>
  <pageMargins left="0.7" right="0.7" top="0.75" bottom="0.75" header="0.3" footer="0.3"/>
  <pageSetup fitToHeight="1" fitToWidth="1"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O26"/>
  <sheetViews>
    <sheetView zoomScalePageLayoutView="0" workbookViewId="0" topLeftCell="A1">
      <selection activeCell="G32" sqref="G32"/>
    </sheetView>
  </sheetViews>
  <sheetFormatPr defaultColWidth="9.140625" defaultRowHeight="12.75"/>
  <cols>
    <col min="4" max="4" width="9.7109375" style="0" customWidth="1"/>
  </cols>
  <sheetData>
    <row r="1" spans="1:15" ht="12.75">
      <c r="A1" s="314"/>
      <c r="B1" s="315"/>
      <c r="C1" s="315"/>
      <c r="D1" s="315"/>
      <c r="E1" s="315"/>
      <c r="F1" s="315"/>
      <c r="G1" s="315"/>
      <c r="H1" s="315"/>
      <c r="I1" s="315"/>
      <c r="J1" s="315"/>
      <c r="K1" s="315"/>
      <c r="L1" s="315"/>
      <c r="M1" s="2530"/>
      <c r="N1" s="2530"/>
      <c r="O1" s="2531"/>
    </row>
    <row r="2" spans="1:15" ht="23.25">
      <c r="A2" s="2532" t="s">
        <v>241</v>
      </c>
      <c r="B2" s="2533"/>
      <c r="C2" s="2533"/>
      <c r="D2" s="2533"/>
      <c r="E2" s="2533"/>
      <c r="F2" s="2533"/>
      <c r="G2" s="2533"/>
      <c r="H2" s="2533"/>
      <c r="I2" s="2533"/>
      <c r="J2" s="2533"/>
      <c r="K2" s="2533"/>
      <c r="L2" s="2533"/>
      <c r="M2" s="2533"/>
      <c r="N2" s="2533"/>
      <c r="O2" s="2534"/>
    </row>
    <row r="3" spans="1:15" ht="20.25">
      <c r="A3" s="2494" t="s">
        <v>13</v>
      </c>
      <c r="B3" s="2495"/>
      <c r="C3" s="2495"/>
      <c r="D3" s="2495"/>
      <c r="E3" s="2495"/>
      <c r="F3" s="2495"/>
      <c r="G3" s="2495"/>
      <c r="H3" s="2495"/>
      <c r="I3" s="2495"/>
      <c r="J3" s="2495"/>
      <c r="K3" s="2495"/>
      <c r="L3" s="2495"/>
      <c r="M3" s="2495"/>
      <c r="N3" s="2495"/>
      <c r="O3" s="2535"/>
    </row>
    <row r="4" spans="1:15" ht="20.25">
      <c r="A4" s="2494" t="s">
        <v>144</v>
      </c>
      <c r="B4" s="2495"/>
      <c r="C4" s="2495"/>
      <c r="D4" s="2495"/>
      <c r="E4" s="2495"/>
      <c r="F4" s="2495"/>
      <c r="G4" s="2495"/>
      <c r="H4" s="2495"/>
      <c r="I4" s="2495"/>
      <c r="J4" s="2495"/>
      <c r="K4" s="2495"/>
      <c r="L4" s="2495"/>
      <c r="M4" s="2495"/>
      <c r="N4" s="2495"/>
      <c r="O4" s="2535"/>
    </row>
    <row r="5" spans="1:15" ht="12.75">
      <c r="A5" s="317"/>
      <c r="B5" s="318"/>
      <c r="C5" s="319"/>
      <c r="D5" s="319"/>
      <c r="E5" s="319"/>
      <c r="F5" s="319"/>
      <c r="G5" s="319"/>
      <c r="H5" s="319"/>
      <c r="I5" s="319"/>
      <c r="J5" s="319"/>
      <c r="K5" s="319"/>
      <c r="L5" s="319"/>
      <c r="M5" s="2536"/>
      <c r="N5" s="2536"/>
      <c r="O5" s="2537"/>
    </row>
    <row r="6" spans="1:15" ht="12.75">
      <c r="A6" s="321"/>
      <c r="B6" s="322"/>
      <c r="C6" s="2526" t="s">
        <v>242</v>
      </c>
      <c r="D6" s="2527"/>
      <c r="E6" s="2527"/>
      <c r="F6" s="2527"/>
      <c r="G6" s="2527"/>
      <c r="H6" s="2527"/>
      <c r="I6" s="2527"/>
      <c r="J6" s="2527"/>
      <c r="K6" s="2527"/>
      <c r="L6" s="2527"/>
      <c r="M6" s="323"/>
      <c r="N6" s="324"/>
      <c r="O6" s="325"/>
    </row>
    <row r="7" spans="1:15" ht="12.75">
      <c r="A7" s="2522"/>
      <c r="B7" s="2523"/>
      <c r="C7" s="2528"/>
      <c r="D7" s="2529"/>
      <c r="E7" s="2529"/>
      <c r="F7" s="2529"/>
      <c r="G7" s="2529"/>
      <c r="H7" s="2529"/>
      <c r="I7" s="2529"/>
      <c r="J7" s="2529"/>
      <c r="K7" s="2529"/>
      <c r="L7" s="2529"/>
      <c r="M7" s="328"/>
      <c r="N7" s="329"/>
      <c r="O7" s="330"/>
    </row>
    <row r="8" spans="1:15" ht="12.75">
      <c r="A8" s="2522" t="s">
        <v>132</v>
      </c>
      <c r="B8" s="2523"/>
      <c r="C8" s="2524" t="s">
        <v>936</v>
      </c>
      <c r="D8" s="2525"/>
      <c r="E8" s="2525" t="s">
        <v>243</v>
      </c>
      <c r="F8" s="2525"/>
      <c r="G8" s="2525" t="s">
        <v>244</v>
      </c>
      <c r="H8" s="2525"/>
      <c r="I8" s="2525" t="s">
        <v>245</v>
      </c>
      <c r="J8" s="2525"/>
      <c r="K8" s="2525" t="s">
        <v>246</v>
      </c>
      <c r="L8" s="2525"/>
      <c r="M8" s="2519" t="s">
        <v>145</v>
      </c>
      <c r="N8" s="2520"/>
      <c r="O8" s="2521"/>
    </row>
    <row r="9" spans="1:15" ht="12.75">
      <c r="A9" s="332"/>
      <c r="B9" s="94"/>
      <c r="C9" s="333"/>
      <c r="D9" s="94"/>
      <c r="E9" s="94"/>
      <c r="F9" s="94"/>
      <c r="G9" s="94"/>
      <c r="H9" s="94"/>
      <c r="I9" s="94"/>
      <c r="J9" s="94"/>
      <c r="K9" s="94"/>
      <c r="L9" s="94"/>
      <c r="M9" s="334"/>
      <c r="N9" s="335"/>
      <c r="O9" s="336"/>
    </row>
    <row r="10" spans="1:15" ht="12.75">
      <c r="A10" s="2441"/>
      <c r="B10" s="280"/>
      <c r="C10" s="337"/>
      <c r="D10" s="338"/>
      <c r="E10" s="338"/>
      <c r="F10" s="338"/>
      <c r="G10" s="338"/>
      <c r="H10" s="338"/>
      <c r="I10" s="338"/>
      <c r="J10" s="338"/>
      <c r="K10" s="338"/>
      <c r="L10" s="338"/>
      <c r="M10" s="339"/>
      <c r="N10" s="338"/>
      <c r="O10" s="340"/>
    </row>
    <row r="11" spans="1:15" ht="12.75">
      <c r="A11" s="2442" t="s">
        <v>171</v>
      </c>
      <c r="B11" s="2349"/>
      <c r="C11" s="341">
        <v>545</v>
      </c>
      <c r="D11" s="221"/>
      <c r="E11" s="2420">
        <v>36</v>
      </c>
      <c r="F11" s="221"/>
      <c r="G11" s="2420">
        <v>5</v>
      </c>
      <c r="H11" s="221"/>
      <c r="I11" s="343" t="s">
        <v>189</v>
      </c>
      <c r="J11" s="221"/>
      <c r="K11" s="343" t="s">
        <v>189</v>
      </c>
      <c r="L11" s="2350"/>
      <c r="M11" s="2352"/>
      <c r="N11" s="221">
        <f aca="true" t="shared" si="0" ref="N11:N18">SUM(C11:L11)</f>
        <v>586</v>
      </c>
      <c r="O11" s="345"/>
    </row>
    <row r="12" spans="1:15" ht="12.75">
      <c r="A12" s="2442" t="s">
        <v>172</v>
      </c>
      <c r="B12" s="2349"/>
      <c r="C12" s="341">
        <v>538</v>
      </c>
      <c r="D12" s="221"/>
      <c r="E12" s="2420">
        <v>66</v>
      </c>
      <c r="F12" s="221"/>
      <c r="G12" s="2420">
        <v>18</v>
      </c>
      <c r="H12" s="221"/>
      <c r="I12" s="343" t="s">
        <v>189</v>
      </c>
      <c r="J12" s="221"/>
      <c r="K12" s="343" t="s">
        <v>189</v>
      </c>
      <c r="L12" s="2350"/>
      <c r="M12" s="2352"/>
      <c r="N12" s="221">
        <f t="shared" si="0"/>
        <v>622</v>
      </c>
      <c r="O12" s="345"/>
    </row>
    <row r="13" spans="1:15" ht="12.75">
      <c r="A13" s="2442" t="s">
        <v>173</v>
      </c>
      <c r="B13" s="2349"/>
      <c r="C13" s="341">
        <v>451</v>
      </c>
      <c r="D13" s="221"/>
      <c r="E13" s="2420">
        <v>66</v>
      </c>
      <c r="F13" s="221"/>
      <c r="G13" s="2420">
        <v>15</v>
      </c>
      <c r="H13" s="221"/>
      <c r="I13" s="342">
        <v>5</v>
      </c>
      <c r="J13" s="221"/>
      <c r="K13" s="343" t="s">
        <v>189</v>
      </c>
      <c r="L13" s="2350"/>
      <c r="M13" s="2352"/>
      <c r="N13" s="221">
        <f t="shared" si="0"/>
        <v>537</v>
      </c>
      <c r="O13" s="345"/>
    </row>
    <row r="14" spans="1:15" ht="12.75">
      <c r="A14" s="2442" t="s">
        <v>174</v>
      </c>
      <c r="B14" s="2349"/>
      <c r="C14" s="346">
        <v>534</v>
      </c>
      <c r="D14" s="221"/>
      <c r="E14" s="146">
        <v>137</v>
      </c>
      <c r="F14" s="221"/>
      <c r="G14" s="146">
        <v>17</v>
      </c>
      <c r="H14" s="221"/>
      <c r="I14" s="342">
        <v>6</v>
      </c>
      <c r="J14" s="221"/>
      <c r="K14" s="347" t="s">
        <v>189</v>
      </c>
      <c r="L14" s="2350"/>
      <c r="M14" s="2352"/>
      <c r="N14" s="221">
        <f t="shared" si="0"/>
        <v>694</v>
      </c>
      <c r="O14" s="345"/>
    </row>
    <row r="15" spans="1:15" ht="12.75">
      <c r="A15" s="2442" t="s">
        <v>175</v>
      </c>
      <c r="B15" s="2349"/>
      <c r="C15" s="348">
        <v>309</v>
      </c>
      <c r="D15" s="221"/>
      <c r="E15" s="146">
        <v>118</v>
      </c>
      <c r="F15" s="221"/>
      <c r="G15" s="146">
        <v>16</v>
      </c>
      <c r="H15" s="221"/>
      <c r="I15" s="343" t="s">
        <v>189</v>
      </c>
      <c r="J15" s="221"/>
      <c r="K15" s="347" t="s">
        <v>189</v>
      </c>
      <c r="L15" s="2350"/>
      <c r="M15" s="2352"/>
      <c r="N15" s="221">
        <f t="shared" si="0"/>
        <v>443</v>
      </c>
      <c r="O15" s="345"/>
    </row>
    <row r="16" spans="1:15" ht="12.75">
      <c r="A16" s="2442" t="s">
        <v>247</v>
      </c>
      <c r="B16" s="2349"/>
      <c r="C16" s="348">
        <v>352</v>
      </c>
      <c r="D16" s="221"/>
      <c r="E16" s="146">
        <v>245</v>
      </c>
      <c r="F16" s="221"/>
      <c r="G16" s="146">
        <v>83</v>
      </c>
      <c r="H16" s="221"/>
      <c r="I16" s="146">
        <v>23</v>
      </c>
      <c r="J16" s="221"/>
      <c r="K16" s="146">
        <v>2</v>
      </c>
      <c r="L16" s="2350"/>
      <c r="M16" s="2352"/>
      <c r="N16" s="221">
        <f t="shared" si="0"/>
        <v>705</v>
      </c>
      <c r="O16" s="345"/>
    </row>
    <row r="17" spans="1:15" ht="12.75">
      <c r="A17" s="2442" t="s">
        <v>248</v>
      </c>
      <c r="B17" s="2349"/>
      <c r="C17" s="348">
        <v>184</v>
      </c>
      <c r="D17" s="221"/>
      <c r="E17" s="146">
        <v>234</v>
      </c>
      <c r="F17" s="221"/>
      <c r="G17" s="146">
        <v>72</v>
      </c>
      <c r="H17" s="221"/>
      <c r="I17" s="146">
        <v>11</v>
      </c>
      <c r="J17" s="221"/>
      <c r="K17" s="146">
        <v>7</v>
      </c>
      <c r="L17" s="2350"/>
      <c r="M17" s="2352"/>
      <c r="N17" s="221">
        <f t="shared" si="0"/>
        <v>508</v>
      </c>
      <c r="O17" s="345"/>
    </row>
    <row r="18" spans="1:15" ht="12.75">
      <c r="A18" s="2442">
        <v>2010</v>
      </c>
      <c r="B18" s="2349"/>
      <c r="C18" s="348">
        <v>14</v>
      </c>
      <c r="D18" s="221"/>
      <c r="E18" s="146">
        <v>17</v>
      </c>
      <c r="F18" s="221"/>
      <c r="G18" s="146">
        <v>13</v>
      </c>
      <c r="H18" s="221"/>
      <c r="I18" s="146">
        <v>1</v>
      </c>
      <c r="J18" s="221"/>
      <c r="K18" s="347" t="s">
        <v>189</v>
      </c>
      <c r="L18" s="2350"/>
      <c r="M18" s="2352"/>
      <c r="N18" s="221">
        <f t="shared" si="0"/>
        <v>45</v>
      </c>
      <c r="O18" s="345"/>
    </row>
    <row r="19" spans="1:15" ht="12.75">
      <c r="A19" s="2442" t="s">
        <v>176</v>
      </c>
      <c r="B19" s="2349"/>
      <c r="C19" s="348">
        <f>SUM(C11:C18)</f>
        <v>2927</v>
      </c>
      <c r="D19" s="221"/>
      <c r="E19" s="146">
        <f>SUM(E11:E18)</f>
        <v>919</v>
      </c>
      <c r="F19" s="221"/>
      <c r="G19" s="146">
        <f>SUM(G11:G18)</f>
        <v>239</v>
      </c>
      <c r="H19" s="221"/>
      <c r="I19" s="146">
        <f>SUM(I11:I18)</f>
        <v>46</v>
      </c>
      <c r="J19" s="221"/>
      <c r="K19" s="146">
        <f>SUM(K11:K18)</f>
        <v>9</v>
      </c>
      <c r="L19" s="2350"/>
      <c r="M19" s="2352"/>
      <c r="N19" s="221">
        <f>SUM(N11:N18)</f>
        <v>4140</v>
      </c>
      <c r="O19" s="345"/>
    </row>
    <row r="20" spans="1:15" ht="12.75">
      <c r="A20" s="2442" t="s">
        <v>249</v>
      </c>
      <c r="B20" s="2349"/>
      <c r="C20" s="349">
        <v>0.7198</v>
      </c>
      <c r="D20" s="350"/>
      <c r="E20" s="2421">
        <v>0.2126</v>
      </c>
      <c r="F20" s="350"/>
      <c r="G20" s="2421">
        <v>0.0546</v>
      </c>
      <c r="H20" s="350"/>
      <c r="I20" s="351">
        <v>0.011</v>
      </c>
      <c r="J20" s="350"/>
      <c r="K20" s="351">
        <v>0.0023</v>
      </c>
      <c r="L20" s="2351"/>
      <c r="M20" s="2352"/>
      <c r="N20" s="350">
        <v>1</v>
      </c>
      <c r="O20" s="345"/>
    </row>
    <row r="21" spans="1:15" ht="12.75">
      <c r="A21" s="352"/>
      <c r="B21" s="353"/>
      <c r="C21" s="354"/>
      <c r="D21" s="355"/>
      <c r="E21" s="355"/>
      <c r="F21" s="355"/>
      <c r="G21" s="355"/>
      <c r="H21" s="355"/>
      <c r="I21" s="355"/>
      <c r="J21" s="355"/>
      <c r="K21" s="355"/>
      <c r="L21" s="355"/>
      <c r="M21" s="356"/>
      <c r="N21" s="357"/>
      <c r="O21" s="358"/>
    </row>
    <row r="22" spans="1:15" ht="12.75">
      <c r="A22" s="359"/>
      <c r="B22" s="359"/>
      <c r="C22" s="359"/>
      <c r="D22" s="359"/>
      <c r="E22" s="359"/>
      <c r="F22" s="359"/>
      <c r="G22" s="359"/>
      <c r="H22" s="359"/>
      <c r="I22" s="359"/>
      <c r="J22" s="359"/>
      <c r="K22" s="359"/>
      <c r="L22" s="359"/>
      <c r="M22" s="360"/>
      <c r="N22" s="361"/>
      <c r="O22" s="361"/>
    </row>
    <row r="23" spans="1:12" ht="12.75">
      <c r="A23" s="362" t="s">
        <v>177</v>
      </c>
      <c r="B23" s="362"/>
      <c r="C23" s="362"/>
      <c r="D23" s="362"/>
      <c r="E23" s="362"/>
      <c r="F23" s="362"/>
      <c r="G23" s="362"/>
      <c r="H23" s="362"/>
      <c r="I23" s="362"/>
      <c r="J23" s="362"/>
      <c r="K23" s="362"/>
      <c r="L23" s="362"/>
    </row>
    <row r="24" spans="1:12" ht="12.75">
      <c r="A24" s="363" t="s">
        <v>250</v>
      </c>
      <c r="B24" s="362"/>
      <c r="C24" s="362"/>
      <c r="D24" s="362"/>
      <c r="E24" s="362"/>
      <c r="F24" s="362"/>
      <c r="G24" s="362"/>
      <c r="H24" s="362"/>
      <c r="I24" s="362"/>
      <c r="J24" s="362"/>
      <c r="K24" s="362"/>
      <c r="L24" s="362"/>
    </row>
    <row r="25" spans="1:12" ht="12.75">
      <c r="A25" s="362" t="s">
        <v>251</v>
      </c>
      <c r="B25" s="359"/>
      <c r="C25" s="359"/>
      <c r="D25" s="359"/>
      <c r="E25" s="359"/>
      <c r="F25" s="359"/>
      <c r="G25" s="359"/>
      <c r="H25" s="359"/>
      <c r="I25" s="359"/>
      <c r="J25" s="359"/>
      <c r="K25" s="359"/>
      <c r="L25" s="359"/>
    </row>
    <row r="26" spans="1:12" ht="12.75">
      <c r="A26" s="364"/>
      <c r="B26" s="359"/>
      <c r="C26" s="359"/>
      <c r="D26" s="359"/>
      <c r="E26" s="359"/>
      <c r="F26" s="359"/>
      <c r="G26" s="359"/>
      <c r="H26" s="359"/>
      <c r="I26" s="359"/>
      <c r="J26" s="359"/>
      <c r="K26" s="359"/>
      <c r="L26" s="359"/>
    </row>
  </sheetData>
  <sheetProtection/>
  <mergeCells count="14">
    <mergeCell ref="C6:L7"/>
    <mergeCell ref="A7:B7"/>
    <mergeCell ref="M1:O1"/>
    <mergeCell ref="A2:O2"/>
    <mergeCell ref="A3:O3"/>
    <mergeCell ref="A4:O4"/>
    <mergeCell ref="M5:O5"/>
    <mergeCell ref="M8:O8"/>
    <mergeCell ref="A8:B8"/>
    <mergeCell ref="C8:D8"/>
    <mergeCell ref="E8:F8"/>
    <mergeCell ref="G8:H8"/>
    <mergeCell ref="I8:J8"/>
    <mergeCell ref="K8:L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S44"/>
  <sheetViews>
    <sheetView zoomScalePageLayoutView="0" workbookViewId="0" topLeftCell="A1">
      <selection activeCell="C8" sqref="C8:D8"/>
    </sheetView>
  </sheetViews>
  <sheetFormatPr defaultColWidth="9.140625" defaultRowHeight="12.75"/>
  <cols>
    <col min="1" max="1" width="1.28515625" style="365" customWidth="1"/>
    <col min="2" max="2" width="19.7109375" style="365" customWidth="1"/>
    <col min="3" max="3" width="15.7109375" style="365" customWidth="1"/>
    <col min="4" max="4" width="6.7109375" style="365" customWidth="1"/>
    <col min="5" max="5" width="15.8515625" style="365" customWidth="1"/>
    <col min="6" max="6" width="6.7109375" style="365" customWidth="1"/>
    <col min="7" max="7" width="15.8515625" style="365" customWidth="1"/>
    <col min="8" max="8" width="6.7109375" style="365" customWidth="1"/>
    <col min="9" max="9" width="15.7109375" style="365" customWidth="1"/>
    <col min="10" max="10" width="6.7109375" style="365" customWidth="1"/>
    <col min="11" max="11" width="15.7109375" style="365" customWidth="1"/>
    <col min="12" max="12" width="6.7109375" style="365" customWidth="1"/>
    <col min="13" max="13" width="16.421875" style="0" bestFit="1" customWidth="1"/>
    <col min="14" max="14" width="14.8515625" style="0" bestFit="1" customWidth="1"/>
    <col min="15" max="15" width="2.140625" style="0" customWidth="1"/>
    <col min="17" max="17" width="17.28125" style="0" bestFit="1" customWidth="1"/>
    <col min="19" max="19" width="14.8515625" style="0" bestFit="1" customWidth="1"/>
  </cols>
  <sheetData>
    <row r="1" spans="1:15" s="365" customFormat="1" ht="4.5" customHeight="1">
      <c r="A1" s="314"/>
      <c r="B1" s="315"/>
      <c r="C1" s="315"/>
      <c r="D1" s="315"/>
      <c r="E1" s="315"/>
      <c r="F1" s="315"/>
      <c r="G1" s="315"/>
      <c r="H1" s="315"/>
      <c r="I1" s="315"/>
      <c r="J1" s="315"/>
      <c r="K1" s="315"/>
      <c r="L1" s="315"/>
      <c r="M1" s="2530"/>
      <c r="N1" s="2530"/>
      <c r="O1" s="2531"/>
    </row>
    <row r="2" spans="1:15" s="72" customFormat="1" ht="23.25">
      <c r="A2" s="2532" t="s">
        <v>252</v>
      </c>
      <c r="B2" s="2533"/>
      <c r="C2" s="2533"/>
      <c r="D2" s="2533"/>
      <c r="E2" s="2533"/>
      <c r="F2" s="2533"/>
      <c r="G2" s="2533"/>
      <c r="H2" s="2533"/>
      <c r="I2" s="2533"/>
      <c r="J2" s="2533"/>
      <c r="K2" s="2533"/>
      <c r="L2" s="2533"/>
      <c r="M2" s="2533"/>
      <c r="N2" s="2533"/>
      <c r="O2" s="2534"/>
    </row>
    <row r="3" spans="1:15" s="87" customFormat="1" ht="20.25">
      <c r="A3" s="2494" t="s">
        <v>15</v>
      </c>
      <c r="B3" s="2495"/>
      <c r="C3" s="2495"/>
      <c r="D3" s="2495"/>
      <c r="E3" s="2495"/>
      <c r="F3" s="2495"/>
      <c r="G3" s="2495"/>
      <c r="H3" s="2495"/>
      <c r="I3" s="2495"/>
      <c r="J3" s="2495"/>
      <c r="K3" s="2495"/>
      <c r="L3" s="2495"/>
      <c r="M3" s="2495"/>
      <c r="N3" s="2495"/>
      <c r="O3" s="2535"/>
    </row>
    <row r="4" spans="1:15" s="87" customFormat="1" ht="20.25">
      <c r="A4" s="2494" t="s">
        <v>144</v>
      </c>
      <c r="B4" s="2495"/>
      <c r="C4" s="2495"/>
      <c r="D4" s="2495"/>
      <c r="E4" s="2495"/>
      <c r="F4" s="2495"/>
      <c r="G4" s="2495"/>
      <c r="H4" s="2495"/>
      <c r="I4" s="2495"/>
      <c r="J4" s="2495"/>
      <c r="K4" s="2495"/>
      <c r="L4" s="2495"/>
      <c r="M4" s="2495"/>
      <c r="N4" s="2495"/>
      <c r="O4" s="2535"/>
    </row>
    <row r="5" spans="1:15" s="68" customFormat="1" ht="6" customHeight="1">
      <c r="A5" s="317"/>
      <c r="B5" s="318"/>
      <c r="C5" s="319"/>
      <c r="D5" s="319"/>
      <c r="E5" s="319"/>
      <c r="F5" s="319"/>
      <c r="G5" s="319"/>
      <c r="H5" s="319"/>
      <c r="I5" s="319"/>
      <c r="J5" s="319"/>
      <c r="K5" s="319"/>
      <c r="L5" s="319"/>
      <c r="M5" s="2536"/>
      <c r="N5" s="2536"/>
      <c r="O5" s="2537"/>
    </row>
    <row r="6" spans="1:15" s="68" customFormat="1" ht="12.75" customHeight="1">
      <c r="A6" s="321"/>
      <c r="B6" s="322"/>
      <c r="C6" s="2526" t="s">
        <v>242</v>
      </c>
      <c r="D6" s="2527"/>
      <c r="E6" s="2527"/>
      <c r="F6" s="2527"/>
      <c r="G6" s="2527"/>
      <c r="H6" s="2527"/>
      <c r="I6" s="2527"/>
      <c r="J6" s="2527"/>
      <c r="K6" s="2527"/>
      <c r="L6" s="2527"/>
      <c r="M6" s="323"/>
      <c r="N6" s="324"/>
      <c r="O6" s="325"/>
    </row>
    <row r="7" spans="1:15" s="68" customFormat="1" ht="12.75" customHeight="1">
      <c r="A7" s="2522"/>
      <c r="B7" s="2523"/>
      <c r="C7" s="2528"/>
      <c r="D7" s="2529"/>
      <c r="E7" s="2529"/>
      <c r="F7" s="2529"/>
      <c r="G7" s="2529"/>
      <c r="H7" s="2529"/>
      <c r="I7" s="2529"/>
      <c r="J7" s="2529"/>
      <c r="K7" s="2529"/>
      <c r="L7" s="2529"/>
      <c r="M7" s="328"/>
      <c r="N7" s="329"/>
      <c r="O7" s="330"/>
    </row>
    <row r="8" spans="1:15" s="68" customFormat="1" ht="12.75" customHeight="1">
      <c r="A8" s="2522" t="s">
        <v>132</v>
      </c>
      <c r="B8" s="2523"/>
      <c r="C8" s="2524" t="s">
        <v>936</v>
      </c>
      <c r="D8" s="2525"/>
      <c r="E8" s="2525" t="s">
        <v>243</v>
      </c>
      <c r="F8" s="2525"/>
      <c r="G8" s="2525" t="s">
        <v>244</v>
      </c>
      <c r="H8" s="2525"/>
      <c r="I8" s="2525" t="s">
        <v>245</v>
      </c>
      <c r="J8" s="2525"/>
      <c r="K8" s="2525" t="s">
        <v>246</v>
      </c>
      <c r="L8" s="2525"/>
      <c r="M8" s="2519" t="s">
        <v>145</v>
      </c>
      <c r="N8" s="2520"/>
      <c r="O8" s="2521"/>
    </row>
    <row r="9" spans="1:15" s="68" customFormat="1" ht="9.75" customHeight="1">
      <c r="A9" s="332"/>
      <c r="B9" s="94"/>
      <c r="C9" s="333"/>
      <c r="D9" s="94"/>
      <c r="E9" s="94"/>
      <c r="F9" s="94"/>
      <c r="G9" s="94"/>
      <c r="H9" s="94"/>
      <c r="I9" s="94"/>
      <c r="J9" s="94"/>
      <c r="K9" s="94"/>
      <c r="L9" s="94"/>
      <c r="M9" s="334"/>
      <c r="N9" s="335"/>
      <c r="O9" s="336"/>
    </row>
    <row r="10" spans="1:15" s="68" customFormat="1" ht="9.75" customHeight="1">
      <c r="A10" s="366"/>
      <c r="B10" s="367"/>
      <c r="C10" s="368"/>
      <c r="D10" s="369"/>
      <c r="E10" s="369"/>
      <c r="F10" s="369"/>
      <c r="G10" s="369"/>
      <c r="H10" s="369"/>
      <c r="I10" s="369"/>
      <c r="J10" s="369"/>
      <c r="K10" s="369"/>
      <c r="L10" s="369"/>
      <c r="M10" s="370"/>
      <c r="N10" s="369"/>
      <c r="O10" s="371"/>
    </row>
    <row r="11" spans="1:19" s="87" customFormat="1" ht="24.75" customHeight="1">
      <c r="A11" s="372"/>
      <c r="B11" s="373" t="s">
        <v>171</v>
      </c>
      <c r="C11" s="374">
        <v>62193310</v>
      </c>
      <c r="D11" s="375"/>
      <c r="E11" s="376">
        <v>89626003.99</v>
      </c>
      <c r="F11" s="375"/>
      <c r="G11" s="376">
        <v>100386835.52</v>
      </c>
      <c r="H11" s="377"/>
      <c r="I11" s="378" t="s">
        <v>189</v>
      </c>
      <c r="J11" s="377"/>
      <c r="K11" s="378" t="s">
        <v>189</v>
      </c>
      <c r="L11" s="377"/>
      <c r="M11" s="379">
        <f>SUM(C11:L11)</f>
        <v>252206149.51</v>
      </c>
      <c r="N11" s="2348" t="s">
        <v>924</v>
      </c>
      <c r="O11" s="381"/>
      <c r="P11" s="382"/>
      <c r="Q11" s="383"/>
      <c r="S11" s="384"/>
    </row>
    <row r="12" spans="1:19" s="87" customFormat="1" ht="24.75" customHeight="1">
      <c r="A12" s="372"/>
      <c r="B12" s="373" t="s">
        <v>172</v>
      </c>
      <c r="C12" s="385">
        <v>79647494.75</v>
      </c>
      <c r="D12" s="377"/>
      <c r="E12" s="386">
        <v>193552903.49</v>
      </c>
      <c r="F12" s="386"/>
      <c r="G12" s="386">
        <v>470455492.16</v>
      </c>
      <c r="H12" s="377"/>
      <c r="I12" s="378" t="s">
        <v>189</v>
      </c>
      <c r="J12" s="377"/>
      <c r="K12" s="378" t="s">
        <v>189</v>
      </c>
      <c r="L12" s="377"/>
      <c r="M12" s="387">
        <f aca="true" t="shared" si="0" ref="M12:M19">SUM(C12:L12)</f>
        <v>743655890.4000001</v>
      </c>
      <c r="N12" s="2406">
        <f>(M12/$M$19)</f>
        <v>0.016658946503799402</v>
      </c>
      <c r="O12" s="381"/>
      <c r="P12" s="382"/>
      <c r="Q12" s="383"/>
      <c r="S12" s="384"/>
    </row>
    <row r="13" spans="1:19" s="87" customFormat="1" ht="24.75" customHeight="1">
      <c r="A13" s="372"/>
      <c r="B13" s="373" t="s">
        <v>173</v>
      </c>
      <c r="C13" s="385">
        <v>75869415.56</v>
      </c>
      <c r="D13" s="377"/>
      <c r="E13" s="386">
        <v>218541695.67</v>
      </c>
      <c r="F13" s="386"/>
      <c r="G13" s="386">
        <v>424362733.43</v>
      </c>
      <c r="H13" s="377"/>
      <c r="I13" s="375">
        <v>982945158.5</v>
      </c>
      <c r="J13" s="377"/>
      <c r="K13" s="378" t="s">
        <v>189</v>
      </c>
      <c r="L13" s="377"/>
      <c r="M13" s="387">
        <f t="shared" si="0"/>
        <v>1701719003.16</v>
      </c>
      <c r="N13" s="2406">
        <f aca="true" t="shared" si="1" ref="N13:N18">(M13/$M$19)</f>
        <v>0.038120918833699974</v>
      </c>
      <c r="O13" s="381"/>
      <c r="P13" s="382"/>
      <c r="Q13" s="383"/>
      <c r="S13" s="384"/>
    </row>
    <row r="14" spans="1:19" s="87" customFormat="1" ht="24.75" customHeight="1">
      <c r="A14" s="372"/>
      <c r="B14" s="373" t="s">
        <v>174</v>
      </c>
      <c r="C14" s="388">
        <v>125685495.3</v>
      </c>
      <c r="D14" s="377"/>
      <c r="E14" s="389">
        <v>449076658.38</v>
      </c>
      <c r="F14" s="386"/>
      <c r="G14" s="389">
        <v>447349949.21</v>
      </c>
      <c r="H14" s="377"/>
      <c r="I14" s="386">
        <v>1819857864.4</v>
      </c>
      <c r="J14" s="377"/>
      <c r="K14" s="378" t="s">
        <v>189</v>
      </c>
      <c r="L14" s="377"/>
      <c r="M14" s="390">
        <f t="shared" si="0"/>
        <v>2841969967.29</v>
      </c>
      <c r="N14" s="2406">
        <f t="shared" si="1"/>
        <v>0.06366415739008398</v>
      </c>
      <c r="O14" s="381"/>
      <c r="P14" s="382"/>
      <c r="Q14" s="383"/>
      <c r="S14" s="384"/>
    </row>
    <row r="15" spans="1:19" s="87" customFormat="1" ht="24.75" customHeight="1">
      <c r="A15" s="372"/>
      <c r="B15" s="373" t="s">
        <v>175</v>
      </c>
      <c r="C15" s="388">
        <v>94274354.89</v>
      </c>
      <c r="D15" s="377"/>
      <c r="E15" s="389">
        <v>307763071.11</v>
      </c>
      <c r="F15" s="386"/>
      <c r="G15" s="389">
        <v>380579909.18</v>
      </c>
      <c r="H15" s="377"/>
      <c r="I15" s="378" t="s">
        <v>189</v>
      </c>
      <c r="J15" s="377"/>
      <c r="K15" s="378" t="s">
        <v>189</v>
      </c>
      <c r="L15" s="377"/>
      <c r="M15" s="390">
        <f t="shared" si="0"/>
        <v>782617335.1800001</v>
      </c>
      <c r="N15" s="2406">
        <f t="shared" si="1"/>
        <v>0.017531738117070476</v>
      </c>
      <c r="O15" s="381"/>
      <c r="P15" s="382"/>
      <c r="Q15" s="383"/>
      <c r="S15" s="384"/>
    </row>
    <row r="16" spans="1:19" s="87" customFormat="1" ht="24.75" customHeight="1">
      <c r="A16" s="372"/>
      <c r="B16" s="373" t="s">
        <v>247</v>
      </c>
      <c r="C16" s="388">
        <v>115928417.59</v>
      </c>
      <c r="D16" s="377"/>
      <c r="E16" s="389">
        <v>806461413.5</v>
      </c>
      <c r="F16" s="386"/>
      <c r="G16" s="389">
        <v>2444016146.8</v>
      </c>
      <c r="H16" s="377"/>
      <c r="I16" s="389">
        <v>5881406167.4</v>
      </c>
      <c r="J16" s="377"/>
      <c r="K16" s="391">
        <v>5396777175</v>
      </c>
      <c r="L16" s="377"/>
      <c r="M16" s="390">
        <f t="shared" si="0"/>
        <v>14644589320.29</v>
      </c>
      <c r="N16" s="2406">
        <f t="shared" si="1"/>
        <v>0.3280595678810522</v>
      </c>
      <c r="O16" s="381"/>
      <c r="P16" s="382"/>
      <c r="Q16" s="383"/>
      <c r="S16" s="384"/>
    </row>
    <row r="17" spans="1:19" s="87" customFormat="1" ht="24.75" customHeight="1">
      <c r="A17" s="372"/>
      <c r="B17" s="373" t="s">
        <v>248</v>
      </c>
      <c r="C17" s="388">
        <v>77654700.32</v>
      </c>
      <c r="D17" s="377"/>
      <c r="E17" s="389">
        <v>765755160.08</v>
      </c>
      <c r="F17" s="386"/>
      <c r="G17" s="389">
        <v>2208314479.5</v>
      </c>
      <c r="H17" s="377"/>
      <c r="I17" s="389">
        <v>4413705187.6</v>
      </c>
      <c r="J17" s="377"/>
      <c r="K17" s="389">
        <v>15386571540</v>
      </c>
      <c r="L17" s="377"/>
      <c r="M17" s="390">
        <f t="shared" si="0"/>
        <v>22852001067.5</v>
      </c>
      <c r="N17" s="2406">
        <f t="shared" si="1"/>
        <v>0.5119172297330723</v>
      </c>
      <c r="O17" s="381"/>
      <c r="P17" s="382"/>
      <c r="Q17" s="383"/>
      <c r="S17" s="384"/>
    </row>
    <row r="18" spans="1:19" s="87" customFormat="1" ht="24.75" customHeight="1">
      <c r="A18" s="372"/>
      <c r="B18" s="373">
        <v>2010</v>
      </c>
      <c r="C18" s="388">
        <v>7156838.88</v>
      </c>
      <c r="D18" s="377"/>
      <c r="E18" s="389">
        <v>53644572.5</v>
      </c>
      <c r="F18" s="386"/>
      <c r="G18" s="389">
        <v>506894247.93</v>
      </c>
      <c r="H18" s="377"/>
      <c r="I18" s="389">
        <v>253576730</v>
      </c>
      <c r="J18" s="377"/>
      <c r="K18" s="378" t="s">
        <v>189</v>
      </c>
      <c r="L18" s="377"/>
      <c r="M18" s="390">
        <f t="shared" si="0"/>
        <v>821272389.3100001</v>
      </c>
      <c r="N18" s="2406">
        <f t="shared" si="1"/>
        <v>0.01839766614529704</v>
      </c>
      <c r="O18" s="381"/>
      <c r="P18" s="382"/>
      <c r="Q18" s="383"/>
      <c r="S18" s="384"/>
    </row>
    <row r="19" spans="1:19" s="87" customFormat="1" ht="24.75" customHeight="1">
      <c r="A19" s="372"/>
      <c r="B19" s="373" t="s">
        <v>176</v>
      </c>
      <c r="C19" s="374">
        <f>SUM(C11:C18)</f>
        <v>638410027.2900001</v>
      </c>
      <c r="D19" s="375"/>
      <c r="E19" s="376">
        <f>SUM(E11:E18)</f>
        <v>2884421478.72</v>
      </c>
      <c r="F19" s="376"/>
      <c r="G19" s="376">
        <f>SUM(G11:G18)</f>
        <v>6982359793.7300005</v>
      </c>
      <c r="H19" s="376"/>
      <c r="I19" s="376">
        <f>SUM(I11:I18)</f>
        <v>13351491107.9</v>
      </c>
      <c r="J19" s="376"/>
      <c r="K19" s="376">
        <f>SUM(K11:K18)</f>
        <v>20783348715</v>
      </c>
      <c r="L19" s="375"/>
      <c r="M19" s="379">
        <f t="shared" si="0"/>
        <v>44640031122.64</v>
      </c>
      <c r="N19" s="380">
        <v>1</v>
      </c>
      <c r="O19" s="381"/>
      <c r="P19" s="382"/>
      <c r="Q19" s="383"/>
      <c r="S19" s="384"/>
    </row>
    <row r="20" spans="1:17" s="365" customFormat="1" ht="24.75" customHeight="1">
      <c r="A20" s="352"/>
      <c r="B20" s="392" t="s">
        <v>249</v>
      </c>
      <c r="C20" s="393">
        <v>0.0144</v>
      </c>
      <c r="D20" s="393"/>
      <c r="E20" s="393">
        <v>0.065</v>
      </c>
      <c r="F20" s="393"/>
      <c r="G20" s="393">
        <v>0.156</v>
      </c>
      <c r="H20" s="393"/>
      <c r="I20" s="393">
        <v>0.299</v>
      </c>
      <c r="J20" s="393"/>
      <c r="K20" s="393">
        <v>0.466</v>
      </c>
      <c r="L20" s="394"/>
      <c r="M20" s="395">
        <v>1</v>
      </c>
      <c r="N20" s="357"/>
      <c r="O20" s="358"/>
      <c r="P20" s="396"/>
      <c r="Q20" s="396"/>
    </row>
    <row r="21" spans="1:17" ht="12.75">
      <c r="A21" s="359"/>
      <c r="B21" s="359"/>
      <c r="C21" s="397" t="s">
        <v>141</v>
      </c>
      <c r="D21" s="359"/>
      <c r="E21" s="397" t="s">
        <v>141</v>
      </c>
      <c r="F21" s="359"/>
      <c r="G21" s="397" t="s">
        <v>141</v>
      </c>
      <c r="H21" s="359"/>
      <c r="I21" s="397" t="s">
        <v>141</v>
      </c>
      <c r="J21" s="359" t="s">
        <v>141</v>
      </c>
      <c r="K21" s="397" t="s">
        <v>141</v>
      </c>
      <c r="L21" s="359"/>
      <c r="M21" s="398"/>
      <c r="N21" s="361"/>
      <c r="O21" s="361"/>
      <c r="P21" s="3"/>
      <c r="Q21" s="3"/>
    </row>
    <row r="22" spans="1:12" ht="12.75">
      <c r="A22" s="362" t="s">
        <v>177</v>
      </c>
      <c r="B22" s="362"/>
      <c r="C22" s="362"/>
      <c r="D22" s="362"/>
      <c r="E22" s="362"/>
      <c r="F22" s="362"/>
      <c r="G22" s="362"/>
      <c r="H22" s="362"/>
      <c r="I22" s="362"/>
      <c r="J22" s="362"/>
      <c r="K22" s="362"/>
      <c r="L22" s="362"/>
    </row>
    <row r="23" spans="1:12" ht="12.75">
      <c r="A23" s="363" t="s">
        <v>250</v>
      </c>
      <c r="B23" s="362"/>
      <c r="C23" s="362"/>
      <c r="D23" s="362"/>
      <c r="E23" s="362"/>
      <c r="F23" s="362"/>
      <c r="G23" s="362"/>
      <c r="H23" s="362"/>
      <c r="I23" s="362"/>
      <c r="J23" s="362"/>
      <c r="K23" s="362"/>
      <c r="L23" s="362"/>
    </row>
    <row r="24" spans="1:12" ht="12.75">
      <c r="A24" s="362" t="s">
        <v>191</v>
      </c>
      <c r="B24" s="359"/>
      <c r="C24" s="359"/>
      <c r="D24" s="359"/>
      <c r="E24" s="359"/>
      <c r="F24" s="359"/>
      <c r="G24" s="359"/>
      <c r="H24" s="359"/>
      <c r="I24" s="359"/>
      <c r="J24" s="359"/>
      <c r="K24" s="359"/>
      <c r="L24" s="359"/>
    </row>
    <row r="25" spans="1:12" ht="12.75">
      <c r="A25" s="364"/>
      <c r="B25" s="359"/>
      <c r="C25" s="359"/>
      <c r="D25" s="359"/>
      <c r="E25" s="359"/>
      <c r="F25" s="359"/>
      <c r="G25" s="359"/>
      <c r="H25" s="359"/>
      <c r="I25" s="359"/>
      <c r="J25" s="359"/>
      <c r="K25" s="359"/>
      <c r="L25" s="359"/>
    </row>
    <row r="26" spans="3:14" ht="12.75">
      <c r="C26" s="399"/>
      <c r="D26" s="400"/>
      <c r="E26" s="399"/>
      <c r="F26" s="400"/>
      <c r="G26" s="399"/>
      <c r="H26" s="400"/>
      <c r="I26" s="399"/>
      <c r="J26" s="401"/>
      <c r="K26" s="399"/>
      <c r="L26" s="400"/>
      <c r="M26" s="399"/>
      <c r="N26" s="399"/>
    </row>
    <row r="27" spans="2:12" ht="12.75">
      <c r="B27" s="402"/>
      <c r="C27"/>
      <c r="D27"/>
      <c r="E27"/>
      <c r="F27"/>
      <c r="G27"/>
      <c r="H27"/>
      <c r="I27"/>
      <c r="J27"/>
      <c r="K27"/>
      <c r="L27"/>
    </row>
    <row r="28" spans="2:11" ht="12.75">
      <c r="B28"/>
      <c r="C28"/>
      <c r="D28"/>
      <c r="E28"/>
      <c r="F28"/>
      <c r="G28"/>
      <c r="I28"/>
      <c r="K28"/>
    </row>
    <row r="29" spans="2:11" ht="12.75">
      <c r="B29"/>
      <c r="C29"/>
      <c r="D29"/>
      <c r="E29"/>
      <c r="F29"/>
      <c r="G29"/>
      <c r="I29"/>
      <c r="K29"/>
    </row>
    <row r="30" spans="2:11" ht="12.75">
      <c r="B30"/>
      <c r="C30"/>
      <c r="D30"/>
      <c r="E30"/>
      <c r="F30"/>
      <c r="G30"/>
      <c r="I30"/>
      <c r="K30"/>
    </row>
    <row r="31" spans="2:11" ht="12.75">
      <c r="B31"/>
      <c r="C31"/>
      <c r="D31"/>
      <c r="E31"/>
      <c r="F31"/>
      <c r="G31"/>
      <c r="I31"/>
      <c r="K31"/>
    </row>
    <row r="32" spans="2:11" ht="12.75">
      <c r="B32"/>
      <c r="C32"/>
      <c r="D32"/>
      <c r="E32"/>
      <c r="F32"/>
      <c r="G32"/>
      <c r="I32"/>
      <c r="K32"/>
    </row>
    <row r="33" spans="2:11" ht="12.75">
      <c r="B33"/>
      <c r="C33"/>
      <c r="D33"/>
      <c r="E33"/>
      <c r="F33"/>
      <c r="G33"/>
      <c r="I33"/>
      <c r="K33"/>
    </row>
    <row r="34" spans="2:11" ht="12.75">
      <c r="B34"/>
      <c r="C34"/>
      <c r="D34"/>
      <c r="E34"/>
      <c r="F34"/>
      <c r="G34"/>
      <c r="I34"/>
      <c r="K34"/>
    </row>
    <row r="35" spans="2:11" ht="12.75">
      <c r="B35"/>
      <c r="C35"/>
      <c r="D35"/>
      <c r="E35"/>
      <c r="F35"/>
      <c r="G35"/>
      <c r="I35"/>
      <c r="K35"/>
    </row>
    <row r="36" spans="2:11" ht="12.75">
      <c r="B36"/>
      <c r="C36"/>
      <c r="D36"/>
      <c r="E36"/>
      <c r="F36"/>
      <c r="G36"/>
      <c r="I36"/>
      <c r="K36"/>
    </row>
    <row r="37" spans="2:11" ht="12.75">
      <c r="B37"/>
      <c r="C37"/>
      <c r="D37"/>
      <c r="E37"/>
      <c r="F37"/>
      <c r="G37"/>
      <c r="I37"/>
      <c r="K37"/>
    </row>
    <row r="38" spans="2:11" ht="12.75">
      <c r="B38"/>
      <c r="C38"/>
      <c r="D38"/>
      <c r="E38"/>
      <c r="F38"/>
      <c r="G38"/>
      <c r="I38"/>
      <c r="K38"/>
    </row>
    <row r="39" spans="2:11" ht="12.75">
      <c r="B39"/>
      <c r="C39"/>
      <c r="D39"/>
      <c r="E39"/>
      <c r="F39"/>
      <c r="G39"/>
      <c r="I39"/>
      <c r="K39"/>
    </row>
    <row r="40" spans="2:11" ht="12.75">
      <c r="B40"/>
      <c r="C40"/>
      <c r="D40"/>
      <c r="E40"/>
      <c r="F40"/>
      <c r="G40"/>
      <c r="I40"/>
      <c r="K40"/>
    </row>
    <row r="41" spans="2:11" ht="12.75">
      <c r="B41"/>
      <c r="C41"/>
      <c r="D41"/>
      <c r="E41"/>
      <c r="F41"/>
      <c r="G41"/>
      <c r="I41"/>
      <c r="K41"/>
    </row>
    <row r="42" spans="2:11" ht="12.75">
      <c r="B42"/>
      <c r="C42"/>
      <c r="D42"/>
      <c r="E42"/>
      <c r="F42"/>
      <c r="G42"/>
      <c r="I42"/>
      <c r="K42"/>
    </row>
    <row r="43" spans="2:11" ht="12.75">
      <c r="B43"/>
      <c r="C43"/>
      <c r="D43"/>
      <c r="E43"/>
      <c r="F43"/>
      <c r="G43"/>
      <c r="I43"/>
      <c r="K43"/>
    </row>
    <row r="44" ht="12.75">
      <c r="M44" s="365"/>
    </row>
  </sheetData>
  <sheetProtection/>
  <mergeCells count="14">
    <mergeCell ref="C6:L7"/>
    <mergeCell ref="A7:B7"/>
    <mergeCell ref="M1:O1"/>
    <mergeCell ref="A2:O2"/>
    <mergeCell ref="A3:O3"/>
    <mergeCell ref="A4:O4"/>
    <mergeCell ref="M5:O5"/>
    <mergeCell ref="M8:O8"/>
    <mergeCell ref="A8:B8"/>
    <mergeCell ref="C8:D8"/>
    <mergeCell ref="E8:F8"/>
    <mergeCell ref="G8:H8"/>
    <mergeCell ref="I8:J8"/>
    <mergeCell ref="K8:L8"/>
  </mergeCells>
  <printOptions/>
  <pageMargins left="0.7" right="0.7" top="0.75" bottom="0.75" header="0.3" footer="0.3"/>
  <pageSetup orientation="portrait" paperSize="9"/>
  <ignoredErrors>
    <ignoredError sqref="N1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PBGC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cprdx14</dc:creator>
  <cp:keywords/>
  <dc:description/>
  <cp:lastModifiedBy>irxxo73</cp:lastModifiedBy>
  <cp:lastPrinted>2012-02-13T20:21:43Z</cp:lastPrinted>
  <dcterms:created xsi:type="dcterms:W3CDTF">2011-08-22T21:28:07Z</dcterms:created>
  <dcterms:modified xsi:type="dcterms:W3CDTF">2012-03-01T23:36:45Z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