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Y:\pbgcpub\wwwroot\cr\attachments\14169\"/>
    </mc:Choice>
  </mc:AlternateContent>
  <xr:revisionPtr revIDLastSave="0" documentId="13_ncr:1_{76CB56E7-6BAC-4B28-B4DE-3A42B778E000}" xr6:coauthVersionLast="43" xr6:coauthVersionMax="43" xr10:uidLastSave="{00000000-0000-0000-0000-000000000000}"/>
  <bookViews>
    <workbookView xWindow="-120" yWindow="-120" windowWidth="29040" windowHeight="15840" tabRatio="822" xr2:uid="{00000000-000D-0000-FFFF-FFFF00000000}"/>
  </bookViews>
  <sheets>
    <sheet name="DATA BOOK LISTING" sheetId="61" r:id="rId1"/>
    <sheet name="GLANCE" sheetId="60" r:id="rId2"/>
    <sheet name="S-1" sheetId="23" r:id="rId3"/>
    <sheet name="S-2" sheetId="24" r:id="rId4"/>
    <sheet name="S-3" sheetId="25" r:id="rId5"/>
    <sheet name="S-4" sheetId="26" r:id="rId6"/>
    <sheet name="S-5" sheetId="27" r:id="rId7"/>
    <sheet name="S-6" sheetId="28" r:id="rId8"/>
    <sheet name="S-7" sheetId="29" r:id="rId9"/>
    <sheet name="S-8" sheetId="30" r:id="rId10"/>
    <sheet name="S-9" sheetId="31" r:id="rId11"/>
    <sheet name="S-10" sheetId="32" r:id="rId12"/>
    <sheet name="S-11" sheetId="33" r:id="rId13"/>
    <sheet name="S-12" sheetId="34" r:id="rId14"/>
    <sheet name="S-13" sheetId="35" r:id="rId15"/>
    <sheet name="S-14" sheetId="36" r:id="rId16"/>
    <sheet name="S-15" sheetId="37" r:id="rId17"/>
    <sheet name="S-16" sheetId="38" r:id="rId18"/>
    <sheet name="S-17" sheetId="39" r:id="rId19"/>
    <sheet name="S-18" sheetId="40" r:id="rId20"/>
    <sheet name="S-19" sheetId="41" r:id="rId21"/>
    <sheet name="S-20" sheetId="70" r:id="rId22"/>
    <sheet name="S-21" sheetId="69" r:id="rId23"/>
    <sheet name="S-22" sheetId="68" r:id="rId24"/>
    <sheet name="S-23" sheetId="67" r:id="rId25"/>
    <sheet name="S-24" sheetId="66" r:id="rId26"/>
    <sheet name="S-25" sheetId="65" r:id="rId27"/>
    <sheet name="S-26" sheetId="64" r:id="rId28"/>
    <sheet name="S-27" sheetId="63" r:id="rId29"/>
    <sheet name="S-28" sheetId="62" r:id="rId30"/>
    <sheet name="S-29" sheetId="71" r:id="rId31"/>
    <sheet name="S-30" sheetId="42" r:id="rId32"/>
    <sheet name="S-31" sheetId="43" r:id="rId33"/>
    <sheet name="S-32" sheetId="44" r:id="rId34"/>
    <sheet name="S-33" sheetId="45" r:id="rId35"/>
    <sheet name="S-34" sheetId="74" r:id="rId36"/>
    <sheet name="S-35" sheetId="75" r:id="rId37"/>
    <sheet name="S-36" sheetId="22" r:id="rId38"/>
    <sheet name="S-37" sheetId="21" r:id="rId39"/>
    <sheet name="S-38" sheetId="72" r:id="rId40"/>
    <sheet name="S-39" sheetId="48" r:id="rId41"/>
    <sheet name="S-40" sheetId="49" r:id="rId42"/>
    <sheet name="S-41" sheetId="50" r:id="rId43"/>
    <sheet name="S-42" sheetId="51" r:id="rId44"/>
    <sheet name="S-43" sheetId="52" r:id="rId45"/>
    <sheet name="S-44" sheetId="19" r:id="rId46"/>
    <sheet name="S-45" sheetId="53" r:id="rId47"/>
    <sheet name="S-46" sheetId="54" r:id="rId48"/>
    <sheet name="S-47" sheetId="55" r:id="rId49"/>
    <sheet name="S-48" sheetId="73" r:id="rId50"/>
    <sheet name="S-49" sheetId="20" r:id="rId51"/>
    <sheet name="S-50" sheetId="56" r:id="rId52"/>
    <sheet name="S-51" sheetId="57" r:id="rId53"/>
    <sheet name="S-52" sheetId="18" r:id="rId54"/>
    <sheet name="S-53" sheetId="58" r:id="rId55"/>
    <sheet name="M-1" sheetId="76" r:id="rId56"/>
    <sheet name="M-2" sheetId="77" r:id="rId57"/>
    <sheet name="M-3" sheetId="3" r:id="rId58"/>
    <sheet name="M-4" sheetId="59" r:id="rId59"/>
    <sheet name="M-5" sheetId="4" r:id="rId60"/>
    <sheet name="M-6" sheetId="5" r:id="rId61"/>
    <sheet name="M-7" sheetId="6" r:id="rId62"/>
    <sheet name="M-8" sheetId="7" r:id="rId63"/>
    <sheet name="M-9" sheetId="8" r:id="rId64"/>
    <sheet name="M-10" sheetId="9" r:id="rId65"/>
    <sheet name="M-11" sheetId="11" r:id="rId66"/>
    <sheet name="M-12" sheetId="12" r:id="rId67"/>
    <sheet name="M-13" sheetId="13" r:id="rId68"/>
    <sheet name="M-14" sheetId="14" r:id="rId69"/>
    <sheet name="M-15" sheetId="15" r:id="rId70"/>
    <sheet name="M-16" sheetId="16" r:id="rId71"/>
  </sheets>
  <definedNames>
    <definedName name="_xlnm.Print_Area" localSheetId="0">'DATA BOOK LISTING'!$A$1:$F$75</definedName>
    <definedName name="_xlnm.Print_Area" localSheetId="1">GLANCE!$A$1:$K$62</definedName>
    <definedName name="_xlnm.Print_Area" localSheetId="55">'M-1'!$A$1:$G$35</definedName>
    <definedName name="_xlnm.Print_Area" localSheetId="64">'M-10'!$A$1:$F$39</definedName>
    <definedName name="_xlnm.Print_Area" localSheetId="65">'M-11'!$A$1:$F$40</definedName>
    <definedName name="_xlnm.Print_Area" localSheetId="66">'M-12'!$A$1:$H$39</definedName>
    <definedName name="_xlnm.Print_Area" localSheetId="67">'M-13'!$A$1:$L$37</definedName>
    <definedName name="_xlnm.Print_Area" localSheetId="68">'M-14'!$A$1:$O$50</definedName>
    <definedName name="_xlnm.Print_Area" localSheetId="69">'M-15'!$A$1:$H$33</definedName>
    <definedName name="_xlnm.Print_Area" localSheetId="70">'M-16'!$A$1:$C$36</definedName>
    <definedName name="_xlnm.Print_Area" localSheetId="56">'M-2'!$A$1:$H$39</definedName>
    <definedName name="_xlnm.Print_Area" localSheetId="57">'M-3'!$A$1:$J$39</definedName>
    <definedName name="_xlnm.Print_Area" localSheetId="59">'M-5'!$A$1:$I$37</definedName>
    <definedName name="_xlnm.Print_Area" localSheetId="60">'M-6'!$A$1:$I$37</definedName>
    <definedName name="_xlnm.Print_Area" localSheetId="61">'M-7'!$A$1:$G$35</definedName>
    <definedName name="_xlnm.Print_Area" localSheetId="62">'M-8'!$A$1:$L$47</definedName>
    <definedName name="_xlnm.Print_Area" localSheetId="63">'M-9'!$A$1:$G$39</definedName>
    <definedName name="_xlnm.Print_Area" localSheetId="2">'S-1'!$A$1:$G$37</definedName>
    <definedName name="_xlnm.Print_Area" localSheetId="11">'S-10'!$A$1:$N$20</definedName>
    <definedName name="_xlnm.Print_Area" localSheetId="12">'S-11'!$A$1:$O$21</definedName>
    <definedName name="_xlnm.Print_Area" localSheetId="13">'S-12'!$A$1:$N$26</definedName>
    <definedName name="_xlnm.Print_Area" localSheetId="14">'S-13'!$A$1:$Q$28</definedName>
    <definedName name="_xlnm.Print_Area" localSheetId="15">'S-14'!$A$1:$Q$28</definedName>
    <definedName name="_xlnm.Print_Area" localSheetId="16">'S-15'!$A$1:$N$23</definedName>
    <definedName name="_xlnm.Print_Area" localSheetId="20">'S-19'!$A$1:$J$35</definedName>
    <definedName name="_xlnm.Print_Area" localSheetId="3">'S-2'!$A$1:$E$42</definedName>
    <definedName name="_xlnm.Print_Area" localSheetId="21">'S-20'!$A$1:$K$45</definedName>
    <definedName name="_xlnm.Print_Area" localSheetId="22">'S-21'!$A$1:$N$38</definedName>
    <definedName name="_xlnm.Print_Area" localSheetId="25">'S-24'!$A$1:$N$27</definedName>
    <definedName name="_xlnm.Print_Area" localSheetId="26">'S-25'!$A$1:$N$26</definedName>
    <definedName name="_xlnm.Print_Area" localSheetId="27">'S-26'!$A$1:$J$33</definedName>
    <definedName name="_xlnm.Print_Area" localSheetId="28">'S-27'!$A$1:$I$33</definedName>
    <definedName name="_xlnm.Print_Area" localSheetId="30">'S-29'!$A$1:$K$40</definedName>
    <definedName name="_xlnm.Print_Area" localSheetId="31">'S-30'!$A$1:$I$41</definedName>
    <definedName name="_xlnm.Print_Area" localSheetId="32">'S-31'!$A$1:$I$40</definedName>
    <definedName name="_xlnm.Print_Area" localSheetId="33">'S-32'!$A$1:$G$37</definedName>
    <definedName name="_xlnm.Print_Area" localSheetId="34">'S-33'!$A$1:$H$45</definedName>
    <definedName name="_xlnm.Print_Area" localSheetId="36">'S-35'!$A$1:$M$31</definedName>
    <definedName name="_xlnm.Print_Area" localSheetId="37">'S-36'!$A$1:$H$37</definedName>
    <definedName name="_xlnm.Print_Area" localSheetId="38">'S-37'!$A$1:$I$38</definedName>
    <definedName name="_xlnm.Print_Area" localSheetId="39">'S-38'!$A$1:$Q$38</definedName>
    <definedName name="_xlnm.Print_Area" localSheetId="40">'S-39'!$A$1:$F$37</definedName>
    <definedName name="_xlnm.Print_Area" localSheetId="5">'S-4'!$A$1:$J$46</definedName>
    <definedName name="_xlnm.Print_Area" localSheetId="41">'S-40'!$A$1:$O$36</definedName>
    <definedName name="_xlnm.Print_Area" localSheetId="42">'S-41'!$A$1:$H$22</definedName>
    <definedName name="_xlnm.Print_Area" localSheetId="43">'S-42'!$A$1:$H$34</definedName>
    <definedName name="_xlnm.Print_Area" localSheetId="44">'S-43'!$A$1:$K$42</definedName>
    <definedName name="_xlnm.Print_Area" localSheetId="45">'S-44'!$A$1:$G$47</definedName>
    <definedName name="_xlnm.Print_Area" localSheetId="46">'S-45'!$A$1:$F$43</definedName>
    <definedName name="_xlnm.Print_Area" localSheetId="47">'S-46'!$A$1:$F$43</definedName>
    <definedName name="_xlnm.Print_Area" localSheetId="48">'S-47'!$A$1:$H$37</definedName>
    <definedName name="_xlnm.Print_Area" localSheetId="49">'S-48'!$A$1:$S$33</definedName>
    <definedName name="_xlnm.Print_Area" localSheetId="50">'S-49'!$A$1:$I$45</definedName>
    <definedName name="_xlnm.Print_Area" localSheetId="6">'S-5'!$A$1:$K$34</definedName>
    <definedName name="_xlnm.Print_Area" localSheetId="51">'S-50'!$A$1:$M$46</definedName>
    <definedName name="_xlnm.Print_Area" localSheetId="52">'S-51'!$A$1:$N$103</definedName>
    <definedName name="_xlnm.Print_Area" localSheetId="53">'S-52'!$A$1:$M$97</definedName>
    <definedName name="_xlnm.Print_Area" localSheetId="54">'S-53'!$A$1:$F$44</definedName>
    <definedName name="_xlnm.Print_Area" localSheetId="10">'S-9'!$A$1:$L$28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4" l="1"/>
  <c r="E33" i="58" l="1"/>
  <c r="C15" i="65" l="1"/>
  <c r="C16" i="65"/>
  <c r="C17" i="65"/>
  <c r="C18" i="65"/>
  <c r="C19" i="65"/>
  <c r="C20" i="65"/>
  <c r="C14" i="65"/>
  <c r="C15" i="66"/>
  <c r="C16" i="66"/>
  <c r="C17" i="66"/>
  <c r="C18" i="66"/>
  <c r="C21" i="66" s="1"/>
  <c r="C19" i="66"/>
  <c r="C20" i="66"/>
  <c r="C14" i="66"/>
  <c r="C14" i="67"/>
  <c r="C15" i="67"/>
  <c r="C16" i="67"/>
  <c r="C17" i="67"/>
  <c r="C20" i="67" s="1"/>
  <c r="C18" i="67"/>
  <c r="C19" i="67"/>
  <c r="C13" i="67"/>
  <c r="C21" i="65" l="1"/>
  <c r="J35" i="60"/>
  <c r="J30" i="60"/>
  <c r="J28" i="60"/>
  <c r="J53" i="60"/>
  <c r="J51" i="60"/>
  <c r="H34" i="77"/>
  <c r="H33" i="77"/>
  <c r="M27" i="75"/>
  <c r="J27" i="75"/>
  <c r="G27" i="75"/>
  <c r="D27" i="75"/>
  <c r="M26" i="75"/>
  <c r="J26" i="75"/>
  <c r="G26" i="75"/>
  <c r="D26" i="75"/>
  <c r="M25" i="75"/>
  <c r="J25" i="75"/>
  <c r="G25" i="75"/>
  <c r="D25" i="75"/>
  <c r="C25" i="75"/>
  <c r="M24" i="75"/>
  <c r="J24" i="75"/>
  <c r="G24" i="75"/>
  <c r="C24" i="75"/>
  <c r="D24" i="75" s="1"/>
  <c r="M23" i="75"/>
  <c r="J23" i="75"/>
  <c r="G23" i="75"/>
  <c r="D23" i="75"/>
  <c r="M22" i="75"/>
  <c r="J22" i="75"/>
  <c r="G22" i="75"/>
  <c r="D22" i="75"/>
  <c r="M21" i="75"/>
  <c r="J21" i="75"/>
  <c r="G21" i="75"/>
  <c r="D21" i="75"/>
  <c r="M20" i="75"/>
  <c r="J20" i="75"/>
  <c r="G20" i="75"/>
  <c r="D20" i="75"/>
  <c r="M19" i="75"/>
  <c r="J19" i="75"/>
  <c r="G19" i="75"/>
  <c r="D19" i="75"/>
  <c r="M18" i="75"/>
  <c r="J18" i="75"/>
  <c r="G18" i="75"/>
  <c r="D18" i="75"/>
  <c r="M17" i="75"/>
  <c r="J17" i="75"/>
  <c r="G17" i="75"/>
  <c r="D17" i="75"/>
  <c r="M16" i="75"/>
  <c r="J16" i="75"/>
  <c r="G16" i="75"/>
  <c r="D16" i="75"/>
  <c r="M25" i="74"/>
  <c r="J25" i="74"/>
  <c r="G25" i="74"/>
  <c r="D25" i="74"/>
  <c r="D24" i="74"/>
  <c r="M23" i="74"/>
  <c r="J23" i="74"/>
  <c r="G23" i="74"/>
  <c r="C23" i="74"/>
  <c r="D23" i="74" s="1"/>
  <c r="M22" i="74"/>
  <c r="J22" i="74"/>
  <c r="G22" i="74"/>
  <c r="C22" i="74"/>
  <c r="D22" i="74" s="1"/>
  <c r="D21" i="74"/>
  <c r="D20" i="74"/>
  <c r="D19" i="74"/>
  <c r="D18" i="74"/>
  <c r="D17" i="74"/>
  <c r="D16" i="74"/>
  <c r="D15" i="74"/>
  <c r="D14" i="74"/>
  <c r="J48" i="60" l="1"/>
  <c r="J46" i="60"/>
  <c r="J33" i="60"/>
  <c r="J23" i="60"/>
  <c r="J20" i="60"/>
  <c r="J15" i="60"/>
  <c r="J13" i="60"/>
  <c r="J17" i="60" l="1"/>
  <c r="K26" i="13" l="1"/>
  <c r="K27" i="13" s="1"/>
  <c r="I26" i="13"/>
  <c r="I27" i="13" s="1"/>
  <c r="I28" i="13" s="1"/>
  <c r="G27" i="13"/>
  <c r="K30" i="59" l="1"/>
  <c r="F30" i="59"/>
  <c r="P28" i="59"/>
  <c r="P27" i="59"/>
  <c r="P26" i="59"/>
  <c r="C30" i="58"/>
  <c r="F35" i="56"/>
  <c r="F34" i="56"/>
  <c r="F33" i="56"/>
  <c r="L32" i="56"/>
  <c r="J32" i="56"/>
  <c r="H32" i="56"/>
  <c r="F31" i="56"/>
  <c r="F30" i="56"/>
  <c r="F29" i="56"/>
  <c r="F28" i="56"/>
  <c r="F27" i="56"/>
  <c r="F26" i="56"/>
  <c r="F25" i="56"/>
  <c r="L24" i="56"/>
  <c r="J24" i="56"/>
  <c r="H24" i="56"/>
  <c r="F23" i="56"/>
  <c r="F22" i="56"/>
  <c r="F21" i="56"/>
  <c r="F20" i="56"/>
  <c r="F19" i="56"/>
  <c r="F18" i="56"/>
  <c r="F17" i="56"/>
  <c r="F16" i="56"/>
  <c r="F15" i="56"/>
  <c r="F14" i="56"/>
  <c r="F13" i="56"/>
  <c r="L12" i="56"/>
  <c r="J12" i="56"/>
  <c r="J36" i="56" s="1"/>
  <c r="H12" i="56"/>
  <c r="F11" i="56"/>
  <c r="H33" i="55"/>
  <c r="B32" i="55"/>
  <c r="H32" i="55" s="1"/>
  <c r="B31" i="55"/>
  <c r="H31" i="55" s="1"/>
  <c r="B30" i="55"/>
  <c r="H30" i="55" s="1"/>
  <c r="B29" i="55"/>
  <c r="H29" i="55" s="1"/>
  <c r="H28" i="55"/>
  <c r="F28" i="55"/>
  <c r="D28" i="55"/>
  <c r="H27" i="55"/>
  <c r="F27" i="55"/>
  <c r="D27" i="55"/>
  <c r="H26" i="55"/>
  <c r="F26" i="55"/>
  <c r="D26" i="55"/>
  <c r="H25" i="55"/>
  <c r="F25" i="55"/>
  <c r="D25" i="55"/>
  <c r="H24" i="55"/>
  <c r="F24" i="55"/>
  <c r="D24" i="55"/>
  <c r="H23" i="55"/>
  <c r="F23" i="55"/>
  <c r="D23" i="55"/>
  <c r="H22" i="55"/>
  <c r="F22" i="55"/>
  <c r="D22" i="55"/>
  <c r="H21" i="55"/>
  <c r="F21" i="55"/>
  <c r="D21" i="55"/>
  <c r="H20" i="55"/>
  <c r="F20" i="55"/>
  <c r="D20" i="55"/>
  <c r="H19" i="55"/>
  <c r="F19" i="55"/>
  <c r="D19" i="55"/>
  <c r="H18" i="55"/>
  <c r="F18" i="55"/>
  <c r="D18" i="55"/>
  <c r="H17" i="55"/>
  <c r="F17" i="55"/>
  <c r="D17" i="55"/>
  <c r="H16" i="55"/>
  <c r="F16" i="55"/>
  <c r="D16" i="55"/>
  <c r="H15" i="55"/>
  <c r="F15" i="55"/>
  <c r="D15" i="55"/>
  <c r="H14" i="55"/>
  <c r="F14" i="55"/>
  <c r="D14" i="55"/>
  <c r="H13" i="55"/>
  <c r="F13" i="55"/>
  <c r="D13" i="55"/>
  <c r="H12" i="55"/>
  <c r="F12" i="55"/>
  <c r="D12" i="55"/>
  <c r="E36" i="54"/>
  <c r="D36" i="54"/>
  <c r="E35" i="54"/>
  <c r="D35" i="54"/>
  <c r="E34" i="54"/>
  <c r="D34" i="54"/>
  <c r="E33" i="54"/>
  <c r="E32" i="54"/>
  <c r="E31" i="54"/>
  <c r="E30" i="54"/>
  <c r="E29" i="54"/>
  <c r="E28" i="54"/>
  <c r="E27" i="54"/>
  <c r="E26" i="54"/>
  <c r="E25" i="54"/>
  <c r="E24" i="54"/>
  <c r="E23" i="54"/>
  <c r="E22" i="54"/>
  <c r="E21" i="54"/>
  <c r="E20" i="54"/>
  <c r="E19" i="54"/>
  <c r="E18" i="54"/>
  <c r="E17" i="54"/>
  <c r="E16" i="54"/>
  <c r="E15" i="54"/>
  <c r="E13" i="54"/>
  <c r="E37" i="53"/>
  <c r="E36" i="53"/>
  <c r="D36" i="53"/>
  <c r="E35" i="53"/>
  <c r="D35" i="53"/>
  <c r="E34" i="53"/>
  <c r="E33" i="53"/>
  <c r="E32" i="53"/>
  <c r="E31" i="53"/>
  <c r="E30" i="53"/>
  <c r="E29" i="53"/>
  <c r="E28" i="53"/>
  <c r="E27" i="53"/>
  <c r="E26" i="53"/>
  <c r="E25" i="53"/>
  <c r="E24" i="53"/>
  <c r="E23" i="53"/>
  <c r="E22" i="53"/>
  <c r="E21" i="53"/>
  <c r="E20" i="53"/>
  <c r="E19" i="53"/>
  <c r="E18" i="53"/>
  <c r="E17" i="53"/>
  <c r="E16" i="53"/>
  <c r="E15" i="53"/>
  <c r="E13" i="53"/>
  <c r="E34" i="52"/>
  <c r="C34" i="52"/>
  <c r="G28" i="51"/>
  <c r="G27" i="51"/>
  <c r="G26" i="51"/>
  <c r="G25" i="51"/>
  <c r="G24" i="51"/>
  <c r="G23" i="51"/>
  <c r="G22" i="51"/>
  <c r="G21" i="51"/>
  <c r="G20" i="51"/>
  <c r="G19" i="51"/>
  <c r="G18" i="51"/>
  <c r="G17" i="51"/>
  <c r="G16" i="51"/>
  <c r="G15" i="51"/>
  <c r="G14" i="51"/>
  <c r="C13" i="51"/>
  <c r="D28" i="51" s="1"/>
  <c r="F12" i="51"/>
  <c r="F29" i="51" s="1"/>
  <c r="E16" i="50"/>
  <c r="E17" i="50" s="1"/>
  <c r="G15" i="50"/>
  <c r="G14" i="50"/>
  <c r="G13" i="50"/>
  <c r="G12" i="50"/>
  <c r="G11" i="50"/>
  <c r="G10" i="50"/>
  <c r="G9" i="50"/>
  <c r="E12" i="41"/>
  <c r="E29" i="41" s="1"/>
  <c r="F13" i="41" s="1"/>
  <c r="G12" i="41"/>
  <c r="I12" i="41"/>
  <c r="E21" i="41"/>
  <c r="G23" i="41"/>
  <c r="I23" i="41"/>
  <c r="G28" i="41"/>
  <c r="I17" i="40"/>
  <c r="G17" i="40"/>
  <c r="E17" i="40"/>
  <c r="C17" i="40"/>
  <c r="K16" i="40"/>
  <c r="K15" i="40"/>
  <c r="K14" i="40"/>
  <c r="K13" i="40"/>
  <c r="K12" i="40"/>
  <c r="K11" i="40"/>
  <c r="I17" i="39"/>
  <c r="G17" i="39"/>
  <c r="E17" i="39"/>
  <c r="C17" i="39"/>
  <c r="K16" i="39"/>
  <c r="K15" i="39"/>
  <c r="K14" i="39"/>
  <c r="K13" i="39"/>
  <c r="K12" i="39"/>
  <c r="K11" i="39"/>
  <c r="K17" i="39" s="1"/>
  <c r="I18" i="38"/>
  <c r="G18" i="38"/>
  <c r="E18" i="38"/>
  <c r="C18" i="38"/>
  <c r="M17" i="38"/>
  <c r="M16" i="38"/>
  <c r="M15" i="38"/>
  <c r="M14" i="38"/>
  <c r="M13" i="38"/>
  <c r="M12" i="38"/>
  <c r="K18" i="37"/>
  <c r="I18" i="37"/>
  <c r="G18" i="37"/>
  <c r="E18" i="37"/>
  <c r="C18" i="37"/>
  <c r="M17" i="37"/>
  <c r="M16" i="37"/>
  <c r="M15" i="37"/>
  <c r="M14" i="37"/>
  <c r="M13" i="37"/>
  <c r="M12" i="37"/>
  <c r="M22" i="36"/>
  <c r="K22" i="36"/>
  <c r="I22" i="36"/>
  <c r="G22" i="36"/>
  <c r="E22" i="36"/>
  <c r="C22" i="36"/>
  <c r="O21" i="36"/>
  <c r="O20" i="36"/>
  <c r="O19" i="36"/>
  <c r="O18" i="36"/>
  <c r="O17" i="36"/>
  <c r="O16" i="36"/>
  <c r="O15" i="36"/>
  <c r="O14" i="36"/>
  <c r="O13" i="36"/>
  <c r="O12" i="36"/>
  <c r="O11" i="36"/>
  <c r="M22" i="35"/>
  <c r="K22" i="35"/>
  <c r="I22" i="35"/>
  <c r="G22" i="35"/>
  <c r="E22" i="35"/>
  <c r="C22" i="35"/>
  <c r="O21" i="35"/>
  <c r="O20" i="35"/>
  <c r="O19" i="35"/>
  <c r="O18" i="35"/>
  <c r="O17" i="35"/>
  <c r="O16" i="35"/>
  <c r="O15" i="35"/>
  <c r="O14" i="35"/>
  <c r="O13" i="35"/>
  <c r="O12" i="35"/>
  <c r="O11" i="35"/>
  <c r="F24" i="56" l="1"/>
  <c r="C12" i="51"/>
  <c r="C29" i="51" s="1"/>
  <c r="E17" i="51" s="1"/>
  <c r="D14" i="51"/>
  <c r="G21" i="41"/>
  <c r="I21" i="41"/>
  <c r="E9" i="50"/>
  <c r="E11" i="50"/>
  <c r="E15" i="50"/>
  <c r="C16" i="50"/>
  <c r="C9" i="50" s="1"/>
  <c r="P30" i="59"/>
  <c r="H36" i="56"/>
  <c r="I34" i="56" s="1"/>
  <c r="L36" i="56"/>
  <c r="M23" i="56" s="1"/>
  <c r="K32" i="56"/>
  <c r="H14" i="51"/>
  <c r="H28" i="51"/>
  <c r="H27" i="51"/>
  <c r="H26" i="51"/>
  <c r="H25" i="51"/>
  <c r="H24" i="51"/>
  <c r="H23" i="51"/>
  <c r="H22" i="51"/>
  <c r="H21" i="51"/>
  <c r="H20" i="51"/>
  <c r="H19" i="51"/>
  <c r="H18" i="51"/>
  <c r="H17" i="51"/>
  <c r="H16" i="51"/>
  <c r="H15" i="51"/>
  <c r="H12" i="51"/>
  <c r="F12" i="41"/>
  <c r="F21" i="41"/>
  <c r="F27" i="41"/>
  <c r="F23" i="41"/>
  <c r="F18" i="41"/>
  <c r="F14" i="41"/>
  <c r="F25" i="41"/>
  <c r="F20" i="41"/>
  <c r="F16" i="41"/>
  <c r="I29" i="41"/>
  <c r="F11" i="41"/>
  <c r="K17" i="40"/>
  <c r="M18" i="37"/>
  <c r="N12" i="37" s="1"/>
  <c r="N14" i="37"/>
  <c r="N16" i="37"/>
  <c r="N13" i="37"/>
  <c r="N15" i="37"/>
  <c r="N17" i="37"/>
  <c r="I22" i="56"/>
  <c r="I20" i="56"/>
  <c r="I14" i="56"/>
  <c r="I36" i="56"/>
  <c r="I27" i="56"/>
  <c r="I25" i="56"/>
  <c r="M19" i="56"/>
  <c r="M14" i="56"/>
  <c r="M30" i="56"/>
  <c r="M26" i="56"/>
  <c r="K31" i="56"/>
  <c r="K30" i="56"/>
  <c r="K29" i="56"/>
  <c r="K28" i="56"/>
  <c r="K27" i="56"/>
  <c r="K26" i="56"/>
  <c r="K25" i="56"/>
  <c r="K11" i="56"/>
  <c r="K36" i="56"/>
  <c r="K35" i="56"/>
  <c r="K34" i="56"/>
  <c r="K33" i="56"/>
  <c r="K24" i="56"/>
  <c r="K23" i="56"/>
  <c r="K22" i="56"/>
  <c r="K21" i="56"/>
  <c r="K20" i="56"/>
  <c r="K19" i="56"/>
  <c r="K18" i="56"/>
  <c r="K17" i="56"/>
  <c r="K16" i="56"/>
  <c r="K15" i="56"/>
  <c r="K14" i="56"/>
  <c r="K13" i="56"/>
  <c r="M32" i="56"/>
  <c r="F12" i="56"/>
  <c r="K12" i="56"/>
  <c r="M12" i="56"/>
  <c r="F32" i="56"/>
  <c r="F29" i="55"/>
  <c r="F30" i="55"/>
  <c r="F31" i="55"/>
  <c r="F32" i="55"/>
  <c r="F33" i="55"/>
  <c r="D29" i="55"/>
  <c r="D30" i="55"/>
  <c r="D31" i="55"/>
  <c r="D32" i="55"/>
  <c r="D33" i="55"/>
  <c r="E12" i="51"/>
  <c r="E15" i="51"/>
  <c r="E14" i="51"/>
  <c r="E28" i="51"/>
  <c r="E26" i="51"/>
  <c r="E25" i="51"/>
  <c r="E24" i="51"/>
  <c r="E22" i="51"/>
  <c r="E21" i="51"/>
  <c r="E20" i="51"/>
  <c r="E16" i="51"/>
  <c r="E18" i="51"/>
  <c r="H13" i="51"/>
  <c r="D15" i="51"/>
  <c r="D16" i="51"/>
  <c r="D17" i="51"/>
  <c r="D18" i="51"/>
  <c r="D19" i="51"/>
  <c r="D20" i="51"/>
  <c r="D21" i="51"/>
  <c r="D22" i="51"/>
  <c r="D23" i="51"/>
  <c r="D24" i="51"/>
  <c r="D25" i="51"/>
  <c r="D26" i="51"/>
  <c r="D27" i="51"/>
  <c r="E10" i="50"/>
  <c r="E12" i="50"/>
  <c r="E13" i="50"/>
  <c r="E14" i="50"/>
  <c r="F16" i="50"/>
  <c r="F28" i="41"/>
  <c r="F26" i="41"/>
  <c r="F24" i="41"/>
  <c r="F22" i="41"/>
  <c r="F19" i="41"/>
  <c r="F17" i="41"/>
  <c r="F15" i="41"/>
  <c r="M18" i="38"/>
  <c r="C19" i="38" s="1"/>
  <c r="O22" i="36"/>
  <c r="P16" i="36" s="1"/>
  <c r="O22" i="35"/>
  <c r="D37" i="19"/>
  <c r="D36" i="19"/>
  <c r="D35" i="19"/>
  <c r="D34" i="19"/>
  <c r="D33" i="19"/>
  <c r="D32" i="19"/>
  <c r="D31" i="19"/>
  <c r="M27" i="56" l="1"/>
  <c r="M16" i="56"/>
  <c r="M31" i="56"/>
  <c r="I12" i="56"/>
  <c r="M28" i="56"/>
  <c r="I16" i="56"/>
  <c r="M33" i="56"/>
  <c r="M11" i="56"/>
  <c r="M20" i="56"/>
  <c r="M34" i="56"/>
  <c r="M24" i="56"/>
  <c r="M36" i="56"/>
  <c r="M17" i="56"/>
  <c r="M21" i="56"/>
  <c r="M35" i="56"/>
  <c r="I29" i="56"/>
  <c r="I33" i="56"/>
  <c r="E19" i="51"/>
  <c r="E23" i="51"/>
  <c r="E27" i="51"/>
  <c r="E13" i="51"/>
  <c r="M25" i="56"/>
  <c r="M29" i="56"/>
  <c r="M13" i="56"/>
  <c r="M18" i="56"/>
  <c r="I11" i="56"/>
  <c r="I31" i="56"/>
  <c r="I18" i="56"/>
  <c r="I35" i="56"/>
  <c r="J13" i="41"/>
  <c r="J15" i="41"/>
  <c r="J17" i="41"/>
  <c r="J19" i="41"/>
  <c r="J25" i="41"/>
  <c r="J27" i="41"/>
  <c r="J29" i="41"/>
  <c r="J14" i="41"/>
  <c r="J16" i="41"/>
  <c r="J18" i="41"/>
  <c r="J20" i="41"/>
  <c r="J22" i="41"/>
  <c r="J24" i="41"/>
  <c r="J26" i="41"/>
  <c r="J28" i="41"/>
  <c r="J11" i="41"/>
  <c r="J23" i="41"/>
  <c r="J12" i="41"/>
  <c r="G29" i="41"/>
  <c r="J21" i="41"/>
  <c r="P13" i="36"/>
  <c r="P12" i="36"/>
  <c r="P21" i="36"/>
  <c r="P20" i="36"/>
  <c r="C15" i="50"/>
  <c r="C11" i="50"/>
  <c r="D16" i="50"/>
  <c r="C14" i="50"/>
  <c r="C13" i="50"/>
  <c r="C12" i="50"/>
  <c r="C10" i="50"/>
  <c r="C17" i="50"/>
  <c r="I32" i="56"/>
  <c r="I24" i="56"/>
  <c r="I26" i="56"/>
  <c r="I28" i="56"/>
  <c r="I30" i="56"/>
  <c r="F36" i="56"/>
  <c r="I13" i="56"/>
  <c r="I15" i="56"/>
  <c r="I17" i="56"/>
  <c r="I19" i="56"/>
  <c r="I21" i="56"/>
  <c r="I23" i="56"/>
  <c r="P17" i="36"/>
  <c r="G23" i="36"/>
  <c r="K19" i="38"/>
  <c r="I19" i="38"/>
  <c r="E19" i="38"/>
  <c r="G19" i="38"/>
  <c r="M23" i="36"/>
  <c r="I23" i="36"/>
  <c r="E23" i="36"/>
  <c r="P19" i="36"/>
  <c r="P15" i="36"/>
  <c r="P11" i="36"/>
  <c r="K23" i="36"/>
  <c r="C23" i="36"/>
  <c r="P18" i="36"/>
  <c r="P14" i="36"/>
  <c r="M23" i="35"/>
  <c r="I23" i="35"/>
  <c r="E23" i="35"/>
  <c r="G23" i="35"/>
  <c r="P20" i="35"/>
  <c r="P16" i="35"/>
  <c r="P12" i="35"/>
  <c r="P21" i="35"/>
  <c r="P17" i="35"/>
  <c r="P13" i="35"/>
  <c r="K23" i="35"/>
  <c r="C23" i="35"/>
  <c r="P18" i="35"/>
  <c r="P14" i="35"/>
  <c r="P19" i="35"/>
  <c r="P15" i="35"/>
  <c r="P11" i="35"/>
  <c r="B34" i="12"/>
  <c r="H34" i="12" s="1"/>
  <c r="B32" i="12"/>
  <c r="H32" i="12" s="1"/>
  <c r="B31" i="12"/>
  <c r="H31" i="12" s="1"/>
  <c r="B30" i="12"/>
  <c r="H30" i="12" s="1"/>
  <c r="B29" i="12"/>
  <c r="H29" i="12" s="1"/>
  <c r="B28" i="12"/>
  <c r="H28" i="12" s="1"/>
  <c r="B27" i="12"/>
  <c r="H27" i="12" s="1"/>
  <c r="H26" i="12"/>
  <c r="F26" i="12"/>
  <c r="D26" i="12"/>
  <c r="H25" i="12"/>
  <c r="F25" i="12"/>
  <c r="D25" i="12"/>
  <c r="H24" i="12"/>
  <c r="F24" i="12"/>
  <c r="D24" i="12"/>
  <c r="G23" i="12"/>
  <c r="H23" i="12" s="1"/>
  <c r="F23" i="12"/>
  <c r="D23" i="12"/>
  <c r="E22" i="12"/>
  <c r="G22" i="12" s="1"/>
  <c r="H22" i="12" s="1"/>
  <c r="D22" i="12"/>
  <c r="E21" i="12"/>
  <c r="F21" i="12" s="1"/>
  <c r="D21" i="12"/>
  <c r="H20" i="12"/>
  <c r="F20" i="12"/>
  <c r="D20" i="12"/>
  <c r="H19" i="12"/>
  <c r="F19" i="12"/>
  <c r="D19" i="12"/>
  <c r="H18" i="12"/>
  <c r="F18" i="12"/>
  <c r="D18" i="12"/>
  <c r="H17" i="12"/>
  <c r="F17" i="12"/>
  <c r="D17" i="12"/>
  <c r="H16" i="12"/>
  <c r="F16" i="12"/>
  <c r="D16" i="12"/>
  <c r="H15" i="12"/>
  <c r="F15" i="12"/>
  <c r="D15" i="12"/>
  <c r="H14" i="12"/>
  <c r="F14" i="12"/>
  <c r="D14" i="12"/>
  <c r="H13" i="12"/>
  <c r="F13" i="12"/>
  <c r="D13" i="12"/>
  <c r="E34" i="11"/>
  <c r="E33" i="11"/>
  <c r="D33" i="11"/>
  <c r="E32" i="11"/>
  <c r="D32" i="11"/>
  <c r="E31" i="11"/>
  <c r="E30" i="11"/>
  <c r="E29" i="11"/>
  <c r="E28" i="11"/>
  <c r="E27" i="11"/>
  <c r="E26" i="11"/>
  <c r="E25" i="11"/>
  <c r="E24" i="11"/>
  <c r="E23" i="11"/>
  <c r="E22" i="11"/>
  <c r="E21" i="11"/>
  <c r="E20" i="11"/>
  <c r="E19" i="11"/>
  <c r="E18" i="11"/>
  <c r="E17" i="11"/>
  <c r="E16" i="11"/>
  <c r="E15" i="11"/>
  <c r="E14" i="11"/>
  <c r="E13" i="11"/>
  <c r="E12" i="11"/>
  <c r="E11" i="11"/>
  <c r="E10" i="11"/>
  <c r="E34" i="9"/>
  <c r="E32" i="9"/>
  <c r="D32" i="9"/>
  <c r="E31" i="9"/>
  <c r="E30" i="9"/>
  <c r="E29" i="9"/>
  <c r="E28" i="9"/>
  <c r="E27" i="9"/>
  <c r="E26" i="9"/>
  <c r="E25" i="9"/>
  <c r="E24" i="9"/>
  <c r="E23" i="9"/>
  <c r="E22" i="9"/>
  <c r="E21" i="9"/>
  <c r="E20" i="9"/>
  <c r="E19" i="9"/>
  <c r="E18" i="9"/>
  <c r="E17" i="9"/>
  <c r="E16" i="9"/>
  <c r="E15" i="9"/>
  <c r="E14" i="9"/>
  <c r="E13" i="9"/>
  <c r="E12" i="9"/>
  <c r="E11" i="9"/>
  <c r="J34" i="7"/>
  <c r="F34" i="7"/>
  <c r="J27" i="7"/>
  <c r="F27" i="7"/>
  <c r="J19" i="7"/>
  <c r="F19" i="7"/>
  <c r="J11" i="7"/>
  <c r="F11" i="7"/>
  <c r="H14" i="41" l="1"/>
  <c r="H16" i="41"/>
  <c r="H18" i="41"/>
  <c r="H20" i="41"/>
  <c r="H22" i="41"/>
  <c r="H24" i="41"/>
  <c r="H26" i="41"/>
  <c r="H11" i="41"/>
  <c r="H13" i="41"/>
  <c r="H15" i="41"/>
  <c r="H17" i="41"/>
  <c r="H19" i="41"/>
  <c r="H25" i="41"/>
  <c r="H27" i="41"/>
  <c r="H29" i="41"/>
  <c r="H28" i="41"/>
  <c r="H23" i="41"/>
  <c r="H12" i="41"/>
  <c r="H21" i="41"/>
  <c r="F22" i="12"/>
  <c r="G21" i="12"/>
  <c r="H21" i="12" s="1"/>
  <c r="F27" i="12"/>
  <c r="F28" i="12"/>
  <c r="F29" i="12"/>
  <c r="F30" i="12"/>
  <c r="F31" i="12"/>
  <c r="F32" i="12"/>
  <c r="F34" i="12"/>
  <c r="D27" i="12"/>
  <c r="D28" i="12"/>
  <c r="D29" i="12"/>
  <c r="D30" i="12"/>
  <c r="D31" i="12"/>
  <c r="D32" i="12"/>
  <c r="D34" i="12"/>
  <c r="J40" i="7"/>
  <c r="F40" i="7"/>
  <c r="G34" i="7" s="1"/>
  <c r="G27" i="7" l="1"/>
  <c r="K40" i="7"/>
  <c r="K39" i="7"/>
  <c r="K38" i="7"/>
  <c r="K37" i="7"/>
  <c r="K36" i="7"/>
  <c r="K35" i="7"/>
  <c r="K33" i="7"/>
  <c r="K32" i="7"/>
  <c r="K31" i="7"/>
  <c r="K30" i="7"/>
  <c r="K29" i="7"/>
  <c r="K28" i="7"/>
  <c r="K18" i="7"/>
  <c r="K17" i="7"/>
  <c r="K16" i="7"/>
  <c r="K15" i="7"/>
  <c r="K14" i="7"/>
  <c r="K13" i="7"/>
  <c r="K12" i="7"/>
  <c r="K11" i="7"/>
  <c r="K26" i="7"/>
  <c r="K25" i="7"/>
  <c r="K24" i="7"/>
  <c r="K23" i="7"/>
  <c r="K22" i="7"/>
  <c r="K21" i="7"/>
  <c r="K20" i="7"/>
  <c r="K19" i="7"/>
  <c r="K10" i="7"/>
  <c r="K9" i="7"/>
  <c r="K27" i="7"/>
  <c r="G40" i="7"/>
  <c r="G26" i="7"/>
  <c r="G25" i="7"/>
  <c r="G24" i="7"/>
  <c r="G23" i="7"/>
  <c r="G22" i="7"/>
  <c r="G21" i="7"/>
  <c r="G20" i="7"/>
  <c r="G18" i="7"/>
  <c r="G17" i="7"/>
  <c r="G16" i="7"/>
  <c r="G15" i="7"/>
  <c r="G14" i="7"/>
  <c r="G13" i="7"/>
  <c r="G12" i="7"/>
  <c r="G10" i="7"/>
  <c r="G9" i="7"/>
  <c r="G39" i="7"/>
  <c r="G38" i="7"/>
  <c r="G37" i="7"/>
  <c r="G36" i="7"/>
  <c r="G35" i="7"/>
  <c r="G11" i="7"/>
  <c r="G33" i="7"/>
  <c r="G32" i="7"/>
  <c r="G31" i="7"/>
  <c r="G30" i="7"/>
  <c r="G29" i="7"/>
  <c r="G28" i="7"/>
  <c r="G19" i="7"/>
  <c r="K34" i="7"/>
</calcChain>
</file>

<file path=xl/sharedStrings.xml><?xml version="1.0" encoding="utf-8"?>
<sst xmlns="http://schemas.openxmlformats.org/spreadsheetml/2006/main" count="2643" uniqueCount="1020">
  <si>
    <t>Table M-1</t>
  </si>
  <si>
    <t>Fiscal Year</t>
  </si>
  <si>
    <t xml:space="preserve">                           Liabilities</t>
  </si>
  <si>
    <t xml:space="preserve">                             Net Position</t>
  </si>
  <si>
    <t xml:space="preserve">                             (in millions)</t>
  </si>
  <si>
    <t xml:space="preserve">                                   (in millions)</t>
  </si>
  <si>
    <t xml:space="preserve">                                    (in millions)</t>
  </si>
  <si>
    <t>Source: PBGC Annual Reports (1980-2014).</t>
  </si>
  <si>
    <t>Due to rounding of individual items, numbers may not add up across columns.</t>
  </si>
  <si>
    <t>Table M-2</t>
  </si>
  <si>
    <t>PBGC Premium Revenue, Benefit Payments, and Expenses (1980-2014)</t>
  </si>
  <si>
    <t>Multiemployer Program</t>
  </si>
  <si>
    <t>Total</t>
  </si>
  <si>
    <t>Administrative &amp;</t>
  </si>
  <si>
    <t>Premiums Minus</t>
  </si>
  <si>
    <t xml:space="preserve"> </t>
  </si>
  <si>
    <t>Premium</t>
  </si>
  <si>
    <t>Benefit</t>
  </si>
  <si>
    <t>Investment</t>
  </si>
  <si>
    <t>Benefits Paid</t>
  </si>
  <si>
    <t>Revenue</t>
  </si>
  <si>
    <t>Payments</t>
  </si>
  <si>
    <t>Expenses</t>
  </si>
  <si>
    <t>and Expenses</t>
  </si>
  <si>
    <t>(in millions)</t>
  </si>
  <si>
    <t xml:space="preserve">               *</t>
  </si>
  <si>
    <t>1996</t>
  </si>
  <si>
    <t>1997</t>
  </si>
  <si>
    <t>1998</t>
  </si>
  <si>
    <t>1999</t>
  </si>
  <si>
    <t>2000</t>
  </si>
  <si>
    <t>2001</t>
  </si>
  <si>
    <t>*</t>
  </si>
  <si>
    <t xml:space="preserve">  2009**</t>
  </si>
  <si>
    <t>Source:  PBGC Annual Reports (1980-2014).</t>
  </si>
  <si>
    <t>* Less than $500,000.</t>
  </si>
  <si>
    <t>**Beginning in FY 2009, PBGC reports premium income net of bad debt expense for premium, interest, and penalties.</t>
  </si>
  <si>
    <t>Table M-3</t>
  </si>
  <si>
    <t>PBGC Payees and Benefit Payments (1980-2013)</t>
  </si>
  <si>
    <t xml:space="preserve">         Average</t>
  </si>
  <si>
    <t xml:space="preserve">            Median</t>
  </si>
  <si>
    <t xml:space="preserve">  Monthly Payment</t>
  </si>
  <si>
    <t xml:space="preserve">     Monthly Payment</t>
  </si>
  <si>
    <t>**</t>
  </si>
  <si>
    <t>Sources: PBGC Participant System (PRISM), fiscal year calculations, PBGC Management Reports, and PBGC Benefit Payment Reports.</t>
  </si>
  <si>
    <t>Payments made on a quarterly, semi-annual, or annual basis were converted to their monthly equivalent.</t>
  </si>
  <si>
    <t>*These payees were in the 10 multiemployer plans PBGC trusteed prior to October 1980.  The Multiemployer Pension Plan  (MPPAA)</t>
  </si>
  <si>
    <t xml:space="preserve">   Amendments Act of 1980 (MPPAA) changed PBGC's responsibility from trusteeship of troubled plans to providing</t>
  </si>
  <si>
    <t xml:space="preserve">   financial assistance (loans) to insolvent multiemployer plans.</t>
  </si>
  <si>
    <t>**Less than $500,000.</t>
  </si>
  <si>
    <t>Table M-5</t>
  </si>
  <si>
    <t>PBGC-Insured Plan Participants (1980-2014)</t>
  </si>
  <si>
    <t xml:space="preserve">Total </t>
  </si>
  <si>
    <t>In Plans with</t>
  </si>
  <si>
    <t>Insured</t>
  </si>
  <si>
    <t xml:space="preserve">10,000 or more </t>
  </si>
  <si>
    <t xml:space="preserve">5,000-9,999 </t>
  </si>
  <si>
    <t xml:space="preserve">2,500-4,999 </t>
  </si>
  <si>
    <t>1,000-2,499</t>
  </si>
  <si>
    <t>500-999</t>
  </si>
  <si>
    <t>250-499</t>
  </si>
  <si>
    <t>Fewer than 250</t>
  </si>
  <si>
    <t>Year</t>
  </si>
  <si>
    <t>Participants</t>
  </si>
  <si>
    <t>(in thousands)</t>
  </si>
  <si>
    <t>Source:  PBGC Premium Filings.</t>
  </si>
  <si>
    <t>Due to rounding of individual items, numbers may not add up to totals.</t>
  </si>
  <si>
    <t>Table M-6</t>
  </si>
  <si>
    <t>PBGC-Insured Plans (1980-2014)</t>
  </si>
  <si>
    <t xml:space="preserve"> Plans with</t>
  </si>
  <si>
    <t>Plans</t>
  </si>
  <si>
    <t>Table M-7</t>
  </si>
  <si>
    <t>PBGC-Insured Plan Participants by Participant Status (1980-2012)</t>
  </si>
  <si>
    <t xml:space="preserve">Active </t>
  </si>
  <si>
    <t xml:space="preserve">Retired </t>
  </si>
  <si>
    <t>Separated Vested</t>
  </si>
  <si>
    <t>Source: Internal Revenue Service Form 5500 Series Filings for multiemployer plans. Data for plan years prior to 1999 include only plans with 100 or more participants.</t>
  </si>
  <si>
    <t>Due to rounding of individual items, percentages may not add up to 100%.</t>
  </si>
  <si>
    <t>Table M-8</t>
  </si>
  <si>
    <t>Industry</t>
  </si>
  <si>
    <t>Insured Plans</t>
  </si>
  <si>
    <t>Insured Participants</t>
  </si>
  <si>
    <t>AGRICULTURE</t>
  </si>
  <si>
    <t>MINING</t>
  </si>
  <si>
    <t>CONSTRUCTION</t>
  </si>
  <si>
    <t>Building Construction</t>
  </si>
  <si>
    <t>Heavy Construction</t>
  </si>
  <si>
    <t>Plumbing, Heating, and Air Conditioning</t>
  </si>
  <si>
    <t>Electrical Work</t>
  </si>
  <si>
    <t>Building Finishing Contractors</t>
  </si>
  <si>
    <t>Foundation, Structure, and Exterior Work</t>
  </si>
  <si>
    <t>Other Construction</t>
  </si>
  <si>
    <t>MANUFACTURING</t>
  </si>
  <si>
    <t>Food and Tobacco Products</t>
  </si>
  <si>
    <t>Apparel and Textile Products</t>
  </si>
  <si>
    <t>Paper and Allied Products</t>
  </si>
  <si>
    <t>Printing and Publishing</t>
  </si>
  <si>
    <t>Machinery and Computer Equipment</t>
  </si>
  <si>
    <t>Electrical and Electronic Equipment</t>
  </si>
  <si>
    <t>Other Manufacturing</t>
  </si>
  <si>
    <t>TRANSPORTATION AND PUBLIC UTILITIES</t>
  </si>
  <si>
    <t>Trucking</t>
  </si>
  <si>
    <t>Water Transportation</t>
  </si>
  <si>
    <t>Other Transportation and Public Utilities</t>
  </si>
  <si>
    <t>INFORMATION</t>
  </si>
  <si>
    <t>WHOLESALE TRADE</t>
  </si>
  <si>
    <t>RETAIL TRADE</t>
  </si>
  <si>
    <t>SERVICES</t>
  </si>
  <si>
    <t>Administrative/Support</t>
  </si>
  <si>
    <t>Health Care/Social Assistance</t>
  </si>
  <si>
    <t>Accommodation/Food Service</t>
  </si>
  <si>
    <t>Other Services</t>
  </si>
  <si>
    <t>TOTAL</t>
  </si>
  <si>
    <t>Due to rounding of individual items, numbers and percents may not add up to totals.</t>
  </si>
  <si>
    <t xml:space="preserve">Industry classifications are based on principal business activity codes used in the North American Industry Classification System.  </t>
  </si>
  <si>
    <t>However, whenever a sponsor indicated its activity as "Insurance &amp; Employee Benefit Funds",  a code covering</t>
  </si>
  <si>
    <t>the principal activity of plan participants was determined and substituted.</t>
  </si>
  <si>
    <t>PBGC-Insured Plans and Participants by Industry (2012)</t>
  </si>
  <si>
    <t>Finance, Insurance &amp; Real Estate</t>
  </si>
  <si>
    <t>Table M-9</t>
  </si>
  <si>
    <t xml:space="preserve">Funding of  PBGC-Insured Plans (1980-2012) </t>
  </si>
  <si>
    <t>PBGC</t>
  </si>
  <si>
    <t>Assets</t>
  </si>
  <si>
    <t>Liabilities*</t>
  </si>
  <si>
    <t>Ratio</t>
  </si>
  <si>
    <t>Underfunding</t>
  </si>
  <si>
    <t>Overfunding</t>
  </si>
  <si>
    <t>Rate</t>
  </si>
  <si>
    <t xml:space="preserve">Source: Internal Revenue Service Form 5500 Series Filings for multiemployer plans.  Data for plan years prior to 1999 include only plans with 100 or more participants. </t>
  </si>
  <si>
    <t xml:space="preserve">  participants. </t>
  </si>
  <si>
    <t>*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Before plan year 2012, durations of 13.27 and 5.41 for non-annuitants and annuitant liability, respectively, were used in the calculation. For plan year 2012 these durations were updated. The new values are 14 and 8 for non-annuitants and annuitants, respectively. As a point of reference the underfunding for 2012 derived using the previous factors would be $553,842.</t>
  </si>
  <si>
    <t>Table M-10</t>
  </si>
  <si>
    <t xml:space="preserve">Funding of Underfunded PBGC-Insured Plans (1980-2012) </t>
  </si>
  <si>
    <t xml:space="preserve">Source: Internal Revenue Service Form 5500 Series Filings for multiemployer plans.  Data for plan years prior to 1999 include only plans with 100 or more </t>
  </si>
  <si>
    <t>Table M-11</t>
  </si>
  <si>
    <t xml:space="preserve">Funding of Overfunded PBGC-Insured Plans (1980-2012) </t>
  </si>
  <si>
    <t xml:space="preserve">  participants. Final 2010 numbers will be available at end of 2012 when processing of amended returns</t>
  </si>
  <si>
    <t xml:space="preserve">  for that year concludes. </t>
  </si>
  <si>
    <t>Table M-12</t>
  </si>
  <si>
    <t>Concentration of Underfunding in PBGC-Insured Plans (1990-2012)</t>
  </si>
  <si>
    <t>10 Plans with the Highest</t>
  </si>
  <si>
    <t>Next 40 Plans'</t>
  </si>
  <si>
    <t>All Other Plans'</t>
  </si>
  <si>
    <t>Table M-13</t>
  </si>
  <si>
    <t>Plans, Participants, and Funding of PBGC-Insured Plans by Funding Ratio (2012)</t>
  </si>
  <si>
    <t>Funding Ratio</t>
  </si>
  <si>
    <t>Total Liabilities*</t>
  </si>
  <si>
    <t>Receiving FA</t>
  </si>
  <si>
    <t xml:space="preserve"> ---</t>
  </si>
  <si>
    <t>Less Than 40%</t>
  </si>
  <si>
    <t>40% - 49%</t>
  </si>
  <si>
    <t>50% - 59%</t>
  </si>
  <si>
    <t>60% - 69%</t>
  </si>
  <si>
    <t>70% - 79%</t>
  </si>
  <si>
    <t>80% - 89%</t>
  </si>
  <si>
    <t>90% - 99%</t>
  </si>
  <si>
    <t>100% - 109%</t>
  </si>
  <si>
    <t>110% - 119%</t>
  </si>
  <si>
    <t>120% - 129%</t>
  </si>
  <si>
    <t>130% - 139%</t>
  </si>
  <si>
    <t>140% - 149%</t>
  </si>
  <si>
    <t>Source: Internal Revenue Service Form 5500 Series Filings for multiemployer plans.</t>
  </si>
  <si>
    <t>Due to aggregation and rounding of individual items, numbers may not add up to total and percentages may not add up to 100%.</t>
  </si>
  <si>
    <t>** Less than 0.05 of one percent.</t>
  </si>
  <si>
    <t>Table M-14</t>
  </si>
  <si>
    <t>Average</t>
  </si>
  <si>
    <t>---</t>
  </si>
  <si>
    <t>Furniture and Fixtures</t>
  </si>
  <si>
    <t>Administration/Support</t>
  </si>
  <si>
    <t>Due to rounding of individual items, numbers may not add up to totals and percentages may not add up to 100%.</t>
  </si>
  <si>
    <t>** Less than $500,000.</t>
  </si>
  <si>
    <t>*** Less than 0.05 of one percent.</t>
  </si>
  <si>
    <t>Funding of PBGC-Insured Plans by Industry (2012)</t>
  </si>
  <si>
    <t>*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Before plan year 2012, durations of 13.27 and 5.41 for non-annuitants and annuitant liability, respectively, were used in the calculation. For plan year 2012 these durations were updated. The new values are 14 and 8 for non-annuitants and annuitants, respectively.As a point of reference the underfunding for 2012 derived using the previous factors would be $553,842.</t>
  </si>
  <si>
    <t>Table M-15</t>
  </si>
  <si>
    <t>Monthly Benefit Formula</t>
  </si>
  <si>
    <t>Maximum Monthly</t>
  </si>
  <si>
    <t>Maximum Annual</t>
  </si>
  <si>
    <t>Guarantee</t>
  </si>
  <si>
    <t>(30 Years of Service)*</t>
  </si>
  <si>
    <t>The participant's years of service multiplied</t>
  </si>
  <si>
    <t>by the sum of:</t>
  </si>
  <si>
    <t>-plus-</t>
  </si>
  <si>
    <t xml:space="preserve">* The formula presumes that the workers' monthly benefits are calculated by multiplying the monthly benefit accrual rate (a plan-specified dollar amount) </t>
  </si>
  <si>
    <t xml:space="preserve">        times years of service. If the monthly benefit accrual rate prior to December 22, 2000, was less than $20 per year of service or if the accrual rate </t>
  </si>
  <si>
    <t xml:space="preserve">        after December 21, 2000 is less than $44 per year of service then the maximum benefit guarantee for a participant with 30 years of service will be lower</t>
  </si>
  <si>
    <t xml:space="preserve">        than the amounts shown.  Note that there is no cap on applicable years of service; 30 years was selected for illustrative purposes only.</t>
  </si>
  <si>
    <t>** The increased guarantee does not apply to multiemployer plans that received financial aid from PBGC between December 22, 1999, and December 21, 2000.</t>
  </si>
  <si>
    <t xml:space="preserve">        The original, lower monthly benefit guarantee continues to apply to participants in these plans.</t>
  </si>
  <si>
    <t>Table M-16</t>
  </si>
  <si>
    <t>PBGC's Historic Premium Rates</t>
  </si>
  <si>
    <t>Premium Rate</t>
  </si>
  <si>
    <t>(per participant)</t>
  </si>
  <si>
    <t>September 2, 1974 - August  31, 1979</t>
  </si>
  <si>
    <t>September 1, 1979 - September 26, 1980</t>
  </si>
  <si>
    <t>September 27, 1980 - September 26, 1984</t>
  </si>
  <si>
    <t>September 27, 1984 - September 26, 1986</t>
  </si>
  <si>
    <t>September 27, 1986 - September 26, 1988</t>
  </si>
  <si>
    <t>September 27, 1988 - December 31, 2005</t>
  </si>
  <si>
    <t>$8.00*</t>
  </si>
  <si>
    <t>*  Beginning in 2007 and ending December 31, 2012, this amount was adjusted annually based on changes in the national</t>
  </si>
  <si>
    <t>average wage index (as defined in section 209(k)(1) of the Social Security Act).  The premium rate did not decline even</t>
  </si>
  <si>
    <t xml:space="preserve">if the national average wage index declined. The adjusted premium rate was rounded to the nearest multiple of $1.  </t>
  </si>
  <si>
    <t>Table S-52</t>
  </si>
  <si>
    <t>PBGC Pension Data by Region and State*</t>
  </si>
  <si>
    <t>Single-Employer Program</t>
  </si>
  <si>
    <t>1975-2013</t>
  </si>
  <si>
    <t>Mean Monthly</t>
  </si>
  <si>
    <t>Claims</t>
  </si>
  <si>
    <t>Payees</t>
  </si>
  <si>
    <t>Pension</t>
  </si>
  <si>
    <t>NEW ENGLAND</t>
  </si>
  <si>
    <t>Connecticut</t>
  </si>
  <si>
    <t>Maine</t>
  </si>
  <si>
    <t>Massachusetts</t>
  </si>
  <si>
    <t>New Hampshire</t>
  </si>
  <si>
    <t>Rhode Island</t>
  </si>
  <si>
    <t>Vermont</t>
  </si>
  <si>
    <t>MID-ATLANTIC</t>
  </si>
  <si>
    <t>Delaware</t>
  </si>
  <si>
    <t>District of Columbia</t>
  </si>
  <si>
    <t>Maryland</t>
  </si>
  <si>
    <t>New Jersey</t>
  </si>
  <si>
    <t>New York</t>
  </si>
  <si>
    <t>Pennsylvania</t>
  </si>
  <si>
    <t>Virginia</t>
  </si>
  <si>
    <t>West Virginia</t>
  </si>
  <si>
    <t>SOUTHEAST</t>
  </si>
  <si>
    <t>Alabama</t>
  </si>
  <si>
    <t>Arkansas</t>
  </si>
  <si>
    <t>Florida</t>
  </si>
  <si>
    <t>Georgia</t>
  </si>
  <si>
    <t>Kentucky</t>
  </si>
  <si>
    <t>Louisiana</t>
  </si>
  <si>
    <t>Mississippi</t>
  </si>
  <si>
    <t>North Carolina</t>
  </si>
  <si>
    <t>South Carolina</t>
  </si>
  <si>
    <t>Tennessee</t>
  </si>
  <si>
    <t>GREAT LAKES</t>
  </si>
  <si>
    <t>Illinois</t>
  </si>
  <si>
    <t>Indiana</t>
  </si>
  <si>
    <t>Michigan</t>
  </si>
  <si>
    <t>Minnesota</t>
  </si>
  <si>
    <t>Ohio</t>
  </si>
  <si>
    <t>Wisconsin</t>
  </si>
  <si>
    <t>MIDWEST</t>
  </si>
  <si>
    <t>Iowa</t>
  </si>
  <si>
    <t>Kansas</t>
  </si>
  <si>
    <t>Missouri</t>
  </si>
  <si>
    <t>Nebraska</t>
  </si>
  <si>
    <t>North Dakota</t>
  </si>
  <si>
    <t>South Dakota</t>
  </si>
  <si>
    <t>SOUTHWEST</t>
  </si>
  <si>
    <t>Arizona</t>
  </si>
  <si>
    <t>New Mexico</t>
  </si>
  <si>
    <t>Oklahoma</t>
  </si>
  <si>
    <t>Texas</t>
  </si>
  <si>
    <t>ROCKY MOUNTAIN</t>
  </si>
  <si>
    <t>Colorado</t>
  </si>
  <si>
    <t>Idaho</t>
  </si>
  <si>
    <t>Montana</t>
  </si>
  <si>
    <t>Nevada</t>
  </si>
  <si>
    <t>Utah</t>
  </si>
  <si>
    <t>Wyoming</t>
  </si>
  <si>
    <t>PACIFIC</t>
  </si>
  <si>
    <t>Alaska</t>
  </si>
  <si>
    <t>California</t>
  </si>
  <si>
    <t>Hawaii</t>
  </si>
  <si>
    <t>Oregon</t>
  </si>
  <si>
    <t>Washington</t>
  </si>
  <si>
    <t>PUERTO RICO</t>
  </si>
  <si>
    <t>U.S. TERRITORIES</t>
  </si>
  <si>
    <t>FOREIGN COUNTRIES</t>
  </si>
  <si>
    <t>Sources:  PBGC Fiscal Year Closing File (9/30/13), Retirement Expectations and Pension Plan Coverage Topic Module (Wave 11) of the 2008 Survey of Income and</t>
  </si>
  <si>
    <t>Program Participation (SIPP), PBGC Case Management System, PBGC Premium Filings, PBGC Participant System (PRISM), and fiscal year calculations.</t>
  </si>
  <si>
    <t xml:space="preserve">*Claims and plan coverage data by state of plan administration; benefits and participant coverage data by state of payee residence.  </t>
  </si>
  <si>
    <t>SIPP used to estimate participant coverage data.</t>
  </si>
  <si>
    <t>Table S-44</t>
  </si>
  <si>
    <t xml:space="preserve">Funding of PBGC-Insured Plans (1980-2012) </t>
  </si>
  <si>
    <t>Funding</t>
  </si>
  <si>
    <t>2012**</t>
  </si>
  <si>
    <t>Sources: Internal Revenue Service Form 5500 Series filings for single-employer plans. PBGC Premium filings are used for 2010 when the Form 5500 has not yet been filed.</t>
  </si>
  <si>
    <t>Table S-49</t>
  </si>
  <si>
    <t>Various Measures of Underfunding in PBGC-Insured Plans (1992-2013)</t>
  </si>
  <si>
    <t>(A)</t>
  </si>
  <si>
    <t>(B)</t>
  </si>
  <si>
    <t>(C)</t>
  </si>
  <si>
    <t>(D)</t>
  </si>
  <si>
    <t>Filings</t>
  </si>
  <si>
    <t>(in billions)</t>
  </si>
  <si>
    <t>Definitions:</t>
  </si>
  <si>
    <t xml:space="preserve">   (A) Underfunding calculated from Internal Revenue Service Form 5500 Series Filings for single-employer plans.  Vested liabilities have been adjusted to the PBGC rate that,</t>
  </si>
  <si>
    <t xml:space="preserve">          along with an assumed mortality table, reflects the cost to purchase an annuity at the beginning of the relevant year.  The assumed mortality table was UP-84 for</t>
  </si>
  <si>
    <t xml:space="preserve">         1980-1992, GAM-83 for 1993-2006, and the mortality table found in section 1.412(l)(7)-1 of the Income Tax Regulations for 2007 and later. </t>
  </si>
  <si>
    <t xml:space="preserve">Before plan year 2012, durations of 15.02 and 5.32 for non-annuitants and annuitant liability, respectively, were used in the calculation. For plan year 2012 these durations were updated. The new values are 14 and 9 for non-annuitants and annuitants, respectively. As a point of reference the underfunding for 2012 derived using the previous factors would be $720,178 for subgroup (A) and $803,637 for subgroup (D). </t>
  </si>
  <si>
    <t xml:space="preserve">      Funding information from PBGC premium filings were used in 2008 whenever Form 5500 data was not available. Vested liabilities are used as a proxy for PBGC-guaranteed benefits.</t>
  </si>
  <si>
    <t xml:space="preserve">  (B)  Underfunding data from PBGC premium filings used to calculate the variable-rate premium.  Underfunding is based on vested benefits.  </t>
  </si>
  <si>
    <t xml:space="preserve">  (C)  Underfunding for plan sponsors with less than investment-grade bond ratings.  Underfunding is based on estimated vested benefits.</t>
  </si>
  <si>
    <r>
      <t xml:space="preserve">See "Underfunding Measures in Table S-47" in the </t>
    </r>
    <r>
      <rPr>
        <b/>
        <sz val="8"/>
        <rFont val="Helvetica"/>
      </rPr>
      <t>Pension Insurance Data Book 2005,</t>
    </r>
    <r>
      <rPr>
        <b/>
        <i/>
        <sz val="8"/>
        <rFont val="Helvetica"/>
      </rPr>
      <t xml:space="preserve"> pp 16-23, for a further explanation of these measures.</t>
    </r>
  </si>
  <si>
    <t>Table S-37</t>
  </si>
  <si>
    <t>Active Participants in PBGC-Insured Plans by Status of Benefit</t>
  </si>
  <si>
    <t>Beginning of Plan Year</t>
  </si>
  <si>
    <t>Plan closed to new entrants</t>
  </si>
  <si>
    <t>Plan open to new entrants</t>
  </si>
  <si>
    <t>Source: PBGC Premium Filings and Form 5500.</t>
  </si>
  <si>
    <t>Accruals and Whether a Plan is Open to New Entrants (2008-2012)</t>
  </si>
  <si>
    <t>Total Active Participants</t>
  </si>
  <si>
    <t>Sub Total (Active Participants in Non-Frozen Plans)</t>
  </si>
  <si>
    <t xml:space="preserve">2012 figures are estimates from PBGC internal calculations.  </t>
  </si>
  <si>
    <r>
      <rPr>
        <b/>
        <i/>
        <vertAlign val="superscript"/>
        <sz val="8"/>
        <rFont val="Arial"/>
        <family val="2"/>
      </rPr>
      <t>1</t>
    </r>
    <r>
      <rPr>
        <b/>
        <i/>
        <sz val="8"/>
        <color theme="1"/>
        <rFont val="Arial"/>
        <family val="2"/>
      </rPr>
      <t>Includes plans where only service is frozen, or accruals are hard-frozen for some participants.</t>
    </r>
  </si>
  <si>
    <t>Table S-36</t>
  </si>
  <si>
    <t>PBGC-Insured Plans by Status of Benefit Accruals</t>
  </si>
  <si>
    <t>Source: PBGC Premium Filings.</t>
  </si>
  <si>
    <t>and Participation Freeze (2008-2012)</t>
  </si>
  <si>
    <r>
      <t xml:space="preserve">1 - </t>
    </r>
    <r>
      <rPr>
        <b/>
        <i/>
        <sz val="8"/>
        <color theme="1"/>
        <rFont val="Arial"/>
        <family val="2"/>
      </rPr>
      <t>Includes plans where only service is frozen, or pay and/or service is frozen for some participants.</t>
    </r>
  </si>
  <si>
    <t>Table S-1</t>
  </si>
  <si>
    <t xml:space="preserve">                             Assets</t>
  </si>
  <si>
    <t xml:space="preserve">Due to rounding of individual items, numbers may not add up across columns. </t>
  </si>
  <si>
    <t>Table S-2</t>
  </si>
  <si>
    <t xml:space="preserve">PBGC Premium Revenue, Benefit Payments, and Expenses (1980-2014) </t>
  </si>
  <si>
    <t>Fiscal</t>
  </si>
  <si>
    <t>*Beginning in 2009, PBGC has reported premium income net of bad debt expense for premium, interest, and penalties.</t>
  </si>
  <si>
    <t>Table S-3</t>
  </si>
  <si>
    <t>Standard</t>
  </si>
  <si>
    <t xml:space="preserve">  Trusteed</t>
  </si>
  <si>
    <t>Gross</t>
  </si>
  <si>
    <t>Net</t>
  </si>
  <si>
    <t>Terminations</t>
  </si>
  <si>
    <t>Liabilities</t>
  </si>
  <si>
    <t>Recoveries</t>
  </si>
  <si>
    <t>1975-1979</t>
  </si>
  <si>
    <t>1980-1984</t>
  </si>
  <si>
    <t>1985-1989</t>
  </si>
  <si>
    <t>1990-1994</t>
  </si>
  <si>
    <t>1995-1999</t>
  </si>
  <si>
    <t>Trusteed terminations include plans pending trusteeship.</t>
  </si>
  <si>
    <t>Claims figures shown in this table are calculated on a plan basis and identified with fiscal year of plan termination for each plan.</t>
  </si>
  <si>
    <t>Values are subject to change as PBGC completes reviews, establishes termination dates, and determines recoveries.</t>
  </si>
  <si>
    <t>PBGC Terminations and Claims (1975-2013)</t>
  </si>
  <si>
    <t>Sources:  PBGC Fiscal Year Closing File (9/30/13).</t>
  </si>
  <si>
    <t>The annual numbers of trusteed terminations shown in this table may differ from those reported elsewhere as they reflect the fiscal year of plan termination rather than the fiscal year in which  the loss was incurred. For example, PBGC became responsible for 155 underfunded terminated plans during FY 2012, but only 62 of these plans had termination dates during FY 2012. The rest had termination dates in earlier fiscal years and are allocated to those years.</t>
  </si>
  <si>
    <t>Table S-4</t>
  </si>
  <si>
    <t>Claims of Top 10 Firms and</t>
  </si>
  <si>
    <t>Other Claims and</t>
  </si>
  <si>
    <t>Total Claims</t>
  </si>
  <si>
    <t>Percent of Total Annual Claims</t>
  </si>
  <si>
    <t xml:space="preserve">          ---</t>
  </si>
  <si>
    <t xml:space="preserve">   ---</t>
  </si>
  <si>
    <t>Values are subject to change as PBGC completes reviews and establishes termination dates.</t>
  </si>
  <si>
    <t>PBGC Claims (1975-2013)</t>
  </si>
  <si>
    <t>Annual claims for Top 10 firms are summations of all claims in that fiscal year associated with the Top 10 firms.  See Table S-5 for a list of the Top 10 firms with the largest claim values.</t>
  </si>
  <si>
    <t>Table S-5</t>
  </si>
  <si>
    <t xml:space="preserve">Single-Employer Program </t>
  </si>
  <si>
    <t>Number</t>
  </si>
  <si>
    <t>Fiscal Year(s)</t>
  </si>
  <si>
    <t>Claim Per</t>
  </si>
  <si>
    <t>Percent</t>
  </si>
  <si>
    <t>of</t>
  </si>
  <si>
    <t>of Plan</t>
  </si>
  <si>
    <t>Vested</t>
  </si>
  <si>
    <t>of Total</t>
  </si>
  <si>
    <t>Top 10 Firms</t>
  </si>
  <si>
    <t>Termination(s)</t>
  </si>
  <si>
    <t xml:space="preserve"> Participants</t>
  </si>
  <si>
    <t>Participant</t>
  </si>
  <si>
    <t xml:space="preserve"> (by firm)</t>
  </si>
  <si>
    <t>1.</t>
  </si>
  <si>
    <t>United Airlines</t>
  </si>
  <si>
    <t>2.</t>
  </si>
  <si>
    <t>Delphi</t>
  </si>
  <si>
    <t>3.</t>
  </si>
  <si>
    <t>Bethlehem Steel</t>
  </si>
  <si>
    <t>4.</t>
  </si>
  <si>
    <t xml:space="preserve">US Airways </t>
  </si>
  <si>
    <t>2003, 2005</t>
  </si>
  <si>
    <t>5.</t>
  </si>
  <si>
    <t>LTV Steel*</t>
  </si>
  <si>
    <t>2002, 2003, 2004</t>
  </si>
  <si>
    <t>6.</t>
  </si>
  <si>
    <t>Delta Air Lines</t>
  </si>
  <si>
    <t>7.</t>
  </si>
  <si>
    <t>National Steel</t>
  </si>
  <si>
    <t>8.</t>
  </si>
  <si>
    <t>Pan American Air</t>
  </si>
  <si>
    <t>1991, 1992</t>
  </si>
  <si>
    <t>9.</t>
  </si>
  <si>
    <t>Trans World Airlines</t>
  </si>
  <si>
    <t>10.</t>
  </si>
  <si>
    <t>Weirton Steel</t>
  </si>
  <si>
    <t>Top 10 Total</t>
  </si>
  <si>
    <t>All Other Total</t>
  </si>
  <si>
    <t>Due to rounding of individual items, numbers and percentages may not add up to totals.</t>
  </si>
  <si>
    <t>Data in this table have been calculated on a firm basis and, except as noted, include all trusteed plans of each firm.</t>
  </si>
  <si>
    <t>Values and distributions are subject to change as PBGC completes its reviews and establishes termination dates.</t>
  </si>
  <si>
    <t xml:space="preserve">* Does not include 1986 termination of a Republic Steel plan sponsored by LTV. </t>
  </si>
  <si>
    <t xml:space="preserve">Top 10 Firms Presenting Claims (1975-2013) </t>
  </si>
  <si>
    <t>(1975-2013)</t>
  </si>
  <si>
    <t>Table S-6</t>
  </si>
  <si>
    <t>Less Than $1 Million</t>
  </si>
  <si>
    <t>$1-$9 Million</t>
  </si>
  <si>
    <t>$10-$99 Million</t>
  </si>
  <si>
    <t>$100-$999 Million</t>
  </si>
  <si>
    <t>$1 Billion or More</t>
  </si>
  <si>
    <t>2000-2004</t>
  </si>
  <si>
    <t>2005-2009</t>
  </si>
  <si>
    <t>Percent of Total</t>
  </si>
  <si>
    <t>Claim values and distributions are subject to change as PBGC completes reviews and establishes termination dates.</t>
  </si>
  <si>
    <t>PBGC Trusteed Terminations by Fiscal Year and Size of Claim (1975-2013)</t>
  </si>
  <si>
    <t>Table S-7</t>
  </si>
  <si>
    <t>PBGC Claims by Fiscal Year and Size of Claim (1975-2013)</t>
  </si>
  <si>
    <t>Table S-8</t>
  </si>
  <si>
    <t>Less Than 25%</t>
  </si>
  <si>
    <t>25%-49%</t>
  </si>
  <si>
    <t>50%-74%</t>
  </si>
  <si>
    <t>75% or More</t>
  </si>
  <si>
    <t>PBGC Trusteed Plans by Fiscal Year and Funded Ratio (1975-2013)</t>
  </si>
  <si>
    <t>Table S-9</t>
  </si>
  <si>
    <t>PBGC Claims by Fiscal Year and Funded Ratio (1975-2013)</t>
  </si>
  <si>
    <t>Table S-10</t>
  </si>
  <si>
    <t>Less Than</t>
  </si>
  <si>
    <t>$1 Billion</t>
  </si>
  <si>
    <t>Funded Ratio</t>
  </si>
  <si>
    <t>$1 Million</t>
  </si>
  <si>
    <t>or More</t>
  </si>
  <si>
    <t>25% - 49%</t>
  </si>
  <si>
    <t>50% - 74%</t>
  </si>
  <si>
    <t>Claim values and distributions are subject to change as PBGC completes reviews.</t>
  </si>
  <si>
    <t>PBGC Trusteed Plans by Size of Claim and Funded Ratio (1975-2013)</t>
  </si>
  <si>
    <t>Table S-11</t>
  </si>
  <si>
    <t>$1 - $9 Million</t>
  </si>
  <si>
    <t>$10 - $99 Million</t>
  </si>
  <si>
    <t>$100 - $999 Million</t>
  </si>
  <si>
    <t xml:space="preserve">   Less Than 25%</t>
  </si>
  <si>
    <t xml:space="preserve">   25% - 49%</t>
  </si>
  <si>
    <t xml:space="preserve">   50% - 74%</t>
  </si>
  <si>
    <t>PBGC Claims by Size of Claim and Funded Ratio (1975-2013)</t>
  </si>
  <si>
    <t>Table S-12</t>
  </si>
  <si>
    <t xml:space="preserve">Average </t>
  </si>
  <si>
    <t>Number of Plan</t>
  </si>
  <si>
    <t xml:space="preserve">Vested </t>
  </si>
  <si>
    <t xml:space="preserve">Claim Per </t>
  </si>
  <si>
    <t>Fewer Than 100</t>
  </si>
  <si>
    <t>100-999</t>
  </si>
  <si>
    <t>1,000-4,999</t>
  </si>
  <si>
    <t>5,000-9,999</t>
  </si>
  <si>
    <t>10,000 or more</t>
  </si>
  <si>
    <t>Average Claim per Vested Participant by Plan Size (1975-2013)</t>
  </si>
  <si>
    <t>(2013 Dollars)</t>
  </si>
  <si>
    <t>Table S-13</t>
  </si>
  <si>
    <t>Fewer Than 25</t>
  </si>
  <si>
    <t>25-99</t>
  </si>
  <si>
    <t>10,000 or More</t>
  </si>
  <si>
    <t>PBGC Trusteed Plans by Fiscal Year and Plan Size (1975-2013)</t>
  </si>
  <si>
    <t>Table S-14</t>
  </si>
  <si>
    <t>PBGC Claims by Fiscal Year and Plan Size (1975-2013)</t>
  </si>
  <si>
    <t>Table S-15</t>
  </si>
  <si>
    <t>PBGC Trusteed Plans by Size of Claim and Plan Size (1975-2013)</t>
  </si>
  <si>
    <t>Table S-16</t>
  </si>
  <si>
    <t>PBGC Claims by Size of Claim and Plan Size (1975-2013)</t>
  </si>
  <si>
    <t>Table S-17</t>
  </si>
  <si>
    <t xml:space="preserve">    25%-49%</t>
  </si>
  <si>
    <t xml:space="preserve">    50%-74%</t>
  </si>
  <si>
    <t xml:space="preserve">   Total</t>
  </si>
  <si>
    <t>PBGC Trusteed Plans by Funded Ratio and Plan Size (1975-2013)</t>
  </si>
  <si>
    <t>Table S-18</t>
  </si>
  <si>
    <t>PBGC Claims by Funded Ratio and Plan Size (1975-2013)</t>
  </si>
  <si>
    <t>Industry classifications for PBGC claims are based on the principal business activity codes used in the North American Industry Classification System.</t>
  </si>
  <si>
    <t>Values and distributions are subject to change as PBGC completes reviews.</t>
  </si>
  <si>
    <t>FINANCE, INSURANCE, AND REAL ESTATE</t>
  </si>
  <si>
    <t>Other Transportation and Utilities</t>
  </si>
  <si>
    <t>Air Transportation</t>
  </si>
  <si>
    <t>Rubber and Miscellaneous Plastics</t>
  </si>
  <si>
    <t>Primary Metals</t>
  </si>
  <si>
    <t>Motor Vehicle Equipment</t>
  </si>
  <si>
    <t>Machinery Manufacturing</t>
  </si>
  <si>
    <t>Fabricated Metal Products</t>
  </si>
  <si>
    <t>Apparel and Textile Mill Products</t>
  </si>
  <si>
    <t>AGRICULTURE, MINING, AND CONSTRUCTION</t>
  </si>
  <si>
    <t xml:space="preserve">             Plans       </t>
  </si>
  <si>
    <t>PBGC Claims by Industry (1975-2013)</t>
  </si>
  <si>
    <t>Table S-19</t>
  </si>
  <si>
    <t>Table S-30</t>
  </si>
  <si>
    <t xml:space="preserve">1,000-4,999 </t>
  </si>
  <si>
    <t>250-999</t>
  </si>
  <si>
    <t>100-249</t>
  </si>
  <si>
    <t>Table S-31</t>
  </si>
  <si>
    <t>Table S-32</t>
  </si>
  <si>
    <t xml:space="preserve">                          Separated Vested</t>
  </si>
  <si>
    <t xml:space="preserve">                                Participants</t>
  </si>
  <si>
    <t>Source: Internal Revenue Service Form 5500 Series Filings for single-employer plans. Data for plan years prior to 1999 include only plans with 100 or more participants. Due to rounding of individual items, percentages may not add up to 100%. 2012 figures are estimates form PBGC internal calculations.</t>
  </si>
  <si>
    <t>Table S-33</t>
  </si>
  <si>
    <t>PBGC-Insured Active Participants</t>
  </si>
  <si>
    <t>as a Percent of Private-Sector Wage and Salary Workers</t>
  </si>
  <si>
    <t>(1980-2012)</t>
  </si>
  <si>
    <t>Single-Employer</t>
  </si>
  <si>
    <t>Multiemployer</t>
  </si>
  <si>
    <t>Total PBGC-Insured</t>
  </si>
  <si>
    <t>Active Participants</t>
  </si>
  <si>
    <r>
      <t xml:space="preserve">Sources: </t>
    </r>
    <r>
      <rPr>
        <b/>
        <sz val="8"/>
        <rFont val="Helvetica"/>
      </rPr>
      <t>PBGC</t>
    </r>
    <r>
      <rPr>
        <b/>
        <i/>
        <sz val="8"/>
        <rFont val="Helvetica"/>
      </rPr>
      <t xml:space="preserve"> </t>
    </r>
    <r>
      <rPr>
        <b/>
        <sz val="8"/>
        <rFont val="Helvetica"/>
      </rPr>
      <t xml:space="preserve">Pension Insurance Data Book </t>
    </r>
    <r>
      <rPr>
        <b/>
        <i/>
        <sz val="8"/>
        <rFont val="Helvetica"/>
      </rPr>
      <t>Tables S-30, S-32, M-5 and M-7 and data on employed wage and salary workers from Labor Force Statistics from the Current Population Survey (Bureau of Labor Statistics, U.S. Department of Labor). Due to rounding of individual items, percentages may not add up across columns.</t>
    </r>
  </si>
  <si>
    <t>Table S-34</t>
  </si>
  <si>
    <t>Hybrid</t>
  </si>
  <si>
    <t>Source: Internal Revenue Service Form 5500 Series Filings for single-employer plans.</t>
  </si>
  <si>
    <t>Table S-35</t>
  </si>
  <si>
    <t>% in</t>
  </si>
  <si>
    <t>in Hybrid</t>
  </si>
  <si>
    <t>Hybrid plans incorporate elements of both defined benefit and defined contribution plans but are treated as defined benefit plans. They often express benefits in terms of an account balance. The two most common types of hybrid plans are Cash Balance Plans and Pension Equity Plans. Because most hybrid plans converted from traditional defined benefit plans, not all participants will receive benefits based on the hybrid plan design.</t>
  </si>
  <si>
    <t>Table S-39</t>
  </si>
  <si>
    <t>Variable-Rate</t>
  </si>
  <si>
    <t xml:space="preserve">Premium Rate for </t>
  </si>
  <si>
    <t>Certain Terminated Plans**</t>
  </si>
  <si>
    <t>September 2, 1974 - December 31, 1977</t>
  </si>
  <si>
    <t xml:space="preserve"> --</t>
  </si>
  <si>
    <t>--</t>
  </si>
  <si>
    <t>1978 - 1985</t>
  </si>
  <si>
    <t xml:space="preserve">  2.60</t>
  </si>
  <si>
    <t>1986 - 1987</t>
  </si>
  <si>
    <t xml:space="preserve">  8.50</t>
  </si>
  <si>
    <t>1988 - 1990</t>
  </si>
  <si>
    <t>$6 per $1,000 of unfunded vested benefits</t>
  </si>
  <si>
    <t>1991 - 2005</t>
  </si>
  <si>
    <t xml:space="preserve">$9 per $1,000 of unfunded vested benefits                              </t>
  </si>
  <si>
    <t xml:space="preserve">     30.00***</t>
  </si>
  <si>
    <t xml:space="preserve">$9 per $1,000 of unfunded vested benefits </t>
  </si>
  <si>
    <t>$1,250 per year for 3 years</t>
  </si>
  <si>
    <t>2010 - 2012</t>
  </si>
  <si>
    <t>$9 per $1,000 of unfunded vested benefits</t>
  </si>
  <si>
    <t>$14 per $1,000 of unfunded vested benefits</t>
  </si>
  <si>
    <t>$24 per $1,000 of unfunded vested benefits****</t>
  </si>
  <si>
    <t xml:space="preserve">**  Applies to certain distress or involuntary pension plan terminations that occur after 2005.  For certain airline-related plans that terminate within five years of electing to be covered under special funding rules, the annual termination premium (payable for three years) is $2,500 per participant.      
</t>
  </si>
  <si>
    <t>Table S-40</t>
  </si>
  <si>
    <t>PBGC Premium Revenue (1980-2013)</t>
  </si>
  <si>
    <t xml:space="preserve">---  </t>
  </si>
  <si>
    <t xml:space="preserve"> 2009*</t>
  </si>
  <si>
    <t>Source:  PBGC Premium Filings and Annual Report</t>
  </si>
  <si>
    <t>Premium data include penalties and interest.</t>
  </si>
  <si>
    <t>*Beginning in 2009, PBGC began reporting premium income net of bad debt expense for premium, interest, and penalties.</t>
  </si>
  <si>
    <t>Table S-41</t>
  </si>
  <si>
    <t>PBGC Premium Revenue by Size of Plan and Type of Premium (2012)</t>
  </si>
  <si>
    <t>100 - 499</t>
  </si>
  <si>
    <t>500 - 999</t>
  </si>
  <si>
    <t>1,000 - 2,499</t>
  </si>
  <si>
    <t>2,500 - 4,999</t>
  </si>
  <si>
    <t>5,000 - 9,999</t>
  </si>
  <si>
    <t>"Percent of Total" represents the proportion of total premiums made up of the flat-rate and variable-rate premiums, respectively.</t>
  </si>
  <si>
    <t>* Excludes termination premium revenues.</t>
  </si>
  <si>
    <t>Table S-42</t>
  </si>
  <si>
    <t>PBGC-Insured Plans and Participants by Total Premium Paid (2012)</t>
  </si>
  <si>
    <t xml:space="preserve">Plans </t>
  </si>
  <si>
    <t xml:space="preserve">                      ---</t>
  </si>
  <si>
    <t>$0.01 - $9.99</t>
  </si>
  <si>
    <t>$10.00 - $19.99</t>
  </si>
  <si>
    <t>$20.00 - $29.99</t>
  </si>
  <si>
    <t>$30.00 - $39.99</t>
  </si>
  <si>
    <t>$40.00 - $49.99</t>
  </si>
  <si>
    <t>$50.00 - $59.99</t>
  </si>
  <si>
    <t>$60.00 - $69.99</t>
  </si>
  <si>
    <t>$70.00 - $79.99</t>
  </si>
  <si>
    <t>$80.00 - $89.99</t>
  </si>
  <si>
    <t>$90.00 - $99.99</t>
  </si>
  <si>
    <t>$100.00 - $149.99</t>
  </si>
  <si>
    <t>$150.00 - $199.99</t>
  </si>
  <si>
    <t>$200.00 - $249.99</t>
  </si>
  <si>
    <t>$250.00 - $299.99</t>
  </si>
  <si>
    <t>Because the flat premium rate is now indexed, the row headings show only the per-participant variable-rate premium paid by plans.</t>
  </si>
  <si>
    <t>Table S-43</t>
  </si>
  <si>
    <t>PBGC-Insured Plans and Participants by Variable-Rate Premium Status (1992-2012)*</t>
  </si>
  <si>
    <t xml:space="preserve">First </t>
  </si>
  <si>
    <t xml:space="preserve">Second </t>
  </si>
  <si>
    <t>Third</t>
  </si>
  <si>
    <t>Segment***</t>
  </si>
  <si>
    <t>*Excludes plans paying PBGC Termination Premium.</t>
  </si>
  <si>
    <t>** Interest rates for valuing vested benefits for PBGC variable-rate premium for plans with premium payment years beginning in January of the respective year.</t>
  </si>
  <si>
    <t xml:space="preserve">*** Beginning in 2008, plans were required to use spot segment interest rates published by the IRS for calculating a plan's vested liabilities to determine their variable-rate premiums. The first segment rate applies to benefits expected to be paid within five years, the second to benefits expected to be paid from five to twenty years in the future, and the third to benefits expected to be paid more than twenty years in the future. </t>
  </si>
  <si>
    <t>Table S-45</t>
  </si>
  <si>
    <t>Table S-46</t>
  </si>
  <si>
    <t>Funding of Overfunded PBGC-Insured Plans (1980-2012)</t>
  </si>
  <si>
    <t>*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Before plan year 2012, durations of 15.02 and 5.32 for non-annuitants and annuitant liability, respectively, were used in the calculation. For plan year 2012 these durations were updated. The new values are 14 and 9 for non-annuitants and annuitants, respectively.</t>
  </si>
  <si>
    <t>Table S-47</t>
  </si>
  <si>
    <t>Table S-50</t>
  </si>
  <si>
    <t>Chemical and Allied Products</t>
  </si>
  <si>
    <t>Computer and Electronic Products</t>
  </si>
  <si>
    <t>Electrical Equipment</t>
  </si>
  <si>
    <t>Paper Manufacturing</t>
  </si>
  <si>
    <t>Petroleum and Coal Products</t>
  </si>
  <si>
    <t>Other Transportation</t>
  </si>
  <si>
    <t>Public Utilities</t>
  </si>
  <si>
    <t>FINANCE, INSURANCE AND REAL ESTATE</t>
  </si>
  <si>
    <t>Health Care</t>
  </si>
  <si>
    <t>NON-PROFIT ORGANIZATIONS</t>
  </si>
  <si>
    <t>Sources: Internal Revenue Service Form 5500 Series filings for single-employer plans. PBGC Premium filings are used in 2010 when the Form 5500 has not yet been filed.</t>
  </si>
  <si>
    <t xml:space="preserve">Industry classifications are based on principal business activity codes used in the North American Industry Classification System. </t>
  </si>
  <si>
    <t>** Less than 0.05 percent</t>
  </si>
  <si>
    <t>Table S-51</t>
  </si>
  <si>
    <t>Pension Funding Data for PBGC-Insured Plans by Region and State (2012)</t>
  </si>
  <si>
    <t xml:space="preserve">Assets   </t>
  </si>
  <si>
    <t xml:space="preserve">                                 </t>
  </si>
  <si>
    <t>Puerto Rico</t>
  </si>
  <si>
    <t>Virgin Islands</t>
  </si>
  <si>
    <t>Other</t>
  </si>
  <si>
    <t>Due to rounding of individual items, numbers may not add up to totals or across columns.</t>
  </si>
  <si>
    <t>Funding data is reported by state or country of plan administration.</t>
  </si>
  <si>
    <t>Table S-53</t>
  </si>
  <si>
    <t>2009 - 2011</t>
  </si>
  <si>
    <t>The Employee Retirement Income Security Act of 1974 (ERISA) mandates that the maximum guaranteed amounts be adjusted annually</t>
  </si>
  <si>
    <t xml:space="preserve">     based on changes in the Social Security contribution and benefit base.  The 2010 and 2011 guarantees are the same as for 2009 </t>
  </si>
  <si>
    <t xml:space="preserve">     because the bases did not increase in either year.</t>
  </si>
  <si>
    <t xml:space="preserve">The maximum guarantee shown applies to workers who retire at age 65.  PBGC increases the maximum guarantee for people retiring </t>
  </si>
  <si>
    <t xml:space="preserve">     later than age 65 and reduces it for retirees taking earlier retirement or electing survivor's benefits.</t>
  </si>
  <si>
    <t>In some instances, where a pension plan has adequate resources or PBGC recovers sufficient amounts, a participant may receive benefits in</t>
  </si>
  <si>
    <t xml:space="preserve">     excess of the maximum guarantee.</t>
  </si>
  <si>
    <t>The Pension Protection Act of 2006 provides that if a plan terminates while the sponsor is in a bankruptcy entered into after September 16, 2006,</t>
  </si>
  <si>
    <t xml:space="preserve">    the applicable guarantees will generally be those for the year the sponsor entered bankruptcy regardless of the year the plan actually</t>
  </si>
  <si>
    <t xml:space="preserve">    terminates. </t>
  </si>
  <si>
    <t>Table M-4</t>
  </si>
  <si>
    <t xml:space="preserve"> Plans    </t>
  </si>
  <si>
    <t xml:space="preserve"> Plans</t>
  </si>
  <si>
    <t xml:space="preserve"> Plans  </t>
  </si>
  <si>
    <t xml:space="preserve">Receiving   </t>
  </si>
  <si>
    <t xml:space="preserve">Amount of </t>
  </si>
  <si>
    <t xml:space="preserve">Receiving  </t>
  </si>
  <si>
    <t xml:space="preserve">Financial  </t>
  </si>
  <si>
    <t>Financial</t>
  </si>
  <si>
    <t>Lump-Sum</t>
  </si>
  <si>
    <t xml:space="preserve">Periodic </t>
  </si>
  <si>
    <t>Periodic</t>
  </si>
  <si>
    <t>Assistance</t>
  </si>
  <si>
    <t>Payment</t>
  </si>
  <si>
    <t>1981- 1994</t>
  </si>
  <si>
    <t>(3)</t>
  </si>
  <si>
    <t>(4)</t>
  </si>
  <si>
    <t>(5)</t>
  </si>
  <si>
    <t>(6)</t>
  </si>
  <si>
    <t>(7)</t>
  </si>
  <si>
    <t>(8)</t>
  </si>
  <si>
    <t>Sources: PBGC Annual Reports and internal calculations.</t>
  </si>
  <si>
    <t>(1) A number of plans received financial assistance in more than one year.</t>
  </si>
  <si>
    <t>(2) Lump-sum payments were made to these insolvent multiemployer plans to facilitate mergers and closeouts.</t>
  </si>
  <si>
    <t>(3) These plans received periodic payments before receiving lump-sum payments.</t>
  </si>
  <si>
    <t>(4) Three of these five plans received periodic payments before receiving lump-sum payments.</t>
  </si>
  <si>
    <t xml:space="preserve">(5) Two of these plans received small lump-sum payments to finalize closeouts initiated in 2008.  These two plans are not included with plans </t>
  </si>
  <si>
    <t xml:space="preserve">     receiving a lump-sum payment for 2009.</t>
  </si>
  <si>
    <t>(6) Six of these seven plans received periodic payments before receiving lump-sum payments.</t>
  </si>
  <si>
    <t>(7) Total for plan columns represents the total number of multiemployer plans that ever received the stated type of financial assistance from</t>
  </si>
  <si>
    <t xml:space="preserve">     PBGC's Multiemployer Insurance Program.</t>
  </si>
  <si>
    <t>(8)  Only one plan has repaid any of its past financial assistance.  That plan repaid only the principal amount of the loans it received.</t>
  </si>
  <si>
    <t>Premium Cap*****</t>
  </si>
  <si>
    <t xml:space="preserve">*****  The Retirement Protection Act of 1994 (RPA-94) provided for the phasing out of the cap established with the creation of the variable-rate premium by the Omnibus Budget                                                         Reconciliation Act of 1987 (OBRA-87)  by June 30, 1996.  In 2012, the Moving Ahead For Progress in the 21st Century Act of 2012 (MAP-21) established a new per-participant cap on variable-rate premiums beginning at $400 per participant for 2013 and indexed for inflation thereafter.  </t>
  </si>
  <si>
    <t>Net Financial Position of PBGC's (1980-2014)</t>
  </si>
  <si>
    <t>Dollar amounts in thousands.</t>
  </si>
  <si>
    <t>Values in thousands</t>
  </si>
  <si>
    <t>2010*</t>
  </si>
  <si>
    <t xml:space="preserve">*2010 figures are estimates from PBGC internal calculations.  </t>
  </si>
  <si>
    <t>Net Financial Position (1980-2014)</t>
  </si>
  <si>
    <t>Terminations*</t>
  </si>
  <si>
    <t>Gross Claims</t>
  </si>
  <si>
    <t>Sources:  PBGC Fiscal Year Closing File (9/30/13)</t>
  </si>
  <si>
    <t>Source:  PBGC Annual Reports (1980-2014)</t>
  </si>
  <si>
    <t>Source: PBGC Annual Reports (1980-2014)</t>
  </si>
  <si>
    <t>Claim calculations represent aggregated and average counts of plans, claims, and participants over the period 1975-2013.</t>
  </si>
  <si>
    <t>The number of vested participants and claim values are calculated as of date of plan termination.</t>
  </si>
  <si>
    <t>Claims*</t>
  </si>
  <si>
    <t>*Claims in 2013 dollars are calculated using Consumer Price Index - Urban Consumers.</t>
  </si>
  <si>
    <t>Sources:  PBGC Fiscal Year Closing File (9/30/13) and Bureau of Labor Statistics</t>
  </si>
  <si>
    <t>Totals</t>
  </si>
  <si>
    <t>Vested Participants</t>
  </si>
  <si>
    <t>Sources: PBGC Fiscal Year Closing File (9/30/13)</t>
  </si>
  <si>
    <t xml:space="preserve"> 53.00</t>
  </si>
  <si>
    <t>Net Positions</t>
  </si>
  <si>
    <t xml:space="preserve">Source: Internal Revenue Service Form 5500 Series Filings for single-employer plans.   </t>
  </si>
  <si>
    <t>Hybrid plans incorporate elements of both defined benefit and defined contribution plans but are treated as defined benefit plans. They often express benefits in terms of an account balance. The two most common types of hybrid plans are Cash Balance Plans and Pension Equity Plans.</t>
  </si>
  <si>
    <t>Hard-Frozen*</t>
  </si>
  <si>
    <t>*Hard-frozen plans are plans where no participants are receiving new benefit accruals for additional service or higher compensation.</t>
  </si>
  <si>
    <t>*Hard-frozen plans are plans where no participants are receiving new benefit accruals.</t>
  </si>
  <si>
    <t>**** The $10 increase in the VRP was provided in The Bipartisan Budget Act of 2013. The VRP will be indexed in future years.</t>
  </si>
  <si>
    <t xml:space="preserve">*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t>
  </si>
  <si>
    <t>**Before plan year 2012, durations of 15.02 and 5.32 for non-annuitants and annuitant liability, respectively, were used in the calculation. For plan year 2012 these durations were updated. The new values are 14 and 9 for non-annuitants and annuitants, respectively. As a point of reference the underfunding for 2012 derived using the previous factors would be $720,178.</t>
  </si>
  <si>
    <t xml:space="preserve">Data for plan years prior to 1999 include only plans with 100 or more participants.  </t>
  </si>
  <si>
    <t xml:space="preserve">*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Before plan year 2012, durations of 15.02 and 5.32 for non-annuitants and annuitant liability, respectively, were used in the calculation. </t>
  </si>
  <si>
    <t>**Beginning in plan year 2012 these durations were updated. The new values are 14 and 9 for non-annuitants and annuitants, respectively. As a point of reference the underfunding for 2012 derived using the previous factors would be $720,178.</t>
  </si>
  <si>
    <t xml:space="preserve">  (D)  Estimated total liabilities are based on all plan liabilities, whether vested or not.  The same adjustment that is applied to and described in the footnote for the group labeled (A) is applied to this group.</t>
  </si>
  <si>
    <t>Only (A) and (B) represent the universe of PBGC-insured plans.  Firms and plans included in the column (C) totals may differ from year to year.</t>
  </si>
  <si>
    <t>DATA BOOK LISTING</t>
  </si>
  <si>
    <t>Table</t>
  </si>
  <si>
    <t>PBGC's Single-Employer Program</t>
  </si>
  <si>
    <t>S-1</t>
  </si>
  <si>
    <t>S-2</t>
  </si>
  <si>
    <t>S-3</t>
  </si>
  <si>
    <t>S-4</t>
  </si>
  <si>
    <t>S-5</t>
  </si>
  <si>
    <t>S-6</t>
  </si>
  <si>
    <t xml:space="preserve">S-7 </t>
  </si>
  <si>
    <t>S-8</t>
  </si>
  <si>
    <t>S-9</t>
  </si>
  <si>
    <t>S-11</t>
  </si>
  <si>
    <t>S-12</t>
  </si>
  <si>
    <t>S-13</t>
  </si>
  <si>
    <t>S-14</t>
  </si>
  <si>
    <t>S-15</t>
  </si>
  <si>
    <t>S-16</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</si>
  <si>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</si>
  <si>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</si>
  <si>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</si>
  <si>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</si>
  <si>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</si>
  <si>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</si>
  <si>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</si>
  <si>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</si>
  <si>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</si>
  <si>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</si>
  <si>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</si>
  <si>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</si>
  <si>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</si>
  <si>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</si>
  <si>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</si>
  <si>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</si>
  <si>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</si>
  <si>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</si>
  <si>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</si>
  <si>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</si>
  <si>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</si>
  <si>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</si>
  <si>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</si>
  <si>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</si>
  <si>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</si>
  <si>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</si>
  <si>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</si>
  <si>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</si>
  <si>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</si>
  <si>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</si>
  <si>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</si>
  <si>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</si>
  <si>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</si>
  <si>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</si>
  <si>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</si>
  <si>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PBGC Pension Data by Region and State</t>
  </si>
  <si>
    <t>S-53</t>
  </si>
  <si>
    <t>PBGC's Multiemployer Program</t>
  </si>
  <si>
    <t>M-1</t>
  </si>
  <si>
    <t>M-2</t>
  </si>
  <si>
    <t>M-3</t>
  </si>
  <si>
    <t>M-4</t>
  </si>
  <si>
    <t>M-5</t>
  </si>
  <si>
    <t>M-6</t>
  </si>
  <si>
    <t>M-7</t>
  </si>
  <si>
    <t>M-8</t>
  </si>
  <si>
    <t>M-9</t>
  </si>
  <si>
    <t>M-10</t>
  </si>
  <si>
    <t>M-11</t>
  </si>
  <si>
    <t>M-12</t>
  </si>
  <si>
    <t>M-13</t>
  </si>
  <si>
    <t>M-14</t>
  </si>
  <si>
    <t>M-16</t>
  </si>
  <si>
    <t>PBGC DATA BOOK AT A GLANCE</t>
  </si>
  <si>
    <t>Combined</t>
  </si>
  <si>
    <t>Program</t>
  </si>
  <si>
    <t>Programs</t>
  </si>
  <si>
    <t>(Dollars in millions)</t>
  </si>
  <si>
    <t>Net Financial Position</t>
  </si>
  <si>
    <t xml:space="preserve">  Total Assets</t>
  </si>
  <si>
    <t xml:space="preserve">  Total Liabilities</t>
  </si>
  <si>
    <t>Premium Revenue*</t>
  </si>
  <si>
    <t>Number of Insured Plans</t>
  </si>
  <si>
    <t>Number of Insured Participants</t>
  </si>
  <si>
    <t>n/a</t>
  </si>
  <si>
    <t>Change in Gross Claims</t>
  </si>
  <si>
    <t>Total Benefits Paid</t>
  </si>
  <si>
    <t>***</t>
  </si>
  <si>
    <t>Number of Plans Receiving Financial Assistance</t>
  </si>
  <si>
    <t>Amount of Financial Assistance Granted</t>
  </si>
  <si>
    <t>Plans Trusteed or Pending Trusteeship</t>
  </si>
  <si>
    <t>Amount of Claims</t>
  </si>
  <si>
    <t>Total Amount of Financial Assistance Granted</t>
  </si>
  <si>
    <r>
      <t xml:space="preserve">Sources: </t>
    </r>
    <r>
      <rPr>
        <b/>
        <sz val="10"/>
        <rFont val="Helvetica"/>
      </rPr>
      <t>PBGC Pension Insurance Data Book</t>
    </r>
    <r>
      <rPr>
        <b/>
        <i/>
        <sz val="10"/>
        <rFont val="Helvetica"/>
        <family val="2"/>
      </rPr>
      <t xml:space="preserve"> Tables S-1, S-2, S-3, S-20, S-30, S-31, M-1, M-2, M-3, M-4, M-5 and M-6.</t>
    </r>
  </si>
  <si>
    <t>*Beginning in FY 2009, PBGC started to report premium income net of bad debt expense for premium, interest, and penalties.</t>
  </si>
  <si>
    <t xml:space="preserve">     lump-sum benefit payment from PBGC during FY 2012.</t>
  </si>
  <si>
    <t>Due to rounding of individual items, numbers may not add up exactly across columns.</t>
  </si>
  <si>
    <t>Size of Claim</t>
  </si>
  <si>
    <t xml:space="preserve">   75% or More</t>
  </si>
  <si>
    <t>Number of Plan Participants</t>
  </si>
  <si>
    <t>Form 5500 Filings</t>
  </si>
  <si>
    <t>Variable-Rate Premium</t>
  </si>
  <si>
    <t>Reasonably Possible</t>
  </si>
  <si>
    <t>Total in PBGC-Insured Plans</t>
  </si>
  <si>
    <t>Percentage of Private-Sector Wage and Salary Workers</t>
  </si>
  <si>
    <t>Private-Sector Wage and Salary Workers</t>
  </si>
  <si>
    <t>Beginning of Year</t>
  </si>
  <si>
    <t>Total Insured Plans</t>
  </si>
  <si>
    <t>Insured Plans with 5,000 or More Participants</t>
  </si>
  <si>
    <t>Insured Plans with Fewer Than 1,000 Participants</t>
  </si>
  <si>
    <t>Insured Plans with 1,000-4,999 Participants</t>
  </si>
  <si>
    <t>Number of Plans</t>
  </si>
  <si>
    <t>Percent of Plans</t>
  </si>
  <si>
    <t>Total With Provision</t>
  </si>
  <si>
    <t>Accruals Continue, But Closed to New Entrants</t>
  </si>
  <si>
    <r>
      <t>Partially-Frozen and Closed to New Entrants</t>
    </r>
    <r>
      <rPr>
        <b/>
        <vertAlign val="superscript"/>
        <sz val="10"/>
        <color theme="1"/>
        <rFont val="Arial"/>
        <family val="2"/>
      </rPr>
      <t>1</t>
    </r>
  </si>
  <si>
    <r>
      <t>Partially-Frozen and Open to New Entrants</t>
    </r>
    <r>
      <rPr>
        <b/>
        <vertAlign val="superscript"/>
        <sz val="10"/>
        <color theme="1"/>
        <rFont val="Arial"/>
        <family val="2"/>
      </rPr>
      <t>1</t>
    </r>
  </si>
  <si>
    <t>No Accrual or Participation Freeze</t>
  </si>
  <si>
    <t>With Accrual or Participation Freeze Provision</t>
  </si>
  <si>
    <t>Variable-Rate Premium*</t>
  </si>
  <si>
    <t>Flat-Rate Premium</t>
  </si>
  <si>
    <t>For Plan Years Beginning</t>
  </si>
  <si>
    <t>* Only vested liabilities are used when determining underfunding for variable-rate premium payment purposes.  Prior to July 1, 1996, the variable-rate premium was capped at various levels.  Effective beginning with the 2007 plan year, a cap was imposed on the variable-rate premium for plans of small employers. If all contributing sponsors to the plan and their controlled group members have 25 or fewer employees, the per-participant variable-rate premium for that plan will be capped at $5.00 times the number of participants in the plan.  (The cap for the plan as a whole is effectively $5.00 times the square of the number of plan participants.)  Effective beginning with the 2008 plan year, an exemption that allowed some underfunded plans to escape payment of the variable-rate premium was eliminated and a modification was made to how underfunding is determined for variable-rate premium purposes.  Effective with the 2013 plan year, the premium is capped at $400 per participant.</t>
  </si>
  <si>
    <t xml:space="preserve">*** Beginning in 2007 and ending December 31, 2012, this amount was adjusted annually based on changes in the national average wage index (as defined in section 209(k)(1) of the Social Security Act). The premium rate would not decline even if the national average wage index declined.  The adjusted premium rate was rounded to the nearest multiple of $1. </t>
  </si>
  <si>
    <t>Termination Premium</t>
  </si>
  <si>
    <t>Total Premium</t>
  </si>
  <si>
    <t>Total Premium*</t>
  </si>
  <si>
    <t>Average Variable-Rate Premium Per Participant</t>
  </si>
  <si>
    <t>Percent of Variable-Rate Premium-Paying Plans</t>
  </si>
  <si>
    <t>Percent of All Plans</t>
  </si>
  <si>
    <t>Percent of Participants in Variable-Rate Premium-Paying Plans</t>
  </si>
  <si>
    <t>Percent of All Participants</t>
  </si>
  <si>
    <t>No Variable-Rate Premium Paid</t>
  </si>
  <si>
    <t>Total Variable-Rate Premium Payers</t>
  </si>
  <si>
    <t>Total All Plans</t>
  </si>
  <si>
    <t>Plans Paying Variable-Rate Premium</t>
  </si>
  <si>
    <t>Participants in Plans Paying Variable-Rate Premium</t>
  </si>
  <si>
    <t xml:space="preserve">Variable-Rate Premium Interest Rate** </t>
  </si>
  <si>
    <t>PBGC Rate</t>
  </si>
  <si>
    <t>Total Underfunding</t>
  </si>
  <si>
    <t>10 Plans With the Highest Underfunding</t>
  </si>
  <si>
    <t>Next 40 Plans' Underfunding</t>
  </si>
  <si>
    <t>All Other Plans' Underfunding</t>
  </si>
  <si>
    <t>Average Funding Ratio</t>
  </si>
  <si>
    <t>$300.00 or More</t>
  </si>
  <si>
    <t>Overfunded</t>
  </si>
  <si>
    <t>Underfunded</t>
  </si>
  <si>
    <t>Region / State</t>
  </si>
  <si>
    <t>Coverage</t>
  </si>
  <si>
    <t>Year of Plan Termination</t>
  </si>
  <si>
    <t>Maximum Monthly Guarantee</t>
  </si>
  <si>
    <t xml:space="preserve"> Maximum Annual Guarantee</t>
  </si>
  <si>
    <t>Payees in Year*</t>
  </si>
  <si>
    <t>Periodic Pension Payments</t>
  </si>
  <si>
    <r>
      <t>Payment</t>
    </r>
    <r>
      <rPr>
        <b/>
        <vertAlign val="superscript"/>
        <sz val="11"/>
        <rFont val="Helvetica"/>
        <family val="2"/>
      </rPr>
      <t>(2)</t>
    </r>
  </si>
  <si>
    <r>
      <t>Payments</t>
    </r>
    <r>
      <rPr>
        <b/>
        <vertAlign val="superscript"/>
        <sz val="11"/>
        <rFont val="Helvetica"/>
        <family val="2"/>
      </rPr>
      <t>(1)</t>
    </r>
  </si>
  <si>
    <t>Repayments of Past Financial Assistance</t>
  </si>
  <si>
    <r>
      <t xml:space="preserve">  Assistance</t>
    </r>
    <r>
      <rPr>
        <b/>
        <vertAlign val="superscript"/>
        <sz val="11"/>
        <rFont val="Helvetica"/>
        <family val="2"/>
      </rPr>
      <t>(1)</t>
    </r>
  </si>
  <si>
    <t>Receiving</t>
  </si>
  <si>
    <t xml:space="preserve"> a Lump-Sum</t>
  </si>
  <si>
    <t xml:space="preserve">10,000 or More </t>
  </si>
  <si>
    <t>Plans with</t>
  </si>
  <si>
    <t>150% or More</t>
  </si>
  <si>
    <t>Subtotal</t>
  </si>
  <si>
    <t xml:space="preserve"> ---    </t>
  </si>
  <si>
    <t xml:space="preserve"> ---         </t>
  </si>
  <si>
    <t xml:space="preserve"> ---  </t>
  </si>
  <si>
    <t xml:space="preserve">---    </t>
  </si>
  <si>
    <t xml:space="preserve">         **</t>
  </si>
  <si>
    <t xml:space="preserve">              **  </t>
  </si>
  <si>
    <t>*** Less than $500,000.</t>
  </si>
  <si>
    <t>On or after                   December 22, 2000**</t>
  </si>
  <si>
    <t>September 27, 1980 to December 21, 2000</t>
  </si>
  <si>
    <t xml:space="preserve">   (1) 100% of the first $5 of the monthly benefit accrual rate</t>
  </si>
  <si>
    <t xml:space="preserve">   (2) 75% of the next $15 of the monthly benefit accrual rate</t>
  </si>
  <si>
    <t xml:space="preserve">   (1) 100% of the first $11 of the monthly benefit accrual rate</t>
  </si>
  <si>
    <t xml:space="preserve">   (2) 75% of the next $33 of the monthly benefit accrual rate</t>
  </si>
  <si>
    <t>Date of Plan Insolvency</t>
  </si>
  <si>
    <t>2014</t>
  </si>
  <si>
    <t>2008 - 2012</t>
  </si>
  <si>
    <t>2006 - 2007</t>
  </si>
  <si>
    <t>2015</t>
  </si>
  <si>
    <t>$0.50 for plan years beginning in September, 1979, growing gradually to $1.00 for plan years beginning September 1, 1980 to September 26, 1980</t>
  </si>
  <si>
    <t>Table S-20</t>
  </si>
  <si>
    <t xml:space="preserve">Median </t>
  </si>
  <si>
    <t>Monthly</t>
  </si>
  <si>
    <t>Deferred</t>
  </si>
  <si>
    <t>in Year</t>
  </si>
  <si>
    <t>We need a footnote stating that the payees in year are an end of year value. This means that the avg. and # payees will not yield the total due to payee churn through the year.</t>
  </si>
  <si>
    <t>Sources:  PBGC Participant System (PRISM), fiscal year calculations, PBGC Management Reports, and PBGC Benefit Payment Reports.</t>
  </si>
  <si>
    <t>Lump-sum payments include cash-outs of pensions with de minimis present values and back payments to current pensioners.</t>
  </si>
  <si>
    <t>Since some payees received both pensions and lump-sum payments, total number of payees may be less than the sum of pensioners and lump-sum recipients.</t>
  </si>
  <si>
    <t>Excludes participants in plans that are in probable termination status as of end of fiscal year.</t>
  </si>
  <si>
    <t>PBGC Benefit Payments, Payees, and Deferred Payees (1980-2013)</t>
  </si>
  <si>
    <t>Lump-Sum Payments</t>
  </si>
  <si>
    <t>All Payments</t>
  </si>
  <si>
    <t>Median</t>
  </si>
  <si>
    <t>Prior to 1980</t>
  </si>
  <si>
    <t>1980 to 1984</t>
  </si>
  <si>
    <t>1985 to 1989</t>
  </si>
  <si>
    <t>1990 to 1994</t>
  </si>
  <si>
    <t>Payees in 2013</t>
  </si>
  <si>
    <t>Benefit Payments in 2013</t>
  </si>
  <si>
    <t>Table S-21</t>
  </si>
  <si>
    <t>PBGC Payees and Benefit Payments by Date of Plan Termination (2013)</t>
  </si>
  <si>
    <t>Sources:  PBGC Participant System (PRISM), fiscal year calculations, and PBGC Management Reports.</t>
  </si>
  <si>
    <t>in 2013</t>
  </si>
  <si>
    <t>Termination</t>
  </si>
  <si>
    <t>Table S-23</t>
  </si>
  <si>
    <t xml:space="preserve">Monthly Pension </t>
  </si>
  <si>
    <t>Monthly Pension</t>
  </si>
  <si>
    <t>1,000 - 4,999</t>
  </si>
  <si>
    <t>10,000 - 24,999</t>
  </si>
  <si>
    <t>Table S-22</t>
  </si>
  <si>
    <t>PBGC Payees and Benefit Payments by Size of Trusteed Plan (2013)</t>
  </si>
  <si>
    <t>25,000 or More</t>
  </si>
  <si>
    <t>Age</t>
  </si>
  <si>
    <t>Younger Than 60</t>
  </si>
  <si>
    <t>60 - 64</t>
  </si>
  <si>
    <t>65 - 69</t>
  </si>
  <si>
    <t>70 - 74</t>
  </si>
  <si>
    <t>75 - 79</t>
  </si>
  <si>
    <t>80 - 84</t>
  </si>
  <si>
    <t>Numbers in table include periodic payees only.</t>
  </si>
  <si>
    <t>Total PBGC Payees and Average Benefit Payments by Gender and Age (Fiscal Year 2013)</t>
  </si>
  <si>
    <t>Ages are calculated as of the last day of the fiscal year.</t>
  </si>
  <si>
    <t>85 and Older</t>
  </si>
  <si>
    <t>Average Monthly Pension</t>
  </si>
  <si>
    <t>Total Periodic Payees</t>
  </si>
  <si>
    <t>Male</t>
  </si>
  <si>
    <t>Female</t>
  </si>
  <si>
    <t>Table S-24</t>
  </si>
  <si>
    <t>PBGC Retired Payees and Average Benefit Payments,</t>
  </si>
  <si>
    <t xml:space="preserve"> by Gender and Age (Fiscal Year 2013)</t>
  </si>
  <si>
    <t>TOTAL RETIRED (PARTICIPANT) PAYEES</t>
  </si>
  <si>
    <t>Total Retired (Participant) Payees</t>
  </si>
  <si>
    <t>Table S-25</t>
  </si>
  <si>
    <t>TOTAL BENEFICIARY PAYEES</t>
  </si>
  <si>
    <t xml:space="preserve">PBGC Beneficiary Payees and Average Benefit Payments </t>
  </si>
  <si>
    <t>by Gender and Age (Fiscal Year 2013)</t>
  </si>
  <si>
    <t>Total Beneficiary Payees</t>
  </si>
  <si>
    <t>Table S-26</t>
  </si>
  <si>
    <t>Monthly Payment</t>
  </si>
  <si>
    <t>Total Payees</t>
  </si>
  <si>
    <t>Total Pension Payments</t>
  </si>
  <si>
    <t>Less Than $50</t>
  </si>
  <si>
    <t>$50 - $99</t>
  </si>
  <si>
    <t>$100 - $149</t>
  </si>
  <si>
    <t>$150 - $199</t>
  </si>
  <si>
    <t>$200 - $249</t>
  </si>
  <si>
    <t>$250 - $299</t>
  </si>
  <si>
    <t>$300 - $349</t>
  </si>
  <si>
    <t>$350 - $399</t>
  </si>
  <si>
    <t>$400 - $449</t>
  </si>
  <si>
    <t>$450 - $499</t>
  </si>
  <si>
    <t>$500 - $549</t>
  </si>
  <si>
    <t>$550 - $599</t>
  </si>
  <si>
    <t>$600 - $749</t>
  </si>
  <si>
    <t>$750 - $999</t>
  </si>
  <si>
    <t>$1,000 - $1,499</t>
  </si>
  <si>
    <t>$1,500 - $1,999</t>
  </si>
  <si>
    <t>$2,000 - $2,499</t>
  </si>
  <si>
    <t>Total PBGC Payees and Benefit Payments by Size of Monthly Payment (2013)</t>
  </si>
  <si>
    <t>$2,500 or More</t>
  </si>
  <si>
    <t>Table S-27</t>
  </si>
  <si>
    <t>Retired Payees</t>
  </si>
  <si>
    <t>PBGC Retired Payees and Benefit Payments by Size of Monthly Payment (2013)</t>
  </si>
  <si>
    <t>Table S-28</t>
  </si>
  <si>
    <t>Beneficiary Payees</t>
  </si>
  <si>
    <t>PBGC Beneficiary Payees and Benefit Payments by Size of Monthly Payment (2013)</t>
  </si>
  <si>
    <t>Table S-29</t>
  </si>
  <si>
    <t xml:space="preserve"> Single-Employer Program</t>
  </si>
  <si>
    <t xml:space="preserve">Mean </t>
  </si>
  <si>
    <t>Benefit Payments</t>
  </si>
  <si>
    <t xml:space="preserve">Other Transportation </t>
  </si>
  <si>
    <t/>
  </si>
  <si>
    <t xml:space="preserve">Industry classifications are based on principal business activity code used in the North American Industry Classification System. </t>
  </si>
  <si>
    <t>*Less than 0.05 of one percent.</t>
  </si>
  <si>
    <t>PBGC Payees and Benefit Payments by Industry (2013)</t>
  </si>
  <si>
    <t>Table S-38</t>
  </si>
  <si>
    <t>Food, Beverage and Tobacco Products</t>
  </si>
  <si>
    <t>PBGC-Insured Plans, Participants and Premiums by Industry (2012)</t>
  </si>
  <si>
    <t>Premiums</t>
  </si>
  <si>
    <t>No Accrual Freeze</t>
  </si>
  <si>
    <t>Complete or Partial Accrual Freeze</t>
  </si>
  <si>
    <t>Number of Active Participants</t>
  </si>
  <si>
    <t>Percent of Active Participants</t>
  </si>
  <si>
    <r>
      <t>Accruals partially frozen and closed to new entrants</t>
    </r>
    <r>
      <rPr>
        <b/>
        <vertAlign val="superscript"/>
        <sz val="12"/>
        <color theme="1"/>
        <rFont val="Arial"/>
        <family val="2"/>
      </rPr>
      <t>1</t>
    </r>
  </si>
  <si>
    <r>
      <t>Accruals partially frozen and open to new entrants</t>
    </r>
    <r>
      <rPr>
        <b/>
        <vertAlign val="superscript"/>
        <sz val="12"/>
        <color theme="1"/>
        <rFont val="Arial"/>
        <family val="2"/>
      </rPr>
      <t>1</t>
    </r>
  </si>
  <si>
    <t>Sub-Total (Active Participants in  Frozen Plans)</t>
  </si>
  <si>
    <t>Net Financial Position of PBGC's Single-Employer Program (1980-2014)</t>
  </si>
  <si>
    <t>Top 10 Firms Presenting Claims (1975-2013)</t>
  </si>
  <si>
    <t>Total  (1975-2013)</t>
  </si>
  <si>
    <t>PBGC Benefit Payments, Payees and Deferred Payees (1980-2013)</t>
  </si>
  <si>
    <t>Total PBGC Payees and Average Benefit Payments by Gender and Age (2013)</t>
  </si>
  <si>
    <t xml:space="preserve">PBGC Retired Payees and Average Benefit Payments by Gender and Age (2013) </t>
  </si>
  <si>
    <t>PBGC Beneficiary Payees and Average Benefit Payments by Gender and Age (2013)</t>
  </si>
  <si>
    <t xml:space="preserve">Total PBGC Payees and Benefit Payments by Size of Monthly Payment (2013) </t>
  </si>
  <si>
    <t xml:space="preserve">PBGC Retired Payees and Benefit Payments by Size of Monthly Payment (2013) </t>
  </si>
  <si>
    <t>PBGC-Insured Active Participants as a Percent of Private-Sector Wage and Salary Workers (1980-2012)</t>
  </si>
  <si>
    <t>PBGC-Insured Hybrid Plans by Plan Size (2001-2012)</t>
  </si>
  <si>
    <t>PBGC-Insured Hybrid Plan Participants by Plan Size (2001-2012)</t>
  </si>
  <si>
    <t>PBGC-Insured Hard-Frozen Plans by Status of Benefit Accruals and Participation Freeze (2008-2012)</t>
  </si>
  <si>
    <t>PBGC-Insured Participants by Status of Benefit Accruals and Participation Freeze (2008-2012)</t>
  </si>
  <si>
    <t xml:space="preserve">PBGC-Insured Plans and Participants by Variable-Rate Premium Status (1992-2012) </t>
  </si>
  <si>
    <t>Funding of PBGC-Insured Plans (1980-2012)</t>
  </si>
  <si>
    <t>Funding of Underfunded PBGC-Insured Plans (1980-2012)</t>
  </si>
  <si>
    <t>Table S-48</t>
  </si>
  <si>
    <t xml:space="preserve">      ---</t>
  </si>
  <si>
    <t xml:space="preserve">     ---</t>
  </si>
  <si>
    <t>* Vested liabilities have been adjusted to the PBGC rate that, along with an assumed mortality table, reflects the cost to purchase an annuity at the beginning of the relevant year. The assumed mortality table was UP-84 for 1980-1992, GAM-83 for 1993-2006, and the mortality table found in section 1.412(l)(7)-1 of the Income Tax Regulations for 2007 and later. Before plan year 2012, durations of 15.02 and 5.32 for non-annuitants and annuitant liability, respectively, were used in the calculation. For plan year 2012 these durations were updated. The new values are 14 and 9 for non-annuitants and annuitants, respectively. As a point of reference the underfunding for 2012 derived using the previous factors would be $720,178.</t>
  </si>
  <si>
    <t xml:space="preserve">         ---</t>
  </si>
  <si>
    <t xml:space="preserve">Plans, Participants and Funding of PBGC-Insured Plans by Funding Ratio (2012) </t>
  </si>
  <si>
    <t>Net Financial Position of PBGC's Multiemployer Program (1980-2014)</t>
  </si>
  <si>
    <t>PBGC Financial Assistance to Insolvent Plans (1981-2013)</t>
  </si>
  <si>
    <t xml:space="preserve">Plans, Participants, and Funding of PBGC-Insured Plans by Funding Ratio (2012) </t>
  </si>
  <si>
    <t>PBGC Maximum Guaranteed Benefits (1990-2015)</t>
  </si>
  <si>
    <t>PBGC Maximum Guaranteed Benefits (1980-2015)</t>
  </si>
  <si>
    <t>Table S-52 (Continued)</t>
  </si>
  <si>
    <t>Table S-51 (Continued)</t>
  </si>
  <si>
    <t xml:space="preserve">  Fiscal Year 2014:</t>
  </si>
  <si>
    <t xml:space="preserve">  Fiscal Years 1975-2014:</t>
  </si>
  <si>
    <t>30.9 million</t>
  </si>
  <si>
    <t>10.3 million</t>
  </si>
  <si>
    <t>41.2 million</t>
  </si>
  <si>
    <t>Change in number of plans Trusteed or Pending Trusteeship**</t>
  </si>
  <si>
    <t>Number of Payees***</t>
  </si>
  <si>
    <t>****</t>
  </si>
  <si>
    <t>***The number of payees includes those receiving a periodic pension benefit payment and those who received a</t>
  </si>
  <si>
    <t>****Less than $500,000.</t>
  </si>
  <si>
    <t>**In FY 2014 this item was renamed to more accurately reflect the figure presented. It was previously referred to as "New Plans Trusteed or Pending Trusteeship".</t>
  </si>
  <si>
    <t>Size of Claim (by plan)</t>
  </si>
  <si>
    <t>****Booked plans are plans that are expected to become insolvent and whose liabilities have been included in PBGC's financial position and liabilities however they are not yet insolvent and may never require assistance.</t>
  </si>
  <si>
    <t>Booked Plans****</t>
  </si>
  <si>
    <t xml:space="preserve">PBGC Payees and Benefit Payments (Pre MPPAA Plans, 1980-2013) </t>
  </si>
  <si>
    <t>PBGC Financial Assistance to Insolvent Plans (Post MPPAA Plans 1981-2013)</t>
  </si>
  <si>
    <t>PBGC Pension Data at a Glance</t>
  </si>
  <si>
    <t>2013 PBGC Multiemployer Supplement</t>
  </si>
  <si>
    <t>S-10</t>
  </si>
  <si>
    <t>S-17</t>
  </si>
  <si>
    <t>M-15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</si>
</sst>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quot;$&quot;#,##0"/>
    <numFmt numFmtId="165" formatCode="&quot;$&quot;#,##0_______________________}"/>
    <numFmt numFmtId="166" formatCode="#,##0_______________________}"/>
    <numFmt numFmtId="167" formatCode="#,##0____"/>
    <numFmt numFmtId="168" formatCode="#,##0________"/>
    <numFmt numFmtId="169" formatCode="0.0%_}"/>
    <numFmt numFmtId="170" formatCode="0.0%"/>
    <numFmt numFmtId="171" formatCode="0.0"/>
    <numFmt numFmtId="172" formatCode="0.0%____"/>
    <numFmt numFmtId="173" formatCode="0.0%_______}"/>
    <numFmt numFmtId="174" formatCode="_(* #,##0_);_(* \(#,##0\);_(* &quot;-&quot;??_);_(@_)"/>
    <numFmt numFmtId="175" formatCode="&quot;$&quot;#,##0_____________}"/>
    <numFmt numFmtId="176" formatCode="0%________________"/>
    <numFmt numFmtId="177" formatCode="0.00%______________"/>
    <numFmt numFmtId="178" formatCode="#,##0_____________}"/>
    <numFmt numFmtId="179" formatCode="_(&quot;$&quot;* #,##0_);_(&quot;$&quot;* \(#,##0\);_(&quot;$&quot;* &quot;-&quot;??_);_(@_)"/>
    <numFmt numFmtId="180" formatCode="&quot;$&quot;#,##0__________"/>
    <numFmt numFmtId="181" formatCode="0.0%_______________}"/>
    <numFmt numFmtId="182" formatCode="#,##0__________"/>
    <numFmt numFmtId="183" formatCode="#,##0______________"/>
    <numFmt numFmtId="184" formatCode="0.00%_______________}"/>
    <numFmt numFmtId="185" formatCode="0.0%_____________}"/>
    <numFmt numFmtId="186" formatCode="@_______________}"/>
    <numFmt numFmtId="187" formatCode="0.0000000000000"/>
    <numFmt numFmtId="188" formatCode="0%___}"/>
    <numFmt numFmtId="189" formatCode="#,##0.00___________________}"/>
    <numFmt numFmtId="190" formatCode="&quot;$&quot;#,##0_______}"/>
    <numFmt numFmtId="191" formatCode="#,##0_________);\(#,##0\)"/>
    <numFmt numFmtId="192" formatCode="#,##0_______);\(#,##0\)"/>
    <numFmt numFmtId="193" formatCode="#,##0_________}"/>
    <numFmt numFmtId="194" formatCode="&quot;$&quot;#,##0________"/>
    <numFmt numFmtId="195" formatCode="0%_____________}"/>
    <numFmt numFmtId="196" formatCode="0.00%___________}"/>
    <numFmt numFmtId="197" formatCode="&quot;$&quot;#,##0.00"/>
    <numFmt numFmtId="198" formatCode="&quot;$&quot;#,##0.0_________}"/>
    <numFmt numFmtId="199" formatCode="&quot;$&quot;#,##0.0"/>
    <numFmt numFmtId="200" formatCode="_(* #,##0.0_);_(* \(#,##0.0\);_(* &quot;-&quot;??_);_(@_)"/>
    <numFmt numFmtId="201" formatCode="#,##0.0"/>
    <numFmt numFmtId="202" formatCode="_(&quot;$&quot;* #,##0.0_);_(&quot;$&quot;* \(#,##0.0\);_(&quot;$&quot;* &quot;-&quot;??_);_(@_)"/>
    <numFmt numFmtId="203" formatCode="@_________}"/>
    <numFmt numFmtId="204" formatCode="&quot;$&quot;#,##0_________}"/>
    <numFmt numFmtId="205" formatCode="_(* #,##0.000_);_(* \(#,##0.000\);_(* &quot;-&quot;??_);_(@_)"/>
    <numFmt numFmtId="206" formatCode="#,##0______"/>
    <numFmt numFmtId="207" formatCode="0_);\(0\)"/>
    <numFmt numFmtId="208" formatCode="0.0%_________}"/>
    <numFmt numFmtId="209" formatCode="#,##0_______}"/>
    <numFmt numFmtId="210" formatCode="0.0%____________"/>
    <numFmt numFmtId="211" formatCode="0.0%_____}"/>
    <numFmt numFmtId="212" formatCode="0.0%______________"/>
    <numFmt numFmtId="213" formatCode="0%______"/>
    <numFmt numFmtId="214" formatCode="@_____________________}"/>
    <numFmt numFmtId="215" formatCode="0_____)"/>
    <numFmt numFmtId="216" formatCode="@_____}"/>
    <numFmt numFmtId="217" formatCode="&quot;$&quot;#,##0______"/>
    <numFmt numFmtId="218" formatCode="#,##0_____}"/>
    <numFmt numFmtId="219" formatCode="0.0%__________"/>
    <numFmt numFmtId="220" formatCode="0.0%______________________"/>
    <numFmt numFmtId="221" formatCode="0.00000%"/>
  </numFmts>
  <fonts count="108" x14ac:knownFonts="1">
    <font>
      <sz val="10"/>
      <color theme="1"/>
      <name val="Arial"/>
      <family val="2"/>
    </font>
    <font>
      <sz val="10"/>
      <color theme="1"/>
      <name val="Arial"/>
      <family val="2"/>
    </font>
    <font>
      <b/>
      <sz val="10"/>
      <name val="Helvetica"/>
      <family val="2"/>
    </font>
    <font>
      <b/>
      <sz val="16"/>
      <color indexed="9"/>
      <name val="Helvetica"/>
    </font>
    <font>
      <b/>
      <i/>
      <sz val="8"/>
      <name val="Helvetica"/>
      <family val="2"/>
    </font>
    <font>
      <b/>
      <sz val="8"/>
      <name val="Helvetica"/>
      <family val="2"/>
    </font>
    <font>
      <b/>
      <i/>
      <sz val="10"/>
      <name val="Helvetica"/>
      <family val="2"/>
    </font>
    <font>
      <b/>
      <sz val="10"/>
      <name val="Arial"/>
      <family val="2"/>
    </font>
    <font>
      <b/>
      <i/>
      <sz val="8"/>
      <name val="Arial"/>
      <family val="2"/>
    </font>
    <font>
      <b/>
      <sz val="10"/>
      <name val="Helvetica"/>
    </font>
    <font>
      <b/>
      <sz val="18"/>
      <color indexed="9"/>
      <name val="Helvetica"/>
      <family val="2"/>
    </font>
    <font>
      <b/>
      <sz val="18"/>
      <name val="Helvetica"/>
    </font>
    <font>
      <b/>
      <sz val="6"/>
      <color indexed="10"/>
      <name val="Helvetica"/>
      <family val="2"/>
    </font>
    <font>
      <b/>
      <i/>
      <sz val="8"/>
      <name val="Helvetica"/>
    </font>
    <font>
      <b/>
      <i/>
      <sz val="6"/>
      <name val="Helvetica"/>
    </font>
    <font>
      <b/>
      <sz val="8"/>
      <name val="Helvetica"/>
    </font>
    <font>
      <b/>
      <sz val="16"/>
      <name val="Helvetica"/>
      <family val="2"/>
    </font>
    <font>
      <i/>
      <sz val="10"/>
      <name val="Helvetica"/>
    </font>
    <font>
      <b/>
      <sz val="10"/>
      <color indexed="9"/>
      <name val="Helvetica"/>
    </font>
    <font>
      <b/>
      <sz val="10"/>
      <color indexed="10"/>
      <name val="Helvetica"/>
      <family val="2"/>
    </font>
    <font>
      <b/>
      <sz val="10"/>
      <color indexed="10"/>
      <name val="Arial"/>
      <family val="2"/>
    </font>
    <font>
      <b/>
      <sz val="18"/>
      <color indexed="9"/>
      <name val="Helvetica"/>
    </font>
    <font>
      <b/>
      <sz val="9"/>
      <name val="Helvetica"/>
    </font>
    <font>
      <b/>
      <sz val="9"/>
      <color indexed="9"/>
      <name val="Helvetica"/>
    </font>
    <font>
      <b/>
      <sz val="16"/>
      <color indexed="9"/>
      <name val="Helvetica"/>
      <family val="2"/>
    </font>
    <font>
      <b/>
      <sz val="14"/>
      <name val="Helvetica"/>
      <family val="2"/>
    </font>
    <font>
      <b/>
      <sz val="10.5"/>
      <name val="Helvetica"/>
      <family val="2"/>
    </font>
    <font>
      <b/>
      <sz val="9"/>
      <name val="Helvetica"/>
      <family val="2"/>
    </font>
    <font>
      <sz val="9"/>
      <name val="Arial"/>
      <family val="2"/>
    </font>
    <font>
      <b/>
      <sz val="9"/>
      <name val="Arial"/>
      <family val="2"/>
    </font>
    <font>
      <sz val="10"/>
      <name val="Helvetica"/>
      <family val="2"/>
    </font>
    <font>
      <sz val="8"/>
      <name val="Helvetica"/>
      <family val="2"/>
    </font>
    <font>
      <sz val="8"/>
      <name val="Helvetica"/>
    </font>
    <font>
      <sz val="8"/>
      <name val="Arial"/>
      <family val="2"/>
    </font>
    <font>
      <b/>
      <i/>
      <sz val="6"/>
      <name val="Helvetica"/>
      <family val="2"/>
    </font>
    <font>
      <b/>
      <sz val="14"/>
      <color indexed="9"/>
      <name val="Helvetica"/>
    </font>
    <font>
      <b/>
      <i/>
      <sz val="7"/>
      <name val="Helvetica"/>
    </font>
    <font>
      <b/>
      <i/>
      <sz val="8"/>
      <name val="Helv"/>
      <family val="2"/>
    </font>
    <font>
      <b/>
      <sz val="10"/>
      <name val="Helv"/>
      <family val="2"/>
    </font>
    <font>
      <b/>
      <i/>
      <sz val="10"/>
      <name val="Helv"/>
      <family val="2"/>
    </font>
    <font>
      <b/>
      <sz val="8"/>
      <name val="Helv"/>
      <family val="2"/>
    </font>
    <font>
      <b/>
      <sz val="10.5"/>
      <name val="Helvetica"/>
    </font>
    <font>
      <sz val="10"/>
      <name val="Arial"/>
      <family val="2"/>
    </font>
    <font>
      <b/>
      <sz val="10"/>
      <color rgb="FFFFFFFF"/>
      <name val="Helvetica"/>
    </font>
    <font>
      <b/>
      <sz val="18"/>
      <color rgb="FFFFFFFF"/>
      <name val="Helvetica"/>
      <family val="2"/>
    </font>
    <font>
      <sz val="10"/>
      <color rgb="FFFFFFFF"/>
      <name val="Arial"/>
      <family val="2"/>
    </font>
    <font>
      <b/>
      <sz val="16"/>
      <color rgb="FFFFFFFF"/>
      <name val="Helvetica"/>
    </font>
    <font>
      <b/>
      <sz val="10"/>
      <color rgb="FF000000"/>
      <name val="Helvetica"/>
    </font>
    <font>
      <b/>
      <sz val="8"/>
      <name val="Arial"/>
      <family val="2"/>
    </font>
    <font>
      <sz val="7"/>
      <name val="Arial"/>
      <family val="2"/>
    </font>
    <font>
      <b/>
      <sz val="9"/>
      <color theme="1"/>
      <name val="Helvetica"/>
    </font>
    <font>
      <sz val="8"/>
      <color theme="1"/>
      <name val="Helvetica"/>
    </font>
    <font>
      <b/>
      <i/>
      <u/>
      <sz val="10"/>
      <name val="Arial"/>
      <family val="2"/>
    </font>
    <font>
      <b/>
      <sz val="10"/>
      <color rgb="FF00FF00"/>
      <name val="Arial"/>
      <family val="2"/>
    </font>
    <font>
      <b/>
      <sz val="10"/>
      <color theme="1"/>
      <name val="Arial"/>
      <family val="2"/>
    </font>
    <font>
      <b/>
      <vertAlign val="superscript"/>
      <sz val="10"/>
      <color theme="1"/>
      <name val="Arial"/>
      <family val="2"/>
    </font>
    <font>
      <b/>
      <i/>
      <vertAlign val="superscript"/>
      <sz val="8"/>
      <name val="Arial"/>
      <family val="2"/>
    </font>
    <font>
      <b/>
      <i/>
      <sz val="8"/>
      <color theme="1"/>
      <name val="Arial"/>
      <family val="2"/>
    </font>
    <font>
      <b/>
      <i/>
      <sz val="7"/>
      <name val="Helvetica"/>
      <family val="2"/>
    </font>
    <font>
      <b/>
      <sz val="14"/>
      <name val="Helvetica"/>
    </font>
    <font>
      <b/>
      <sz val="9"/>
      <name val="Helv"/>
    </font>
    <font>
      <b/>
      <sz val="10"/>
      <name val="Helv"/>
    </font>
    <font>
      <b/>
      <i/>
      <sz val="9"/>
      <name val="Arial"/>
      <family val="2"/>
    </font>
    <font>
      <b/>
      <i/>
      <sz val="10"/>
      <name val="Helvetica"/>
    </font>
    <font>
      <b/>
      <i/>
      <sz val="9"/>
      <name val="Helvetica"/>
      <family val="2"/>
    </font>
    <font>
      <b/>
      <sz val="12"/>
      <name val="Helvetica"/>
    </font>
    <font>
      <sz val="10"/>
      <color indexed="8"/>
      <name val="Verdana"/>
      <family val="2"/>
    </font>
    <font>
      <b/>
      <i/>
      <sz val="9"/>
      <name val="Helvetica"/>
    </font>
    <font>
      <b/>
      <sz val="12"/>
      <name val="Cambria"/>
      <family val="1"/>
    </font>
    <font>
      <b/>
      <sz val="12"/>
      <name val="Arial"/>
      <family val="2"/>
    </font>
    <font>
      <u/>
      <sz val="10"/>
      <color indexed="12"/>
      <name val="Arial"/>
      <family val="2"/>
    </font>
    <font>
      <sz val="12"/>
      <name val="Arial"/>
      <family val="2"/>
    </font>
    <font>
      <sz val="12"/>
      <name val="Helvetica"/>
    </font>
    <font>
      <i/>
      <sz val="10"/>
      <name val="Arial"/>
      <family val="2"/>
    </font>
    <font>
      <b/>
      <sz val="6"/>
      <name val="Helvetica"/>
      <family val="2"/>
    </font>
    <font>
      <b/>
      <sz val="12"/>
      <color indexed="10"/>
      <name val="Helvetica"/>
      <family val="2"/>
    </font>
    <font>
      <i/>
      <sz val="8"/>
      <name val="Helvetica"/>
    </font>
    <font>
      <b/>
      <sz val="11"/>
      <name val="Helvetica"/>
      <family val="2"/>
    </font>
    <font>
      <b/>
      <sz val="20"/>
      <color indexed="9"/>
      <name val="Helvetica"/>
      <family val="2"/>
    </font>
    <font>
      <b/>
      <sz val="12"/>
      <name val="Helvetica"/>
      <family val="2"/>
    </font>
    <font>
      <b/>
      <sz val="11"/>
      <name val="Helvetica"/>
    </font>
    <font>
      <b/>
      <sz val="12"/>
      <color theme="1"/>
      <name val="Arial"/>
      <family val="2"/>
    </font>
    <font>
      <b/>
      <sz val="11"/>
      <name val="Arial"/>
      <family val="2"/>
    </font>
    <font>
      <b/>
      <sz val="14"/>
      <name val="Arial"/>
      <family val="2"/>
    </font>
    <font>
      <sz val="10"/>
      <name val="HElvetica"/>
    </font>
    <font>
      <i/>
      <u/>
      <sz val="14"/>
      <name val="Arial"/>
      <family val="2"/>
    </font>
    <font>
      <sz val="10"/>
      <color rgb="FFFF0000"/>
      <name val="Arial"/>
      <family val="2"/>
    </font>
    <font>
      <b/>
      <vertAlign val="superscript"/>
      <sz val="11"/>
      <name val="Helvetica"/>
      <family val="2"/>
    </font>
    <font>
      <sz val="9"/>
      <name val="Helvetica"/>
    </font>
    <font>
      <b/>
      <i/>
      <sz val="12"/>
      <name val="Helvetica"/>
    </font>
    <font>
      <b/>
      <i/>
      <sz val="10"/>
      <name val="Arial"/>
      <family val="2"/>
    </font>
    <font>
      <b/>
      <sz val="8"/>
      <color rgb="FFFF0000"/>
      <name val="Helvetica"/>
      <family val="2"/>
    </font>
    <font>
      <sz val="9"/>
      <color theme="1"/>
      <name val="HElvetica"/>
    </font>
    <font>
      <sz val="12"/>
      <color theme="1"/>
      <name val="HElvetica"/>
    </font>
    <font>
      <b/>
      <sz val="10"/>
      <color rgb="FFFF0000"/>
      <name val="Arial"/>
      <family val="2"/>
    </font>
    <font>
      <b/>
      <sz val="16"/>
      <color rgb="FFFF0000"/>
      <name val="Arial"/>
      <family val="2"/>
    </font>
    <font>
      <sz val="12"/>
      <color indexed="8"/>
      <name val="Helvetica"/>
    </font>
    <font>
      <b/>
      <sz val="12"/>
      <color indexed="8"/>
      <name val="HElvetica"/>
    </font>
    <font>
      <sz val="12"/>
      <name val="Helvetica"/>
      <family val="2"/>
    </font>
    <font>
      <b/>
      <sz val="14"/>
      <color theme="1"/>
      <name val="Arial"/>
      <family val="2"/>
    </font>
    <font>
      <b/>
      <vertAlign val="superscript"/>
      <sz val="12"/>
      <color theme="1"/>
      <name val="Arial"/>
      <family val="2"/>
    </font>
    <font>
      <sz val="14"/>
      <color theme="1"/>
      <name val="Arial"/>
      <family val="2"/>
    </font>
    <font>
      <b/>
      <sz val="12"/>
      <color theme="1"/>
      <name val="HElvetica"/>
    </font>
    <font>
      <b/>
      <i/>
      <sz val="8"/>
      <name val="Helv"/>
    </font>
    <font>
      <b/>
      <sz val="14"/>
      <name val="Helv"/>
      <family val="2"/>
    </font>
    <font>
      <b/>
      <sz val="8"/>
      <color theme="1"/>
      <name val="HElvetica"/>
    </font>
    <font>
      <b/>
      <sz val="9"/>
      <color rgb="FF00B050"/>
      <name val="HElvetica"/>
    </font>
    <font>
      <b/>
      <sz val="11"/>
      <color rgb="FFFF0000"/>
      <name val="Helvetica"/>
      <family val="2"/>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indexed="40"/>
        <bgColor indexed="64"/>
      </patternFill>
    </fill>
    <fill>
      <patternFill patternType="solid">
        <fgColor indexed="43"/>
        <bgColor indexed="64"/>
      </pattern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theme="4" tint="-0.249977111117893"/>
        <bgColor rgb="FF000000"/>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dashed">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rgb="FFDDDDDD"/>
      </left>
      <right style="medium">
        <color rgb="FFDDDDDD"/>
      </right>
      <top style="medium">
        <color rgb="FFDDDDDD"/>
      </top>
      <bottom style="medium">
        <color rgb="FFDDDDDD"/>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dashed">
        <color indexed="64"/>
      </right>
      <top/>
      <bottom/>
      <diagonal/>
    </border>
    <border>
      <left/>
      <right style="dotted">
        <color indexed="64"/>
      </right>
      <top/>
      <bottom/>
      <diagonal/>
    </border>
    <border>
      <left/>
      <right style="dotted">
        <color indexed="64"/>
      </right>
      <top/>
      <bottom style="dashed">
        <color indexed="64"/>
      </bottom>
      <diagonal/>
    </border>
    <border>
      <left style="thin">
        <color indexed="64"/>
      </left>
      <right style="dotted">
        <color indexed="64"/>
      </right>
      <top/>
      <bottom/>
      <diagonal/>
    </border>
    <border>
      <left style="medium">
        <color indexed="64"/>
      </left>
      <right style="thin">
        <color indexed="64"/>
      </right>
      <top style="thin">
        <color indexed="64"/>
      </top>
      <bottom/>
      <diagonal/>
    </border>
    <border>
      <left style="dashed">
        <color indexed="64"/>
      </left>
      <right style="dotted">
        <color indexed="64"/>
      </right>
      <top/>
      <bottom/>
      <diagonal/>
    </border>
    <border>
      <left style="thin">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top/>
      <bottom/>
      <diagonal/>
    </border>
    <border>
      <left/>
      <right style="dashed">
        <color indexed="64"/>
      </right>
      <top/>
      <bottom style="medium">
        <color indexed="64"/>
      </bottom>
      <diagonal/>
    </border>
    <border>
      <left style="medium">
        <color rgb="FFE5E5E5"/>
      </left>
      <right style="medium">
        <color rgb="FFE5E5E5"/>
      </right>
      <top style="medium">
        <color rgb="FFE5E5E5"/>
      </top>
      <bottom style="medium">
        <color rgb="FFE5E5E5"/>
      </bottom>
      <diagonal/>
    </border>
    <border>
      <left style="dashed">
        <color indexed="64"/>
      </left>
      <right/>
      <top/>
      <bottom style="dashed">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dashed">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dotted">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dashed">
        <color indexed="64"/>
      </left>
      <right/>
      <top style="medium">
        <color indexed="64"/>
      </top>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dott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dotted">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dashed">
        <color indexed="64"/>
      </right>
      <top style="medium">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style="medium">
        <color indexed="64"/>
      </left>
      <right/>
      <top style="dashed">
        <color indexed="64"/>
      </top>
      <bottom style="thin">
        <color indexed="64"/>
      </bottom>
      <diagonal/>
    </border>
    <border>
      <left style="dotted">
        <color indexed="64"/>
      </left>
      <right style="dashed">
        <color indexed="64"/>
      </right>
      <top/>
      <bottom/>
      <diagonal/>
    </border>
    <border>
      <left style="thin">
        <color indexed="64"/>
      </left>
      <right style="dashed">
        <color indexed="64"/>
      </right>
      <top style="medium">
        <color indexed="64"/>
      </top>
      <bottom/>
      <diagonal/>
    </border>
    <border>
      <left style="thin">
        <color indexed="64"/>
      </left>
      <right style="thin">
        <color indexed="64"/>
      </right>
      <top style="medium">
        <color indexed="64"/>
      </top>
      <bottom/>
      <diagonal/>
    </border>
    <border>
      <left style="dotted">
        <color indexed="64"/>
      </left>
      <right/>
      <top/>
      <bottom style="medium">
        <color indexed="64"/>
      </bottom>
      <diagonal/>
    </border>
    <border>
      <left style="thin">
        <color indexed="64"/>
      </left>
      <right style="dashed">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70" fillId="0" borderId="0" applyNumberFormat="0" applyFill="0" applyBorder="0" applyAlignment="0" applyProtection="0">
      <alignment vertical="top"/>
      <protection locked="0"/>
    </xf>
  </cellStyleXfs>
  <cellXfs count="3038">
    <xf numFmtId="0" fontId="0" fillId="0" borderId="0" xfId="0"/>
    <xf numFmtId="0" fontId="2" fillId="0" borderId="0" xfId="0" applyFont="1"/>
    <xf numFmtId="0" fontId="2" fillId="0" borderId="0" xfId="0" applyFont="1" applyBorder="1"/>
    <xf numFmtId="0" fontId="2" fillId="0" borderId="0" xfId="0" applyFont="1" applyAlignment="1">
      <alignment horizont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2" fillId="3" borderId="4" xfId="0" applyFont="1" applyFill="1" applyBorder="1" applyAlignment="1">
      <alignment horizontal="center" vertical="center"/>
    </xf>
    <xf numFmtId="164" fontId="2" fillId="3" borderId="0" xfId="0" applyNumberFormat="1" applyFont="1" applyFill="1" applyBorder="1" applyAlignment="1">
      <alignment horizontal="right" vertical="center"/>
    </xf>
    <xf numFmtId="164" fontId="7" fillId="3" borderId="0" xfId="0" applyNumberFormat="1" applyFont="1" applyFill="1" applyBorder="1" applyAlignment="1">
      <alignment horizontal="right" vertical="center"/>
    </xf>
    <xf numFmtId="164" fontId="7" fillId="3" borderId="5" xfId="0" applyNumberFormat="1" applyFont="1" applyFill="1" applyBorder="1" applyAlignment="1">
      <alignment horizontal="right" vertical="center"/>
    </xf>
    <xf numFmtId="0" fontId="2" fillId="0" borderId="0" xfId="0" applyFont="1" applyAlignment="1">
      <alignment vertical="center"/>
    </xf>
    <xf numFmtId="1" fontId="2" fillId="0" borderId="0" xfId="0" applyNumberFormat="1" applyFont="1"/>
    <xf numFmtId="1" fontId="2" fillId="3" borderId="0" xfId="0" applyNumberFormat="1" applyFont="1" applyFill="1" applyBorder="1" applyAlignment="1">
      <alignment horizontal="right" vertical="center"/>
    </xf>
    <xf numFmtId="3" fontId="7" fillId="3" borderId="0" xfId="1" applyNumberFormat="1" applyFont="1" applyFill="1" applyBorder="1" applyAlignment="1">
      <alignment horizontal="right" vertical="center"/>
    </xf>
    <xf numFmtId="1" fontId="7" fillId="3" borderId="5" xfId="0" applyNumberFormat="1" applyFont="1" applyFill="1" applyBorder="1" applyAlignment="1">
      <alignment horizontal="right" vertical="center"/>
    </xf>
    <xf numFmtId="0" fontId="5" fillId="3" borderId="11" xfId="0" applyFont="1" applyFill="1" applyBorder="1"/>
    <xf numFmtId="0" fontId="5" fillId="0" borderId="0" xfId="0" applyFont="1" applyFill="1" applyBorder="1"/>
    <xf numFmtId="0" fontId="5" fillId="0" borderId="0" xfId="0" applyFont="1" applyFill="1" applyBorder="1" applyAlignment="1"/>
    <xf numFmtId="0" fontId="8" fillId="0" borderId="0" xfId="0" applyFont="1" applyFill="1" applyBorder="1" applyAlignment="1">
      <alignment horizontal="left" vertical="top"/>
    </xf>
    <xf numFmtId="0" fontId="5" fillId="0" borderId="0" xfId="0" applyFont="1" applyBorder="1" applyAlignment="1"/>
    <xf numFmtId="0" fontId="7" fillId="0" borderId="0" xfId="0" applyFont="1"/>
    <xf numFmtId="0" fontId="2" fillId="0" borderId="0" xfId="0" applyFont="1" applyFill="1"/>
    <xf numFmtId="0" fontId="2" fillId="0" borderId="0" xfId="0" applyFont="1" applyFill="1" applyBorder="1"/>
    <xf numFmtId="0" fontId="9" fillId="0" borderId="0" xfId="0" applyFont="1"/>
    <xf numFmtId="0" fontId="9" fillId="0" borderId="0" xfId="0" applyFont="1" applyBorder="1" applyAlignment="1">
      <alignment vertical="center"/>
    </xf>
    <xf numFmtId="0" fontId="11" fillId="0" borderId="0" xfId="0" applyFont="1" applyAlignment="1">
      <alignment vertical="center"/>
    </xf>
    <xf numFmtId="0" fontId="9" fillId="0" borderId="0" xfId="0" applyFont="1" applyAlignment="1">
      <alignment vertical="center"/>
    </xf>
    <xf numFmtId="0" fontId="9" fillId="0" borderId="0" xfId="0" applyFont="1" applyAlignment="1"/>
    <xf numFmtId="0" fontId="9" fillId="3" borderId="0" xfId="0" applyFont="1" applyFill="1" applyBorder="1"/>
    <xf numFmtId="0" fontId="9" fillId="3" borderId="5" xfId="0" applyFont="1" applyFill="1" applyBorder="1"/>
    <xf numFmtId="165" fontId="9" fillId="3" borderId="0" xfId="0" applyNumberFormat="1" applyFont="1" applyFill="1" applyBorder="1" applyAlignment="1">
      <alignment horizontal="right" vertical="center"/>
    </xf>
    <xf numFmtId="166" fontId="9" fillId="3" borderId="10" xfId="0" applyNumberFormat="1" applyFont="1" applyFill="1" applyBorder="1" applyAlignment="1">
      <alignment horizontal="right" vertical="center"/>
    </xf>
    <xf numFmtId="166" fontId="9" fillId="3" borderId="0" xfId="0" applyNumberFormat="1" applyFont="1" applyFill="1" applyBorder="1" applyAlignment="1">
      <alignment horizontal="right" vertical="center"/>
    </xf>
    <xf numFmtId="166" fontId="9" fillId="3" borderId="5" xfId="0" applyNumberFormat="1" applyFont="1" applyFill="1" applyBorder="1" applyAlignment="1">
      <alignment horizontal="right" vertical="center"/>
    </xf>
    <xf numFmtId="166" fontId="9" fillId="3" borderId="0" xfId="0" quotePrefix="1" applyNumberFormat="1" applyFont="1" applyFill="1" applyBorder="1" applyAlignment="1">
      <alignment horizontal="left" vertical="center"/>
    </xf>
    <xf numFmtId="166" fontId="9" fillId="3" borderId="0" xfId="0" applyNumberFormat="1" applyFont="1" applyFill="1" applyBorder="1" applyAlignment="1">
      <alignment vertical="center"/>
    </xf>
    <xf numFmtId="166" fontId="9" fillId="3" borderId="0" xfId="0" applyNumberFormat="1" applyFont="1" applyFill="1" applyBorder="1" applyAlignment="1">
      <alignment horizontal="center" vertical="center"/>
    </xf>
    <xf numFmtId="166" fontId="9" fillId="3" borderId="0" xfId="0" quotePrefix="1" applyNumberFormat="1" applyFont="1" applyFill="1" applyBorder="1" applyAlignment="1">
      <alignment horizontal="right" vertical="center"/>
    </xf>
    <xf numFmtId="166" fontId="9" fillId="0" borderId="0" xfId="0" applyNumberFormat="1" applyFont="1" applyAlignment="1">
      <alignment vertical="center"/>
    </xf>
    <xf numFmtId="0" fontId="9" fillId="0" borderId="0" xfId="0" applyFont="1" applyFill="1" applyBorder="1"/>
    <xf numFmtId="0" fontId="9" fillId="0" borderId="0" xfId="0" applyFont="1" applyFill="1"/>
    <xf numFmtId="0" fontId="13" fillId="0" borderId="0" xfId="0" applyFont="1" applyAlignment="1">
      <alignment vertical="top"/>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right"/>
    </xf>
    <xf numFmtId="0" fontId="2" fillId="3" borderId="5" xfId="0" applyFont="1" applyFill="1" applyBorder="1"/>
    <xf numFmtId="3" fontId="2" fillId="3" borderId="10" xfId="1" applyNumberFormat="1" applyFont="1" applyFill="1" applyBorder="1" applyAlignment="1">
      <alignment horizontal="right" vertical="center"/>
    </xf>
    <xf numFmtId="167" fontId="2" fillId="3" borderId="0" xfId="1" applyNumberFormat="1" applyFont="1" applyFill="1" applyBorder="1" applyAlignment="1">
      <alignment horizontal="center" vertical="center"/>
    </xf>
    <xf numFmtId="0" fontId="2" fillId="3" borderId="0" xfId="0" applyFont="1" applyFill="1" applyBorder="1" applyAlignment="1">
      <alignment horizontal="right" vertical="center"/>
    </xf>
    <xf numFmtId="0" fontId="17" fillId="0" borderId="0" xfId="0" applyFont="1"/>
    <xf numFmtId="0" fontId="5" fillId="3" borderId="23" xfId="0" applyFont="1" applyFill="1" applyBorder="1" applyAlignment="1">
      <alignment horizontal="center"/>
    </xf>
    <xf numFmtId="0" fontId="5" fillId="3" borderId="0" xfId="0" applyFont="1" applyFill="1" applyBorder="1" applyAlignment="1"/>
    <xf numFmtId="3" fontId="2" fillId="4" borderId="10" xfId="1" applyNumberFormat="1" applyFont="1" applyFill="1" applyBorder="1" applyAlignment="1">
      <alignment horizontal="right" vertical="center"/>
    </xf>
    <xf numFmtId="0" fontId="5" fillId="4" borderId="0" xfId="0" applyFont="1" applyFill="1" applyBorder="1" applyAlignment="1">
      <alignment horizontal="center"/>
    </xf>
    <xf numFmtId="0" fontId="7" fillId="3" borderId="13" xfId="0" applyFont="1" applyFill="1" applyBorder="1" applyAlignment="1"/>
    <xf numFmtId="0" fontId="4" fillId="0" borderId="0" xfId="0" applyFont="1" applyFill="1" applyBorder="1"/>
    <xf numFmtId="0" fontId="13" fillId="0" borderId="0" xfId="0" applyFont="1"/>
    <xf numFmtId="0" fontId="9" fillId="3" borderId="27" xfId="0" applyFont="1" applyFill="1" applyBorder="1"/>
    <xf numFmtId="0" fontId="9" fillId="3" borderId="27" xfId="0" applyFont="1" applyFill="1" applyBorder="1" applyAlignment="1">
      <alignment horizontal="center" vertical="center"/>
    </xf>
    <xf numFmtId="168" fontId="9" fillId="3" borderId="0" xfId="0" applyNumberFormat="1" applyFont="1" applyFill="1" applyBorder="1" applyAlignment="1">
      <alignment horizontal="right" vertical="center"/>
    </xf>
    <xf numFmtId="168" fontId="9" fillId="3" borderId="0" xfId="0" applyNumberFormat="1" applyFont="1" applyFill="1" applyBorder="1" applyAlignment="1">
      <alignment vertical="center"/>
    </xf>
    <xf numFmtId="168" fontId="9" fillId="3" borderId="5" xfId="0" applyNumberFormat="1" applyFont="1" applyFill="1" applyBorder="1" applyAlignment="1">
      <alignment vertical="center"/>
    </xf>
    <xf numFmtId="168" fontId="0" fillId="0" borderId="0" xfId="0" applyNumberFormat="1"/>
    <xf numFmtId="168" fontId="9" fillId="3" borderId="10" xfId="0" applyNumberFormat="1" applyFont="1" applyFill="1" applyBorder="1" applyAlignment="1">
      <alignment horizontal="right" vertical="center"/>
    </xf>
    <xf numFmtId="168" fontId="9" fillId="3" borderId="5" xfId="0" applyNumberFormat="1" applyFont="1" applyFill="1" applyBorder="1" applyAlignment="1">
      <alignment horizontal="right" vertical="center"/>
    </xf>
    <xf numFmtId="0" fontId="9" fillId="3" borderId="28" xfId="0" applyFont="1" applyFill="1" applyBorder="1" applyAlignment="1">
      <alignment horizontal="center" vertical="center"/>
    </xf>
    <xf numFmtId="168" fontId="9" fillId="3" borderId="13" xfId="0" applyNumberFormat="1" applyFont="1" applyFill="1" applyBorder="1" applyAlignment="1">
      <alignment horizontal="right" vertical="center"/>
    </xf>
    <xf numFmtId="168" fontId="9" fillId="3" borderId="14" xfId="0" applyNumberFormat="1" applyFont="1" applyFill="1" applyBorder="1" applyAlignment="1">
      <alignment horizontal="right" vertical="center"/>
    </xf>
    <xf numFmtId="0" fontId="9" fillId="0" borderId="0" xfId="0" applyFont="1" applyBorder="1"/>
    <xf numFmtId="168" fontId="9" fillId="0" borderId="0" xfId="0" applyNumberFormat="1" applyFont="1"/>
    <xf numFmtId="168" fontId="9" fillId="3" borderId="13" xfId="0" applyNumberFormat="1" applyFont="1" applyFill="1" applyBorder="1" applyAlignment="1">
      <alignment vertical="center"/>
    </xf>
    <xf numFmtId="168" fontId="9" fillId="3" borderId="14" xfId="0" applyNumberFormat="1" applyFont="1" applyFill="1" applyBorder="1" applyAlignment="1">
      <alignment vertical="center"/>
    </xf>
    <xf numFmtId="0" fontId="19" fillId="5" borderId="3" xfId="0" applyFont="1" applyFill="1" applyBorder="1"/>
    <xf numFmtId="0" fontId="19" fillId="5" borderId="5" xfId="0" applyFont="1" applyFill="1" applyBorder="1" applyAlignment="1">
      <alignment horizontal="centerContinuous"/>
    </xf>
    <xf numFmtId="0" fontId="20" fillId="0" borderId="0" xfId="0" applyFont="1" applyFill="1" applyBorder="1"/>
    <xf numFmtId="0" fontId="19" fillId="0" borderId="0" xfId="0" applyFont="1" applyFill="1" applyBorder="1"/>
    <xf numFmtId="0" fontId="19" fillId="5" borderId="0" xfId="0" applyFont="1" applyFill="1" applyBorder="1"/>
    <xf numFmtId="0" fontId="19" fillId="5" borderId="5" xfId="0" applyFont="1" applyFill="1" applyBorder="1" applyAlignment="1">
      <alignment horizontal="centerContinuous" vertical="center"/>
    </xf>
    <xf numFmtId="0" fontId="20" fillId="0" borderId="0" xfId="0" applyFont="1" applyFill="1" applyAlignment="1">
      <alignment vertical="center"/>
    </xf>
    <xf numFmtId="0" fontId="19" fillId="0" borderId="0" xfId="0" applyFont="1" applyFill="1" applyAlignment="1">
      <alignment vertical="center"/>
    </xf>
    <xf numFmtId="0" fontId="19" fillId="5" borderId="0" xfId="0" applyFont="1" applyFill="1" applyAlignment="1">
      <alignment vertical="center"/>
    </xf>
    <xf numFmtId="0" fontId="20" fillId="0" borderId="0" xfId="0" applyFont="1" applyFill="1" applyBorder="1" applyAlignment="1">
      <alignment vertical="center"/>
    </xf>
    <xf numFmtId="0" fontId="19" fillId="0" borderId="0" xfId="0" applyFont="1" applyFill="1" applyAlignment="1">
      <alignment horizontal="center" vertical="center"/>
    </xf>
    <xf numFmtId="0" fontId="19" fillId="5" borderId="0" xfId="0" applyFont="1" applyFill="1" applyAlignment="1">
      <alignment horizontal="center" vertical="center"/>
    </xf>
    <xf numFmtId="0" fontId="2" fillId="0" borderId="9" xfId="0" applyFont="1" applyFill="1" applyBorder="1" applyAlignment="1">
      <alignment horizontal="center"/>
    </xf>
    <xf numFmtId="0" fontId="7" fillId="0" borderId="0" xfId="0" applyFont="1" applyFill="1"/>
    <xf numFmtId="0" fontId="0" fillId="0" borderId="0" xfId="0" applyFill="1"/>
    <xf numFmtId="0" fontId="0" fillId="3" borderId="0" xfId="0" applyFill="1" applyBorder="1"/>
    <xf numFmtId="9" fontId="7" fillId="3" borderId="0" xfId="3" applyFont="1" applyFill="1" applyBorder="1" applyAlignment="1">
      <alignment horizontal="center"/>
    </xf>
    <xf numFmtId="0" fontId="22" fillId="3" borderId="0" xfId="0" applyFont="1" applyFill="1" applyBorder="1" applyAlignment="1">
      <alignment horizontal="center" vertical="center"/>
    </xf>
    <xf numFmtId="0" fontId="0" fillId="6" borderId="0" xfId="0" applyFill="1"/>
    <xf numFmtId="169" fontId="7" fillId="3" borderId="0" xfId="3" quotePrefix="1" applyNumberFormat="1" applyFont="1" applyFill="1" applyBorder="1" applyAlignment="1">
      <alignment horizontal="center"/>
    </xf>
    <xf numFmtId="169" fontId="7" fillId="3" borderId="0" xfId="3" applyNumberFormat="1" applyFont="1" applyFill="1" applyBorder="1" applyAlignment="1">
      <alignment horizontal="center"/>
    </xf>
    <xf numFmtId="171" fontId="7" fillId="3" borderId="0" xfId="3" applyNumberFormat="1" applyFont="1" applyFill="1" applyBorder="1" applyAlignment="1">
      <alignment horizontal="center"/>
    </xf>
    <xf numFmtId="169" fontId="0" fillId="0" borderId="0" xfId="0" applyNumberFormat="1" applyFill="1"/>
    <xf numFmtId="170" fontId="0" fillId="0" borderId="0" xfId="0" applyNumberFormat="1" applyFill="1"/>
    <xf numFmtId="10" fontId="0" fillId="0" borderId="0" xfId="0" applyNumberFormat="1" applyFill="1"/>
    <xf numFmtId="0" fontId="0" fillId="0" borderId="0" xfId="0" applyAlignment="1">
      <alignment vertical="top"/>
    </xf>
    <xf numFmtId="0" fontId="0" fillId="0" borderId="0" xfId="0" applyFill="1" applyAlignment="1">
      <alignment vertical="top"/>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xf numFmtId="0" fontId="27" fillId="3" borderId="0" xfId="0" applyFont="1" applyFill="1" applyBorder="1" applyAlignment="1">
      <alignment vertical="center"/>
    </xf>
    <xf numFmtId="0" fontId="27" fillId="3" borderId="18" xfId="0" applyFont="1" applyFill="1" applyBorder="1" applyAlignment="1">
      <alignment vertical="center"/>
    </xf>
    <xf numFmtId="3" fontId="28" fillId="3" borderId="22" xfId="0" applyNumberFormat="1" applyFont="1" applyFill="1" applyBorder="1" applyAlignment="1">
      <alignment vertical="center"/>
    </xf>
    <xf numFmtId="3" fontId="29" fillId="3" borderId="22" xfId="0" applyNumberFormat="1" applyFont="1" applyFill="1" applyBorder="1" applyAlignment="1">
      <alignment vertical="center"/>
    </xf>
    <xf numFmtId="0" fontId="31" fillId="3" borderId="0" xfId="0" applyFont="1" applyFill="1" applyBorder="1" applyAlignment="1">
      <alignment vertical="center"/>
    </xf>
    <xf numFmtId="0" fontId="32" fillId="3" borderId="0" xfId="0" applyFont="1" applyFill="1" applyBorder="1" applyAlignment="1">
      <alignment vertical="center"/>
    </xf>
    <xf numFmtId="0" fontId="31" fillId="3" borderId="18" xfId="0" applyFont="1" applyFill="1" applyBorder="1" applyAlignment="1">
      <alignment vertical="center"/>
    </xf>
    <xf numFmtId="3" fontId="33" fillId="3" borderId="22" xfId="0" applyNumberFormat="1" applyFont="1" applyFill="1" applyBorder="1" applyAlignment="1">
      <alignment vertical="center"/>
    </xf>
    <xf numFmtId="0" fontId="22" fillId="3" borderId="0" xfId="0" applyFont="1" applyFill="1" applyBorder="1" applyAlignment="1">
      <alignment vertical="center"/>
    </xf>
    <xf numFmtId="0" fontId="4" fillId="0" borderId="0" xfId="0" applyFont="1" applyFill="1"/>
    <xf numFmtId="0" fontId="2" fillId="0" borderId="0" xfId="0" applyFont="1" applyFill="1" applyAlignment="1"/>
    <xf numFmtId="0" fontId="4" fillId="0" borderId="0" xfId="0" applyFont="1" applyFill="1" applyAlignment="1"/>
    <xf numFmtId="0" fontId="2" fillId="0" borderId="0" xfId="0" applyFont="1" applyFill="1" applyAlignment="1">
      <alignment vertical="center"/>
    </xf>
    <xf numFmtId="0" fontId="4" fillId="0" borderId="0" xfId="0" applyFont="1" applyFill="1" applyAlignment="1">
      <alignment vertical="top"/>
    </xf>
    <xf numFmtId="0" fontId="2" fillId="0" borderId="0" xfId="0" applyFont="1" applyFill="1" applyAlignment="1">
      <alignment vertical="top"/>
    </xf>
    <xf numFmtId="0" fontId="2" fillId="0" borderId="0" xfId="0" applyNumberFormat="1" applyFont="1" applyAlignment="1">
      <alignment vertical="top"/>
    </xf>
    <xf numFmtId="0" fontId="2" fillId="0" borderId="0" xfId="0" applyFont="1" applyFill="1" applyBorder="1" applyAlignment="1"/>
    <xf numFmtId="0" fontId="2" fillId="0" borderId="0" xfId="0" applyFont="1" applyAlignment="1">
      <alignment horizontal="center"/>
    </xf>
    <xf numFmtId="0" fontId="5" fillId="3" borderId="4" xfId="0" applyFont="1" applyFill="1" applyBorder="1" applyAlignment="1">
      <alignment vertical="center"/>
    </xf>
    <xf numFmtId="172" fontId="30" fillId="3" borderId="5" xfId="0" applyNumberFormat="1" applyFont="1" applyFill="1" applyBorder="1" applyAlignment="1">
      <alignment vertical="center"/>
    </xf>
    <xf numFmtId="174" fontId="2" fillId="0" borderId="0" xfId="1" applyNumberFormat="1" applyFont="1"/>
    <xf numFmtId="0" fontId="31" fillId="3" borderId="4" xfId="0" applyFont="1" applyFill="1" applyBorder="1" applyAlignment="1">
      <alignment vertical="center"/>
    </xf>
    <xf numFmtId="173" fontId="30" fillId="3" borderId="5" xfId="0" applyNumberFormat="1" applyFont="1" applyFill="1" applyBorder="1" applyAlignment="1">
      <alignment vertical="center"/>
    </xf>
    <xf numFmtId="0" fontId="27" fillId="3" borderId="4" xfId="0" applyFont="1" applyFill="1" applyBorder="1" applyAlignment="1">
      <alignment vertical="center"/>
    </xf>
    <xf numFmtId="0" fontId="5" fillId="3" borderId="13" xfId="0" applyFont="1" applyFill="1" applyBorder="1"/>
    <xf numFmtId="0" fontId="5" fillId="3" borderId="13" xfId="0" applyFont="1" applyFill="1" applyBorder="1" applyAlignment="1"/>
    <xf numFmtId="0" fontId="5" fillId="3" borderId="25" xfId="0" applyFont="1" applyFill="1" applyBorder="1" applyAlignment="1"/>
    <xf numFmtId="0" fontId="26" fillId="3" borderId="26" xfId="0" applyFont="1" applyFill="1" applyBorder="1"/>
    <xf numFmtId="0" fontId="26" fillId="3" borderId="13" xfId="0" applyFont="1" applyFill="1" applyBorder="1" applyAlignment="1"/>
    <xf numFmtId="0" fontId="26" fillId="3" borderId="13" xfId="0" applyFont="1" applyFill="1" applyBorder="1"/>
    <xf numFmtId="0" fontId="26" fillId="3" borderId="26" xfId="0" applyFont="1" applyFill="1" applyBorder="1" applyAlignment="1">
      <alignment horizontal="right"/>
    </xf>
    <xf numFmtId="0" fontId="26" fillId="3" borderId="14" xfId="0" applyFont="1" applyFill="1" applyBorder="1" applyAlignment="1">
      <alignment horizontal="right"/>
    </xf>
    <xf numFmtId="0" fontId="7" fillId="0" borderId="0" xfId="0" applyFont="1" applyBorder="1"/>
    <xf numFmtId="0" fontId="2" fillId="2" borderId="0" xfId="0" applyFont="1" applyFill="1" applyBorder="1" applyAlignment="1">
      <alignment horizontal="centerContinuous" vertical="center"/>
    </xf>
    <xf numFmtId="0" fontId="4" fillId="2" borderId="0" xfId="0" applyFont="1" applyFill="1" applyBorder="1" applyAlignment="1">
      <alignment horizontal="center" vertical="center"/>
    </xf>
    <xf numFmtId="0" fontId="5" fillId="3" borderId="4" xfId="0" applyFont="1" applyFill="1" applyBorder="1" applyAlignment="1">
      <alignment horizontal="left"/>
    </xf>
    <xf numFmtId="0" fontId="5" fillId="3" borderId="0" xfId="0" applyFont="1" applyFill="1" applyBorder="1" applyAlignment="1">
      <alignment horizontal="right"/>
    </xf>
    <xf numFmtId="0" fontId="2" fillId="3" borderId="0" xfId="0" applyFont="1" applyFill="1" applyBorder="1"/>
    <xf numFmtId="0" fontId="2" fillId="3" borderId="27" xfId="0" applyFont="1" applyFill="1" applyBorder="1" applyAlignment="1">
      <alignment horizontal="center" vertical="center"/>
    </xf>
    <xf numFmtId="175" fontId="2" fillId="3" borderId="0" xfId="0" applyNumberFormat="1" applyFont="1" applyFill="1" applyBorder="1" applyAlignment="1">
      <alignment horizontal="right" vertical="center"/>
    </xf>
    <xf numFmtId="175" fontId="2" fillId="3" borderId="0" xfId="0" applyNumberFormat="1" applyFont="1" applyFill="1" applyBorder="1" applyAlignment="1">
      <alignment vertical="center"/>
    </xf>
    <xf numFmtId="176" fontId="2" fillId="3" borderId="0" xfId="0" applyNumberFormat="1" applyFont="1" applyFill="1" applyBorder="1" applyAlignment="1">
      <alignment horizontal="right" vertical="center"/>
    </xf>
    <xf numFmtId="177" fontId="7" fillId="3" borderId="5" xfId="0" applyNumberFormat="1" applyFont="1" applyFill="1" applyBorder="1" applyAlignment="1">
      <alignment vertical="center"/>
    </xf>
    <xf numFmtId="0" fontId="7" fillId="0" borderId="0" xfId="0" applyFont="1" applyAlignment="1">
      <alignment vertical="center"/>
    </xf>
    <xf numFmtId="178" fontId="2" fillId="3" borderId="0" xfId="0" applyNumberFormat="1" applyFont="1" applyFill="1" applyBorder="1" applyAlignment="1">
      <alignment vertical="center"/>
    </xf>
    <xf numFmtId="178" fontId="2" fillId="3" borderId="10" xfId="0" applyNumberFormat="1" applyFont="1" applyFill="1" applyBorder="1" applyAlignment="1">
      <alignment vertical="center"/>
    </xf>
    <xf numFmtId="0" fontId="2" fillId="3" borderId="28" xfId="0" applyFont="1" applyFill="1" applyBorder="1" applyAlignment="1">
      <alignment horizontal="center" vertical="center"/>
    </xf>
    <xf numFmtId="178" fontId="2" fillId="3" borderId="13" xfId="0" applyNumberFormat="1" applyFont="1" applyFill="1" applyBorder="1" applyAlignment="1">
      <alignment vertical="center"/>
    </xf>
    <xf numFmtId="177" fontId="7" fillId="3" borderId="14" xfId="0" applyNumberFormat="1" applyFont="1" applyFill="1" applyBorder="1" applyAlignment="1">
      <alignment vertical="center"/>
    </xf>
    <xf numFmtId="178" fontId="13" fillId="0" borderId="0" xfId="0" applyNumberFormat="1" applyFont="1"/>
    <xf numFmtId="0" fontId="8" fillId="0" borderId="0" xfId="0" applyFont="1"/>
    <xf numFmtId="0" fontId="8" fillId="0" borderId="0" xfId="0" applyFont="1" applyBorder="1" applyAlignment="1">
      <alignment vertical="center"/>
    </xf>
    <xf numFmtId="176" fontId="2" fillId="3" borderId="13" xfId="0" applyNumberFormat="1" applyFont="1" applyFill="1" applyBorder="1" applyAlignment="1">
      <alignment horizontal="right" vertical="center"/>
    </xf>
    <xf numFmtId="9" fontId="2" fillId="3" borderId="0" xfId="0" applyNumberFormat="1" applyFont="1" applyFill="1" applyBorder="1" applyAlignment="1">
      <alignment horizontal="center" vertical="center"/>
    </xf>
    <xf numFmtId="9" fontId="2" fillId="3" borderId="13" xfId="0" applyNumberFormat="1" applyFont="1" applyFill="1" applyBorder="1" applyAlignment="1">
      <alignment horizontal="center" vertical="center"/>
    </xf>
    <xf numFmtId="0" fontId="8" fillId="0" borderId="0" xfId="0" applyFont="1" applyAlignment="1">
      <alignment horizontal="left" vertical="top"/>
    </xf>
    <xf numFmtId="0" fontId="8" fillId="0" borderId="0" xfId="0" applyFont="1" applyBorder="1" applyAlignment="1">
      <alignment horizontal="left" vertical="top"/>
    </xf>
    <xf numFmtId="0" fontId="22" fillId="2" borderId="0" xfId="0" applyFont="1" applyFill="1" applyBorder="1" applyAlignment="1">
      <alignment horizontal="centerContinuous" vertical="center"/>
    </xf>
    <xf numFmtId="0" fontId="5" fillId="3" borderId="27" xfId="0" applyFont="1" applyFill="1" applyBorder="1" applyAlignment="1"/>
    <xf numFmtId="0" fontId="5" fillId="3" borderId="0" xfId="0" applyFont="1" applyFill="1" applyBorder="1" applyAlignment="1">
      <alignment horizontal="center" vertical="center"/>
    </xf>
    <xf numFmtId="0" fontId="22" fillId="3" borderId="27" xfId="0" applyFont="1" applyFill="1" applyBorder="1" applyAlignment="1">
      <alignment horizontal="center" vertical="center"/>
    </xf>
    <xf numFmtId="180" fontId="22" fillId="3" borderId="0" xfId="0" applyNumberFormat="1" applyFont="1" applyFill="1" applyBorder="1" applyAlignment="1">
      <alignment vertical="center"/>
    </xf>
    <xf numFmtId="164" fontId="22" fillId="3" borderId="0" xfId="0" applyNumberFormat="1" applyFont="1" applyFill="1" applyBorder="1" applyAlignment="1">
      <alignment horizontal="right" vertical="center"/>
    </xf>
    <xf numFmtId="181" fontId="22" fillId="3" borderId="0" xfId="0" applyNumberFormat="1" applyFont="1" applyFill="1" applyBorder="1" applyAlignment="1">
      <alignment horizontal="right" vertical="center"/>
    </xf>
    <xf numFmtId="181" fontId="22" fillId="3" borderId="0" xfId="0" applyNumberFormat="1" applyFont="1" applyFill="1" applyBorder="1" applyAlignment="1">
      <alignment vertical="center"/>
    </xf>
    <xf numFmtId="181" fontId="22" fillId="3" borderId="5" xfId="0" applyNumberFormat="1" applyFont="1" applyFill="1" applyBorder="1" applyAlignment="1">
      <alignment vertical="center"/>
    </xf>
    <xf numFmtId="182" fontId="22" fillId="3" borderId="0" xfId="0" applyNumberFormat="1" applyFont="1" applyFill="1" applyBorder="1" applyAlignment="1">
      <alignment vertical="center"/>
    </xf>
    <xf numFmtId="3" fontId="22" fillId="3" borderId="0" xfId="1" applyNumberFormat="1" applyFont="1" applyFill="1" applyBorder="1" applyAlignment="1">
      <alignment horizontal="right" vertical="center"/>
    </xf>
    <xf numFmtId="0" fontId="27" fillId="3" borderId="4" xfId="0" applyFont="1" applyFill="1" applyBorder="1" applyAlignment="1">
      <alignment horizontal="center" vertical="center"/>
    </xf>
    <xf numFmtId="182" fontId="22" fillId="3" borderId="10" xfId="0" applyNumberFormat="1" applyFont="1" applyFill="1" applyBorder="1" applyAlignment="1">
      <alignment vertical="center"/>
    </xf>
    <xf numFmtId="3" fontId="2" fillId="0" borderId="0" xfId="0" applyNumberFormat="1" applyFont="1"/>
    <xf numFmtId="0" fontId="27" fillId="3" borderId="27" xfId="0" applyFont="1" applyFill="1" applyBorder="1" applyAlignment="1">
      <alignment horizontal="center" vertical="center"/>
    </xf>
    <xf numFmtId="0" fontId="27" fillId="3" borderId="28" xfId="0" applyFont="1" applyFill="1" applyBorder="1" applyAlignment="1">
      <alignment horizontal="center" vertical="center"/>
    </xf>
    <xf numFmtId="182" fontId="22" fillId="3" borderId="12" xfId="0" applyNumberFormat="1" applyFont="1" applyFill="1" applyBorder="1" applyAlignment="1">
      <alignment vertical="center"/>
    </xf>
    <xf numFmtId="3" fontId="22" fillId="3" borderId="13" xfId="1" applyNumberFormat="1" applyFont="1" applyFill="1" applyBorder="1" applyAlignment="1">
      <alignment horizontal="right" vertical="center"/>
    </xf>
    <xf numFmtId="181" fontId="22" fillId="3" borderId="13" xfId="0" applyNumberFormat="1" applyFont="1" applyFill="1" applyBorder="1" applyAlignment="1">
      <alignment horizontal="right" vertical="center"/>
    </xf>
    <xf numFmtId="181" fontId="22" fillId="3" borderId="13" xfId="0" applyNumberFormat="1" applyFont="1" applyFill="1" applyBorder="1" applyAlignment="1">
      <alignment vertical="center"/>
    </xf>
    <xf numFmtId="181" fontId="22" fillId="3" borderId="14" xfId="0" applyNumberFormat="1" applyFont="1" applyFill="1" applyBorder="1" applyAlignment="1">
      <alignment vertical="center"/>
    </xf>
    <xf numFmtId="0" fontId="27" fillId="0" borderId="0" xfId="0" applyFont="1" applyFill="1" applyBorder="1" applyAlignment="1">
      <alignment horizontal="center"/>
    </xf>
    <xf numFmtId="182" fontId="22" fillId="0" borderId="0" xfId="0" applyNumberFormat="1" applyFont="1" applyFill="1" applyBorder="1" applyAlignment="1">
      <alignment vertical="center"/>
    </xf>
    <xf numFmtId="3" fontId="22" fillId="0" borderId="0" xfId="1" applyNumberFormat="1" applyFont="1" applyFill="1" applyBorder="1" applyAlignment="1">
      <alignment horizontal="right" vertical="center"/>
    </xf>
    <xf numFmtId="181" fontId="22" fillId="0" borderId="0" xfId="0" applyNumberFormat="1" applyFont="1" applyFill="1" applyBorder="1" applyAlignment="1">
      <alignment horizontal="right" vertical="center"/>
    </xf>
    <xf numFmtId="0" fontId="2" fillId="0" borderId="7" xfId="0" applyFont="1" applyFill="1" applyBorder="1" applyAlignment="1">
      <alignment vertical="center"/>
    </xf>
    <xf numFmtId="0" fontId="2" fillId="3" borderId="10" xfId="0" applyFont="1" applyFill="1" applyBorder="1"/>
    <xf numFmtId="0" fontId="40" fillId="3" borderId="18" xfId="0" applyFont="1" applyFill="1" applyBorder="1" applyAlignment="1"/>
    <xf numFmtId="183" fontId="7" fillId="3" borderId="22" xfId="0" applyNumberFormat="1" applyFont="1" applyFill="1" applyBorder="1" applyAlignment="1">
      <alignment horizontal="right" vertical="center"/>
    </xf>
    <xf numFmtId="0" fontId="40" fillId="3" borderId="0" xfId="0" applyFont="1" applyFill="1" applyBorder="1" applyAlignment="1"/>
    <xf numFmtId="0" fontId="40" fillId="3" borderId="22" xfId="0" applyFont="1" applyFill="1" applyBorder="1" applyAlignment="1">
      <alignment horizontal="center" vertical="center"/>
    </xf>
    <xf numFmtId="181" fontId="7" fillId="3" borderId="0" xfId="0" applyNumberFormat="1" applyFont="1" applyFill="1" applyBorder="1" applyAlignment="1">
      <alignment vertical="center"/>
    </xf>
    <xf numFmtId="164" fontId="7" fillId="3" borderId="22" xfId="2" applyNumberFormat="1" applyFont="1" applyFill="1" applyBorder="1" applyAlignment="1">
      <alignment vertical="center"/>
    </xf>
    <xf numFmtId="0" fontId="40" fillId="3" borderId="0" xfId="0" applyFont="1" applyFill="1" applyBorder="1" applyAlignment="1">
      <alignment horizontal="center" vertical="center"/>
    </xf>
    <xf numFmtId="0" fontId="38" fillId="3" borderId="23" xfId="0" applyFont="1" applyFill="1" applyBorder="1"/>
    <xf numFmtId="0" fontId="40" fillId="3" borderId="23" xfId="0" applyFont="1" applyFill="1" applyBorder="1" applyAlignment="1">
      <alignment horizontal="center" vertical="center"/>
    </xf>
    <xf numFmtId="164" fontId="7" fillId="3" borderId="0" xfId="0" applyNumberFormat="1" applyFont="1" applyFill="1" applyBorder="1" applyAlignment="1">
      <alignment horizontal="center" vertical="center"/>
    </xf>
    <xf numFmtId="3" fontId="7" fillId="3" borderId="22" xfId="0" applyNumberFormat="1" applyFont="1" applyFill="1" applyBorder="1" applyAlignment="1">
      <alignment vertical="center"/>
    </xf>
    <xf numFmtId="3" fontId="7" fillId="3" borderId="0" xfId="0" applyNumberFormat="1" applyFont="1" applyFill="1" applyBorder="1" applyAlignment="1">
      <alignment vertical="center"/>
    </xf>
    <xf numFmtId="0" fontId="15" fillId="3" borderId="0" xfId="0" applyFont="1" applyFill="1" applyBorder="1"/>
    <xf numFmtId="0" fontId="15" fillId="3" borderId="0" xfId="0" applyFont="1" applyFill="1" applyBorder="1" applyAlignment="1"/>
    <xf numFmtId="0" fontId="15" fillId="3" borderId="18" xfId="0" applyFont="1" applyFill="1" applyBorder="1" applyAlignment="1">
      <alignment vertical="center"/>
    </xf>
    <xf numFmtId="9" fontId="41" fillId="3" borderId="0" xfId="3" applyFont="1" applyFill="1" applyBorder="1" applyAlignment="1">
      <alignment horizontal="center"/>
    </xf>
    <xf numFmtId="3" fontId="41" fillId="3" borderId="0" xfId="0" applyNumberFormat="1" applyFont="1" applyFill="1" applyBorder="1" applyAlignment="1">
      <alignment horizontal="right"/>
    </xf>
    <xf numFmtId="0" fontId="0" fillId="0" borderId="0" xfId="0" applyNumberFormat="1" applyFill="1"/>
    <xf numFmtId="0" fontId="9" fillId="3" borderId="0" xfId="0" applyFont="1" applyFill="1" applyBorder="1" applyAlignment="1">
      <alignment vertical="center"/>
    </xf>
    <xf numFmtId="0" fontId="9" fillId="3" borderId="18" xfId="0" applyFont="1" applyFill="1" applyBorder="1" applyAlignment="1">
      <alignment vertical="center"/>
    </xf>
    <xf numFmtId="9" fontId="9" fillId="3" borderId="0" xfId="3" quotePrefix="1" applyNumberFormat="1" applyFont="1" applyFill="1" applyBorder="1" applyAlignment="1">
      <alignment horizontal="centerContinuous" vertical="center"/>
    </xf>
    <xf numFmtId="9" fontId="9" fillId="3" borderId="0" xfId="3" applyFont="1" applyFill="1" applyBorder="1" applyAlignment="1">
      <alignment horizontal="centerContinuous" vertical="center"/>
    </xf>
    <xf numFmtId="170" fontId="9" fillId="3" borderId="0" xfId="3" applyNumberFormat="1" applyFont="1" applyFill="1" applyBorder="1" applyAlignment="1">
      <alignment horizontal="right" vertical="center"/>
    </xf>
    <xf numFmtId="170" fontId="9" fillId="3" borderId="23" xfId="3" applyNumberFormat="1" applyFont="1" applyFill="1" applyBorder="1" applyAlignment="1">
      <alignment horizontal="center" vertical="center"/>
    </xf>
    <xf numFmtId="170" fontId="9" fillId="3" borderId="23" xfId="3" applyNumberFormat="1" applyFont="1" applyFill="1" applyBorder="1" applyAlignment="1">
      <alignment horizontal="right" vertical="center"/>
    </xf>
    <xf numFmtId="3" fontId="9" fillId="3" borderId="22" xfId="2" applyNumberFormat="1" applyFont="1" applyFill="1" applyBorder="1" applyAlignment="1">
      <alignment horizontal="right" vertical="center"/>
    </xf>
    <xf numFmtId="0" fontId="32" fillId="3" borderId="18" xfId="0" applyFont="1" applyFill="1" applyBorder="1" applyAlignment="1">
      <alignment vertical="center"/>
    </xf>
    <xf numFmtId="9" fontId="32" fillId="3" borderId="0" xfId="3" applyFont="1" applyFill="1" applyBorder="1" applyAlignment="1">
      <alignment horizontal="centerContinuous" vertical="center"/>
    </xf>
    <xf numFmtId="3" fontId="9" fillId="3" borderId="22" xfId="1" applyNumberFormat="1" applyFont="1" applyFill="1" applyBorder="1" applyAlignment="1">
      <alignment horizontal="right" vertical="center"/>
    </xf>
    <xf numFmtId="0" fontId="9" fillId="3" borderId="0" xfId="0" applyFont="1" applyFill="1" applyBorder="1" applyAlignment="1">
      <alignment horizontal="center" vertical="center"/>
    </xf>
    <xf numFmtId="0" fontId="15" fillId="3" borderId="0" xfId="0" applyFont="1" applyFill="1" applyBorder="1" applyAlignment="1">
      <alignment vertical="center"/>
    </xf>
    <xf numFmtId="164" fontId="9" fillId="3" borderId="22" xfId="1" applyNumberFormat="1" applyFont="1" applyFill="1" applyBorder="1" applyAlignment="1">
      <alignment horizontal="right" vertical="center"/>
    </xf>
    <xf numFmtId="170" fontId="9" fillId="3" borderId="0" xfId="3" quotePrefix="1" applyNumberFormat="1" applyFont="1" applyFill="1" applyBorder="1" applyAlignment="1">
      <alignment horizontal="right" vertical="center"/>
    </xf>
    <xf numFmtId="3" fontId="2" fillId="0" borderId="0" xfId="0" applyNumberFormat="1" applyFont="1" applyFill="1"/>
    <xf numFmtId="1" fontId="2" fillId="0" borderId="0" xfId="0" applyNumberFormat="1" applyFont="1" applyFill="1"/>
    <xf numFmtId="187" fontId="2" fillId="0" borderId="0" xfId="0" applyNumberFormat="1" applyFont="1" applyFill="1"/>
    <xf numFmtId="0" fontId="0" fillId="0" borderId="0" xfId="0" applyBorder="1"/>
    <xf numFmtId="170" fontId="32" fillId="3" borderId="0" xfId="3" applyNumberFormat="1" applyFont="1" applyFill="1" applyBorder="1" applyAlignment="1">
      <alignment horizontal="right" vertical="center"/>
    </xf>
    <xf numFmtId="170" fontId="9" fillId="0" borderId="0" xfId="3" applyNumberFormat="1" applyFont="1" applyFill="1" applyBorder="1" applyAlignment="1">
      <alignment horizontal="right" vertical="center"/>
    </xf>
    <xf numFmtId="170" fontId="32" fillId="0" borderId="0" xfId="3" applyNumberFormat="1" applyFont="1" applyFill="1" applyBorder="1" applyAlignment="1">
      <alignment horizontal="right" vertical="center"/>
    </xf>
    <xf numFmtId="0" fontId="8" fillId="0" borderId="0" xfId="0" applyFont="1" applyAlignment="1">
      <alignment vertical="top"/>
    </xf>
    <xf numFmtId="0" fontId="16" fillId="0" borderId="0" xfId="0" applyFont="1" applyBorder="1"/>
    <xf numFmtId="0" fontId="25" fillId="0" borderId="0" xfId="0" applyFont="1"/>
    <xf numFmtId="0" fontId="2" fillId="2" borderId="0" xfId="0" applyFont="1" applyFill="1" applyBorder="1" applyAlignment="1">
      <alignment vertical="center"/>
    </xf>
    <xf numFmtId="0" fontId="2" fillId="2" borderId="22" xfId="0" applyFont="1" applyFill="1" applyBorder="1" applyAlignment="1">
      <alignment horizontal="centerContinuous" vertical="center"/>
    </xf>
    <xf numFmtId="0" fontId="5" fillId="2" borderId="22" xfId="0" applyFont="1" applyFill="1" applyBorder="1" applyAlignment="1">
      <alignment horizontal="centerContinuous" vertical="center"/>
    </xf>
    <xf numFmtId="0" fontId="5" fillId="2" borderId="5" xfId="0" applyFont="1" applyFill="1" applyBorder="1" applyAlignment="1">
      <alignment horizontal="centerContinuous"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4" xfId="0" applyFont="1" applyFill="1" applyBorder="1"/>
    <xf numFmtId="188" fontId="2" fillId="3" borderId="22" xfId="0" applyNumberFormat="1" applyFont="1" applyFill="1" applyBorder="1" applyAlignment="1">
      <alignment horizontal="center"/>
    </xf>
    <xf numFmtId="188" fontId="2" fillId="3" borderId="0" xfId="0" applyNumberFormat="1" applyFont="1" applyFill="1" applyBorder="1" applyAlignment="1">
      <alignment horizontal="center"/>
    </xf>
    <xf numFmtId="188" fontId="2" fillId="3" borderId="5" xfId="0" applyNumberFormat="1" applyFont="1" applyFill="1" applyBorder="1" applyAlignment="1">
      <alignment horizontal="center"/>
    </xf>
    <xf numFmtId="0" fontId="2" fillId="3" borderId="0" xfId="0" applyFont="1" applyFill="1"/>
    <xf numFmtId="0" fontId="2" fillId="3" borderId="0" xfId="0" applyFont="1" applyFill="1" applyBorder="1" applyAlignment="1">
      <alignment horizontal="left" vertical="center"/>
    </xf>
    <xf numFmtId="7" fontId="29" fillId="3" borderId="22" xfId="2" applyNumberFormat="1" applyFont="1" applyFill="1" applyBorder="1" applyAlignment="1">
      <alignment horizontal="center" vertical="center"/>
    </xf>
    <xf numFmtId="7" fontId="29" fillId="3" borderId="0" xfId="2" applyNumberFormat="1" applyFont="1" applyFill="1" applyBorder="1" applyAlignment="1">
      <alignment horizontal="center" vertical="center"/>
    </xf>
    <xf numFmtId="0" fontId="29" fillId="3" borderId="22" xfId="0" applyNumberFormat="1" applyFont="1" applyFill="1" applyBorder="1" applyAlignment="1">
      <alignment horizontal="center" vertical="center"/>
    </xf>
    <xf numFmtId="0" fontId="29" fillId="3" borderId="5" xfId="0" applyNumberFormat="1" applyFont="1" applyFill="1" applyBorder="1" applyAlignment="1">
      <alignment horizontal="center" vertical="center"/>
    </xf>
    <xf numFmtId="0" fontId="2" fillId="3" borderId="4" xfId="0" applyFont="1" applyFill="1" applyBorder="1" applyAlignment="1">
      <alignment horizontal="centerContinuous" vertical="center"/>
    </xf>
    <xf numFmtId="0" fontId="2" fillId="3" borderId="0" xfId="0" applyFont="1" applyFill="1" applyBorder="1" applyAlignment="1">
      <alignment horizontal="centerContinuous" vertical="center"/>
    </xf>
    <xf numFmtId="189" fontId="29" fillId="3" borderId="22" xfId="0" applyNumberFormat="1" applyFont="1" applyFill="1" applyBorder="1" applyAlignment="1">
      <alignment horizontal="center" vertical="center"/>
    </xf>
    <xf numFmtId="189" fontId="29" fillId="3" borderId="0" xfId="0" applyNumberFormat="1" applyFont="1" applyFill="1" applyBorder="1" applyAlignment="1">
      <alignment horizontal="center" vertical="center"/>
    </xf>
    <xf numFmtId="189" fontId="29" fillId="3" borderId="5" xfId="0" applyNumberFormat="1" applyFont="1" applyFill="1" applyBorder="1" applyAlignment="1">
      <alignment horizontal="center" vertical="center"/>
    </xf>
    <xf numFmtId="7" fontId="29" fillId="3" borderId="5" xfId="2" applyNumberFormat="1" applyFont="1" applyFill="1" applyBorder="1" applyAlignment="1">
      <alignment horizontal="center" vertical="center"/>
    </xf>
    <xf numFmtId="0" fontId="2" fillId="2" borderId="4" xfId="0" applyFont="1" applyFill="1" applyBorder="1" applyAlignment="1">
      <alignment horizontal="centerContinuous" vertical="center"/>
    </xf>
    <xf numFmtId="189" fontId="29" fillId="2" borderId="0" xfId="0" applyNumberFormat="1" applyFont="1" applyFill="1" applyBorder="1" applyAlignment="1">
      <alignment horizontal="center" vertical="center"/>
    </xf>
    <xf numFmtId="189" fontId="29" fillId="2" borderId="5" xfId="0" applyNumberFormat="1" applyFont="1" applyFill="1" applyBorder="1" applyAlignment="1">
      <alignment horizontal="center" vertical="center"/>
    </xf>
    <xf numFmtId="0" fontId="2" fillId="2" borderId="0" xfId="0" applyFont="1" applyFill="1"/>
    <xf numFmtId="7" fontId="29" fillId="2" borderId="5" xfId="2" applyNumberFormat="1" applyFont="1" applyFill="1" applyBorder="1" applyAlignment="1">
      <alignment horizontal="center" vertical="center"/>
    </xf>
    <xf numFmtId="189" fontId="29" fillId="2" borderId="22" xfId="0" applyNumberFormat="1" applyFont="1" applyFill="1" applyBorder="1" applyAlignment="1">
      <alignment horizontal="center" vertical="center"/>
    </xf>
    <xf numFmtId="0" fontId="2" fillId="0" borderId="0" xfId="0" applyFont="1" applyBorder="1" applyAlignment="1">
      <alignment vertical="center"/>
    </xf>
    <xf numFmtId="0" fontId="15" fillId="2" borderId="11" xfId="0" applyFont="1" applyFill="1" applyBorder="1" applyAlignment="1">
      <alignment vertical="center"/>
    </xf>
    <xf numFmtId="0" fontId="15" fillId="2" borderId="13" xfId="0" applyFont="1" applyFill="1" applyBorder="1" applyAlignment="1">
      <alignment vertical="center"/>
    </xf>
    <xf numFmtId="0" fontId="15" fillId="2" borderId="12" xfId="0" applyFont="1" applyFill="1" applyBorder="1" applyAlignment="1">
      <alignment vertical="center"/>
    </xf>
    <xf numFmtId="188" fontId="7" fillId="2" borderId="26" xfId="0" applyNumberFormat="1" applyFont="1" applyFill="1" applyBorder="1" applyAlignment="1">
      <alignment horizontal="center" vertical="center"/>
    </xf>
    <xf numFmtId="188" fontId="7" fillId="2" borderId="13" xfId="0" applyNumberFormat="1" applyFont="1" applyFill="1" applyBorder="1" applyAlignment="1">
      <alignment horizontal="center" vertical="center"/>
    </xf>
    <xf numFmtId="188" fontId="7" fillId="2" borderId="14" xfId="0" applyNumberFormat="1" applyFont="1" applyFill="1" applyBorder="1" applyAlignment="1">
      <alignment horizontal="center" vertical="center"/>
    </xf>
    <xf numFmtId="0" fontId="8" fillId="0" borderId="0" xfId="0" applyFont="1" applyAlignment="1">
      <alignment vertical="center"/>
    </xf>
    <xf numFmtId="0" fontId="7" fillId="0" borderId="0" xfId="0" applyFont="1" applyBorder="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15" fillId="3" borderId="6" xfId="0" applyFont="1" applyFill="1" applyBorder="1" applyAlignment="1">
      <alignment vertical="center"/>
    </xf>
    <xf numFmtId="0" fontId="9" fillId="3" borderId="20" xfId="0" applyFont="1" applyFill="1" applyBorder="1" applyAlignment="1">
      <alignment vertical="center"/>
    </xf>
    <xf numFmtId="188" fontId="7" fillId="3" borderId="34" xfId="0" applyNumberFormat="1" applyFont="1" applyFill="1" applyBorder="1" applyAlignment="1">
      <alignment horizontal="center" vertical="center"/>
    </xf>
    <xf numFmtId="0" fontId="15" fillId="3" borderId="4" xfId="0" applyFont="1" applyFill="1" applyBorder="1" applyAlignment="1">
      <alignment vertical="center"/>
    </xf>
    <xf numFmtId="7" fontId="7" fillId="3" borderId="34" xfId="2" applyNumberFormat="1" applyFont="1" applyFill="1" applyBorder="1" applyAlignment="1">
      <alignment horizontal="center" vertical="center"/>
    </xf>
    <xf numFmtId="0" fontId="15" fillId="3" borderId="11" xfId="0" applyFont="1" applyFill="1" applyBorder="1" applyAlignment="1">
      <alignment vertical="center"/>
    </xf>
    <xf numFmtId="0" fontId="9" fillId="3" borderId="25" xfId="0" applyFont="1" applyFill="1" applyBorder="1" applyAlignment="1">
      <alignment vertical="center"/>
    </xf>
    <xf numFmtId="7" fontId="7" fillId="3" borderId="36" xfId="2" applyNumberFormat="1" applyFont="1" applyFill="1" applyBorder="1" applyAlignment="1">
      <alignment horizontal="center" vertical="center"/>
    </xf>
    <xf numFmtId="0" fontId="7" fillId="7" borderId="7" xfId="0" applyFont="1" applyFill="1" applyBorder="1" applyAlignment="1">
      <alignment vertical="center"/>
    </xf>
    <xf numFmtId="0" fontId="7" fillId="7" borderId="8" xfId="0" applyFont="1" applyFill="1" applyBorder="1" applyAlignment="1">
      <alignment vertical="center"/>
    </xf>
    <xf numFmtId="0" fontId="7" fillId="7" borderId="20" xfId="0" applyFont="1" applyFill="1" applyBorder="1" applyAlignment="1">
      <alignment vertical="center"/>
    </xf>
    <xf numFmtId="0" fontId="9" fillId="7" borderId="8" xfId="0" applyFont="1" applyFill="1" applyBorder="1"/>
    <xf numFmtId="0" fontId="9" fillId="7" borderId="21" xfId="0" applyFont="1" applyFill="1" applyBorder="1"/>
    <xf numFmtId="3" fontId="9" fillId="7" borderId="8" xfId="0" applyNumberFormat="1" applyFont="1" applyFill="1" applyBorder="1"/>
    <xf numFmtId="0" fontId="7" fillId="7" borderId="10" xfId="0" applyFont="1" applyFill="1" applyBorder="1" applyAlignment="1">
      <alignment vertical="center"/>
    </xf>
    <xf numFmtId="0" fontId="7" fillId="7" borderId="0" xfId="0" applyFont="1" applyFill="1" applyBorder="1" applyAlignment="1">
      <alignment vertical="center"/>
    </xf>
    <xf numFmtId="0" fontId="7" fillId="7" borderId="18" xfId="0" applyFont="1" applyFill="1" applyBorder="1" applyAlignment="1">
      <alignment vertical="center"/>
    </xf>
    <xf numFmtId="0" fontId="7" fillId="7" borderId="22" xfId="0" applyFont="1" applyFill="1" applyBorder="1" applyAlignment="1">
      <alignment horizontal="centerContinuous" vertical="center"/>
    </xf>
    <xf numFmtId="0" fontId="9" fillId="8" borderId="10" xfId="0" applyFont="1" applyFill="1" applyBorder="1"/>
    <xf numFmtId="0" fontId="9" fillId="8" borderId="0" xfId="0" applyFont="1" applyFill="1" applyBorder="1"/>
    <xf numFmtId="3" fontId="29" fillId="8" borderId="0" xfId="0" applyNumberFormat="1" applyFont="1" applyFill="1" applyBorder="1" applyAlignment="1">
      <alignment vertical="center"/>
    </xf>
    <xf numFmtId="0" fontId="9" fillId="8" borderId="22" xfId="0" applyFont="1" applyFill="1" applyBorder="1"/>
    <xf numFmtId="0" fontId="9" fillId="8" borderId="18" xfId="0" applyFont="1" applyFill="1" applyBorder="1"/>
    <xf numFmtId="0" fontId="22" fillId="8" borderId="0" xfId="0" applyFont="1" applyFill="1" applyBorder="1" applyAlignment="1">
      <alignment vertical="center"/>
    </xf>
    <xf numFmtId="3" fontId="29" fillId="8" borderId="22" xfId="0" applyNumberFormat="1" applyFont="1" applyFill="1" applyBorder="1" applyAlignment="1">
      <alignment vertical="center"/>
    </xf>
    <xf numFmtId="0" fontId="32" fillId="8" borderId="0" xfId="0" applyFont="1" applyFill="1" applyBorder="1" applyAlignment="1">
      <alignment vertical="center"/>
    </xf>
    <xf numFmtId="0" fontId="15" fillId="7" borderId="0" xfId="0" applyFont="1" applyFill="1" applyBorder="1" applyAlignment="1">
      <alignment vertical="center"/>
    </xf>
    <xf numFmtId="192" fontId="15" fillId="7" borderId="0" xfId="0" applyNumberFormat="1" applyFont="1" applyFill="1" applyBorder="1" applyAlignment="1">
      <alignment vertical="center"/>
    </xf>
    <xf numFmtId="193" fontId="15" fillId="7" borderId="0" xfId="0" applyNumberFormat="1" applyFont="1" applyFill="1" applyBorder="1" applyAlignment="1">
      <alignment vertical="center"/>
    </xf>
    <xf numFmtId="191" fontId="48" fillId="7" borderId="0" xfId="0" applyNumberFormat="1" applyFont="1" applyFill="1" applyBorder="1" applyAlignment="1">
      <alignment vertical="center"/>
    </xf>
    <xf numFmtId="3" fontId="48" fillId="7" borderId="0" xfId="0" applyNumberFormat="1" applyFont="1" applyFill="1" applyBorder="1" applyAlignment="1">
      <alignment vertical="center"/>
    </xf>
    <xf numFmtId="168" fontId="48" fillId="7" borderId="0" xfId="0" applyNumberFormat="1" applyFont="1" applyFill="1" applyBorder="1" applyAlignment="1">
      <alignment vertical="center"/>
    </xf>
    <xf numFmtId="183" fontId="48" fillId="7" borderId="0" xfId="0" applyNumberFormat="1" applyFont="1" applyFill="1" applyBorder="1" applyAlignment="1">
      <alignment vertical="center"/>
    </xf>
    <xf numFmtId="0" fontId="7" fillId="0" borderId="0" xfId="0" applyFont="1" applyFill="1" applyBorder="1" applyAlignment="1">
      <alignment vertical="center"/>
    </xf>
    <xf numFmtId="192" fontId="29" fillId="8" borderId="0" xfId="0" applyNumberFormat="1" applyFont="1" applyFill="1" applyBorder="1" applyAlignment="1">
      <alignment vertical="center"/>
    </xf>
    <xf numFmtId="192" fontId="9" fillId="8" borderId="0" xfId="0" applyNumberFormat="1" applyFont="1" applyFill="1" applyBorder="1"/>
    <xf numFmtId="0" fontId="22" fillId="8" borderId="18" xfId="0" applyFont="1" applyFill="1" applyBorder="1" applyAlignment="1">
      <alignment vertical="center"/>
    </xf>
    <xf numFmtId="194" fontId="22" fillId="8" borderId="0" xfId="0" applyNumberFormat="1" applyFont="1" applyFill="1" applyBorder="1" applyAlignment="1">
      <alignment vertical="center"/>
    </xf>
    <xf numFmtId="193" fontId="32" fillId="8" borderId="0" xfId="0" applyNumberFormat="1" applyFont="1" applyFill="1" applyBorder="1" applyAlignment="1">
      <alignment vertical="center"/>
    </xf>
    <xf numFmtId="0" fontId="13" fillId="0" borderId="0" xfId="0" applyFont="1" applyFill="1" applyBorder="1"/>
    <xf numFmtId="0" fontId="49" fillId="0" borderId="0" xfId="0" applyFont="1" applyFill="1" applyBorder="1"/>
    <xf numFmtId="3" fontId="49" fillId="0" borderId="0" xfId="0" applyNumberFormat="1" applyFont="1" applyFill="1" applyBorder="1"/>
    <xf numFmtId="44" fontId="0" fillId="0" borderId="0" xfId="0" applyNumberFormat="1"/>
    <xf numFmtId="3" fontId="9" fillId="0" borderId="0" xfId="0" applyNumberFormat="1" applyFont="1" applyFill="1" applyBorder="1"/>
    <xf numFmtId="14" fontId="9" fillId="0" borderId="0" xfId="0" applyNumberFormat="1" applyFont="1" applyFill="1" applyBorder="1"/>
    <xf numFmtId="3" fontId="50" fillId="8" borderId="0" xfId="0" applyNumberFormat="1" applyFont="1" applyFill="1" applyBorder="1" applyAlignment="1">
      <alignment vertical="center"/>
    </xf>
    <xf numFmtId="3" fontId="51" fillId="8" borderId="0" xfId="0" applyNumberFormat="1" applyFont="1" applyFill="1" applyBorder="1" applyAlignment="1">
      <alignment vertical="center"/>
    </xf>
    <xf numFmtId="3" fontId="7" fillId="7" borderId="0" xfId="0" applyNumberFormat="1" applyFont="1" applyFill="1" applyBorder="1" applyAlignment="1">
      <alignment horizontal="centerContinuous" vertical="center"/>
    </xf>
    <xf numFmtId="0" fontId="7" fillId="7" borderId="0" xfId="0" applyFont="1" applyFill="1" applyBorder="1" applyAlignment="1">
      <alignment horizontal="centerContinuous" vertical="center"/>
    </xf>
    <xf numFmtId="0" fontId="52" fillId="7" borderId="0" xfId="0" applyFont="1" applyFill="1" applyBorder="1" applyAlignment="1">
      <alignment horizontal="centerContinuous" vertical="center"/>
    </xf>
    <xf numFmtId="0" fontId="8" fillId="0" borderId="0" xfId="0" applyFont="1" applyFill="1" applyBorder="1" applyAlignment="1">
      <alignment horizontal="left" vertical="top"/>
    </xf>
    <xf numFmtId="0" fontId="2" fillId="0" borderId="0" xfId="0" applyFont="1" applyAlignment="1">
      <alignment horizontal="center"/>
    </xf>
    <xf numFmtId="0" fontId="8" fillId="0" borderId="0" xfId="0" applyFont="1" applyBorder="1" applyAlignment="1">
      <alignment horizontal="left" vertical="top" wrapText="1"/>
    </xf>
    <xf numFmtId="0" fontId="13" fillId="2" borderId="10" xfId="0" applyFont="1" applyFill="1" applyBorder="1" applyAlignment="1">
      <alignment horizontal="center" vertical="center"/>
    </xf>
    <xf numFmtId="0" fontId="13" fillId="2" borderId="0" xfId="0" applyFont="1" applyFill="1" applyBorder="1" applyAlignment="1">
      <alignment horizontal="center" vertical="center"/>
    </xf>
    <xf numFmtId="0" fontId="2" fillId="3" borderId="4" xfId="0" applyFont="1" applyFill="1" applyBorder="1" applyAlignment="1">
      <alignment horizontal="left"/>
    </xf>
    <xf numFmtId="180" fontId="2" fillId="3" borderId="0" xfId="0" applyNumberFormat="1" applyFont="1" applyFill="1" applyBorder="1" applyAlignment="1">
      <alignment vertical="center"/>
    </xf>
    <xf numFmtId="195" fontId="7" fillId="3" borderId="0" xfId="0" applyNumberFormat="1" applyFont="1" applyFill="1" applyBorder="1" applyAlignment="1">
      <alignment horizontal="right" vertical="center"/>
    </xf>
    <xf numFmtId="196" fontId="7" fillId="3" borderId="5" xfId="0" applyNumberFormat="1" applyFont="1" applyFill="1" applyBorder="1" applyAlignment="1">
      <alignment vertical="center"/>
    </xf>
    <xf numFmtId="182" fontId="2" fillId="3" borderId="0" xfId="0" applyNumberFormat="1" applyFont="1" applyFill="1" applyBorder="1" applyAlignment="1">
      <alignment vertical="center"/>
    </xf>
    <xf numFmtId="4" fontId="0" fillId="0" borderId="0" xfId="0" applyNumberFormat="1"/>
    <xf numFmtId="0" fontId="2" fillId="3" borderId="27" xfId="0" applyFont="1" applyFill="1" applyBorder="1" applyAlignment="1">
      <alignment horizontal="center"/>
    </xf>
    <xf numFmtId="3" fontId="2" fillId="3" borderId="0" xfId="0" applyNumberFormat="1" applyFont="1" applyFill="1" applyBorder="1" applyAlignment="1">
      <alignment horizontal="center"/>
    </xf>
    <xf numFmtId="10" fontId="42" fillId="10" borderId="37" xfId="0" applyNumberFormat="1" applyFont="1" applyFill="1" applyBorder="1" applyAlignment="1">
      <alignment horizontal="center" wrapText="1"/>
    </xf>
    <xf numFmtId="0" fontId="2" fillId="3" borderId="28" xfId="0" applyFont="1" applyFill="1" applyBorder="1" applyAlignment="1">
      <alignment horizontal="center"/>
    </xf>
    <xf numFmtId="3" fontId="2" fillId="3" borderId="13" xfId="0" applyNumberFormat="1" applyFont="1" applyFill="1" applyBorder="1" applyAlignment="1">
      <alignment horizontal="center"/>
    </xf>
    <xf numFmtId="182" fontId="2" fillId="3" borderId="13" xfId="0" applyNumberFormat="1" applyFont="1" applyFill="1" applyBorder="1" applyAlignment="1">
      <alignment vertical="center"/>
    </xf>
    <xf numFmtId="195" fontId="7" fillId="3" borderId="13" xfId="0" applyNumberFormat="1" applyFont="1" applyFill="1" applyBorder="1" applyAlignment="1">
      <alignment horizontal="right" vertical="center"/>
    </xf>
    <xf numFmtId="196" fontId="7" fillId="3" borderId="14" xfId="0" applyNumberFormat="1" applyFont="1" applyFill="1" applyBorder="1" applyAlignment="1">
      <alignment vertical="center"/>
    </xf>
    <xf numFmtId="3" fontId="0" fillId="0" borderId="0" xfId="0" applyNumberFormat="1"/>
    <xf numFmtId="179" fontId="0" fillId="0" borderId="0" xfId="2" applyNumberFormat="1" applyFont="1"/>
    <xf numFmtId="0" fontId="48" fillId="0" borderId="0" xfId="0" applyFont="1" applyFill="1" applyBorder="1" applyAlignment="1">
      <alignment vertical="center"/>
    </xf>
    <xf numFmtId="193" fontId="48" fillId="0" borderId="0" xfId="0" applyNumberFormat="1" applyFont="1" applyFill="1" applyBorder="1" applyAlignment="1">
      <alignment vertical="center"/>
    </xf>
    <xf numFmtId="173" fontId="48" fillId="0" borderId="0" xfId="0" applyNumberFormat="1" applyFont="1" applyFill="1" applyBorder="1" applyAlignment="1">
      <alignment vertical="center"/>
    </xf>
    <xf numFmtId="168" fontId="48" fillId="0" borderId="0" xfId="0" applyNumberFormat="1" applyFont="1" applyFill="1" applyBorder="1" applyAlignment="1">
      <alignment vertical="center"/>
    </xf>
    <xf numFmtId="0" fontId="7" fillId="0" borderId="0" xfId="0" applyFont="1" applyFill="1" applyAlignment="1">
      <alignment vertical="center"/>
    </xf>
    <xf numFmtId="3" fontId="7" fillId="0" borderId="0" xfId="0" applyNumberFormat="1" applyFont="1" applyFill="1"/>
    <xf numFmtId="9" fontId="7" fillId="0" borderId="0" xfId="0" applyNumberFormat="1" applyFont="1" applyFill="1"/>
    <xf numFmtId="3" fontId="7" fillId="0" borderId="0" xfId="0" applyNumberFormat="1" applyFont="1" applyFill="1" applyBorder="1"/>
    <xf numFmtId="0" fontId="7" fillId="0" borderId="0" xfId="0" applyFont="1" applyFill="1" applyBorder="1"/>
    <xf numFmtId="0" fontId="30" fillId="0" borderId="0" xfId="0" applyFont="1"/>
    <xf numFmtId="43" fontId="0" fillId="0" borderId="0" xfId="1" applyFont="1"/>
    <xf numFmtId="0" fontId="54" fillId="4" borderId="0" xfId="0" applyFont="1" applyFill="1" applyBorder="1"/>
    <xf numFmtId="0" fontId="54" fillId="4" borderId="29" xfId="0" applyFont="1" applyFill="1" applyBorder="1"/>
    <xf numFmtId="3" fontId="54" fillId="4" borderId="0" xfId="0" applyNumberFormat="1" applyFont="1" applyFill="1" applyBorder="1" applyAlignment="1">
      <alignment horizontal="center"/>
    </xf>
    <xf numFmtId="3" fontId="54" fillId="4" borderId="29" xfId="0" applyNumberFormat="1" applyFont="1" applyFill="1" applyBorder="1" applyAlignment="1">
      <alignment horizontal="center"/>
    </xf>
    <xf numFmtId="170" fontId="54" fillId="4" borderId="0" xfId="0" applyNumberFormat="1" applyFont="1" applyFill="1" applyBorder="1" applyAlignment="1">
      <alignment horizontal="center"/>
    </xf>
    <xf numFmtId="170" fontId="54" fillId="4" borderId="23" xfId="0" applyNumberFormat="1" applyFont="1" applyFill="1" applyBorder="1" applyAlignment="1">
      <alignment horizontal="center"/>
    </xf>
    <xf numFmtId="170" fontId="54" fillId="4" borderId="45" xfId="0" applyNumberFormat="1" applyFont="1" applyFill="1" applyBorder="1" applyAlignment="1">
      <alignment horizontal="center"/>
    </xf>
    <xf numFmtId="170" fontId="54" fillId="4" borderId="29" xfId="0" applyNumberFormat="1" applyFont="1" applyFill="1" applyBorder="1" applyAlignment="1">
      <alignment horizontal="center"/>
    </xf>
    <xf numFmtId="3" fontId="7" fillId="4" borderId="0" xfId="0" applyNumberFormat="1" applyFont="1" applyFill="1" applyBorder="1" applyAlignment="1">
      <alignment horizontal="center"/>
    </xf>
    <xf numFmtId="0" fontId="7" fillId="4" borderId="42" xfId="0" applyFont="1" applyFill="1" applyBorder="1"/>
    <xf numFmtId="0" fontId="7" fillId="4" borderId="47" xfId="0" applyFont="1" applyFill="1" applyBorder="1"/>
    <xf numFmtId="0" fontId="7" fillId="4" borderId="43" xfId="0" applyFont="1" applyFill="1" applyBorder="1"/>
    <xf numFmtId="0" fontId="7" fillId="4" borderId="44" xfId="0" applyFont="1" applyFill="1" applyBorder="1"/>
    <xf numFmtId="0" fontId="54" fillId="4" borderId="48" xfId="0" applyFont="1" applyFill="1" applyBorder="1" applyAlignment="1">
      <alignment horizontal="centerContinuous"/>
    </xf>
    <xf numFmtId="0" fontId="54" fillId="4" borderId="29" xfId="0" applyFont="1" applyFill="1" applyBorder="1" applyAlignment="1">
      <alignment horizontal="centerContinuous"/>
    </xf>
    <xf numFmtId="0" fontId="54" fillId="4" borderId="48" xfId="0" applyFont="1" applyFill="1" applyBorder="1"/>
    <xf numFmtId="3" fontId="54" fillId="4" borderId="48" xfId="0" applyNumberFormat="1" applyFont="1" applyFill="1" applyBorder="1" applyAlignment="1">
      <alignment horizontal="center"/>
    </xf>
    <xf numFmtId="170" fontId="54" fillId="4" borderId="48" xfId="0" applyNumberFormat="1" applyFont="1" applyFill="1" applyBorder="1" applyAlignment="1">
      <alignment horizontal="center"/>
    </xf>
    <xf numFmtId="0" fontId="13" fillId="2" borderId="10" xfId="0" applyFont="1" applyFill="1" applyBorder="1" applyAlignment="1">
      <alignment horizontal="left"/>
    </xf>
    <xf numFmtId="0" fontId="13" fillId="2" borderId="0" xfId="0" applyFont="1" applyFill="1" applyBorder="1" applyAlignment="1">
      <alignment horizontal="center"/>
    </xf>
    <xf numFmtId="0" fontId="13" fillId="2" borderId="5" xfId="0" applyFont="1" applyFill="1" applyBorder="1" applyAlignment="1">
      <alignment horizontal="center"/>
    </xf>
    <xf numFmtId="3" fontId="2" fillId="3" borderId="0"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43" fontId="2" fillId="3" borderId="0" xfId="1" applyFont="1" applyFill="1" applyBorder="1" applyAlignment="1">
      <alignment horizontal="right" vertical="center"/>
    </xf>
    <xf numFmtId="3" fontId="2" fillId="3" borderId="0" xfId="0" applyNumberFormat="1" applyFont="1" applyFill="1"/>
    <xf numFmtId="3" fontId="2" fillId="3" borderId="13" xfId="0" applyNumberFormat="1" applyFont="1" applyFill="1" applyBorder="1"/>
    <xf numFmtId="1" fontId="7" fillId="3" borderId="14" xfId="0" applyNumberFormat="1" applyFont="1" applyFill="1" applyBorder="1" applyAlignment="1">
      <alignment horizontal="right" vertical="center"/>
    </xf>
    <xf numFmtId="0" fontId="5" fillId="2" borderId="0" xfId="0" applyFont="1" applyFill="1" applyBorder="1"/>
    <xf numFmtId="1" fontId="5" fillId="2" borderId="0" xfId="0" applyNumberFormat="1" applyFont="1" applyFill="1" applyBorder="1" applyAlignment="1">
      <alignment horizontal="center"/>
    </xf>
    <xf numFmtId="0" fontId="8" fillId="0" borderId="0" xfId="0" applyFont="1" applyAlignment="1">
      <alignment horizontal="left"/>
    </xf>
    <xf numFmtId="0" fontId="9" fillId="3" borderId="18" xfId="0" applyFont="1" applyFill="1" applyBorder="1"/>
    <xf numFmtId="0" fontId="5" fillId="3" borderId="0" xfId="0" applyFont="1" applyFill="1" applyBorder="1"/>
    <xf numFmtId="198" fontId="7" fillId="3" borderId="0" xfId="0" applyNumberFormat="1" applyFont="1" applyFill="1" applyBorder="1" applyAlignment="1">
      <alignment vertical="center"/>
    </xf>
    <xf numFmtId="0" fontId="29" fillId="3" borderId="18" xfId="0" applyFont="1" applyFill="1" applyBorder="1" applyAlignment="1">
      <alignment horizontal="left" vertical="center"/>
    </xf>
    <xf numFmtId="168" fontId="29" fillId="3" borderId="23" xfId="0" applyNumberFormat="1" applyFont="1" applyFill="1" applyBorder="1" applyAlignment="1">
      <alignment vertical="center"/>
    </xf>
    <xf numFmtId="201" fontId="0" fillId="0" borderId="0" xfId="0" applyNumberFormat="1"/>
    <xf numFmtId="202" fontId="29" fillId="3" borderId="0" xfId="2" applyNumberFormat="1" applyFont="1" applyFill="1" applyBorder="1"/>
    <xf numFmtId="0" fontId="57" fillId="0" borderId="0" xfId="0" applyFont="1"/>
    <xf numFmtId="0" fontId="5" fillId="3" borderId="4" xfId="0" applyFont="1" applyFill="1" applyBorder="1" applyAlignment="1"/>
    <xf numFmtId="0" fontId="5" fillId="3" borderId="18" xfId="0" applyFont="1" applyFill="1" applyBorder="1" applyAlignment="1"/>
    <xf numFmtId="203" fontId="29" fillId="3" borderId="22" xfId="0" applyNumberFormat="1" applyFont="1" applyFill="1" applyBorder="1" applyAlignment="1">
      <alignment horizontal="right" vertical="center"/>
    </xf>
    <xf numFmtId="0" fontId="22" fillId="3" borderId="4" xfId="0" applyFont="1" applyFill="1" applyBorder="1" applyAlignment="1">
      <alignment horizontal="center" vertical="center"/>
    </xf>
    <xf numFmtId="5" fontId="29" fillId="3" borderId="10" xfId="2" applyNumberFormat="1" applyFont="1" applyFill="1" applyBorder="1" applyAlignment="1">
      <alignment horizontal="right" vertical="center"/>
    </xf>
    <xf numFmtId="204" fontId="29" fillId="3" borderId="0" xfId="0" applyNumberFormat="1" applyFont="1" applyFill="1" applyBorder="1" applyAlignment="1">
      <alignment vertical="center"/>
    </xf>
    <xf numFmtId="174" fontId="29" fillId="3" borderId="22" xfId="1" quotePrefix="1" applyNumberFormat="1" applyFont="1" applyFill="1" applyBorder="1" applyAlignment="1">
      <alignment horizontal="right" vertical="center"/>
    </xf>
    <xf numFmtId="203" fontId="29" fillId="3" borderId="0" xfId="0" applyNumberFormat="1" applyFont="1" applyFill="1" applyBorder="1" applyAlignment="1">
      <alignment horizontal="right" vertical="center"/>
    </xf>
    <xf numFmtId="205" fontId="29" fillId="3" borderId="0" xfId="1" applyNumberFormat="1" applyFont="1" applyFill="1" applyBorder="1" applyAlignment="1">
      <alignment horizontal="left" vertical="center" indent="1"/>
    </xf>
    <xf numFmtId="5" fontId="29" fillId="3" borderId="22" xfId="2" applyNumberFormat="1" applyFont="1" applyFill="1" applyBorder="1" applyAlignment="1">
      <alignment vertical="center"/>
    </xf>
    <xf numFmtId="181" fontId="29" fillId="3" borderId="5" xfId="0" applyNumberFormat="1" applyFont="1" applyFill="1" applyBorder="1" applyAlignment="1">
      <alignment vertical="center"/>
    </xf>
    <xf numFmtId="204" fontId="29" fillId="3" borderId="10" xfId="0" applyNumberFormat="1" applyFont="1" applyFill="1" applyBorder="1" applyAlignment="1">
      <alignment horizontal="right" vertical="center"/>
    </xf>
    <xf numFmtId="186" fontId="29" fillId="3" borderId="0" xfId="0" applyNumberFormat="1" applyFont="1" applyFill="1" applyBorder="1" applyAlignment="1">
      <alignment horizontal="left" vertical="center" indent="1"/>
    </xf>
    <xf numFmtId="174" fontId="29" fillId="3" borderId="22" xfId="1" applyNumberFormat="1" applyFont="1" applyFill="1" applyBorder="1" applyAlignment="1">
      <alignment vertical="center"/>
    </xf>
    <xf numFmtId="193" fontId="29" fillId="3" borderId="0" xfId="0" applyNumberFormat="1" applyFont="1" applyFill="1" applyBorder="1" applyAlignment="1">
      <alignment vertical="center"/>
    </xf>
    <xf numFmtId="174" fontId="29" fillId="3" borderId="10" xfId="1" applyNumberFormat="1" applyFont="1" applyFill="1" applyBorder="1" applyAlignment="1">
      <alignment horizontal="right" vertical="center"/>
    </xf>
    <xf numFmtId="174" fontId="29" fillId="3" borderId="0" xfId="1" applyNumberFormat="1" applyFont="1" applyFill="1" applyBorder="1" applyAlignment="1">
      <alignment horizontal="center" vertical="center"/>
    </xf>
    <xf numFmtId="174" fontId="29" fillId="3" borderId="22" xfId="1" applyNumberFormat="1" applyFont="1" applyFill="1" applyBorder="1" applyAlignment="1">
      <alignment horizontal="right" vertical="center"/>
    </xf>
    <xf numFmtId="174" fontId="29" fillId="3" borderId="0" xfId="1" applyNumberFormat="1" applyFont="1" applyFill="1" applyBorder="1" applyAlignment="1">
      <alignment vertical="center"/>
    </xf>
    <xf numFmtId="186" fontId="29" fillId="3" borderId="0" xfId="0" applyNumberFormat="1" applyFont="1" applyFill="1" applyBorder="1" applyAlignment="1">
      <alignment horizontal="right" vertical="center"/>
    </xf>
    <xf numFmtId="164" fontId="29" fillId="3" borderId="22" xfId="1" quotePrefix="1" applyNumberFormat="1" applyFont="1" applyFill="1" applyBorder="1" applyAlignment="1">
      <alignment horizontal="right" vertical="center"/>
    </xf>
    <xf numFmtId="181" fontId="29" fillId="3" borderId="23" xfId="0" applyNumberFormat="1" applyFont="1" applyFill="1" applyBorder="1" applyAlignment="1">
      <alignment vertical="center"/>
    </xf>
    <xf numFmtId="164" fontId="29" fillId="3" borderId="22" xfId="1" quotePrefix="1" applyNumberFormat="1" applyFont="1" applyFill="1" applyBorder="1" applyAlignment="1">
      <alignment horizontal="center" vertical="center"/>
    </xf>
    <xf numFmtId="43" fontId="0" fillId="0" borderId="0" xfId="0" applyNumberFormat="1"/>
    <xf numFmtId="174" fontId="29" fillId="3" borderId="0" xfId="1" applyNumberFormat="1" applyFont="1" applyFill="1" applyBorder="1" applyAlignment="1">
      <alignment horizontal="right" vertical="center"/>
    </xf>
    <xf numFmtId="0" fontId="2" fillId="3" borderId="11" xfId="0" applyFont="1" applyFill="1" applyBorder="1" applyAlignment="1"/>
    <xf numFmtId="0" fontId="2" fillId="3" borderId="25" xfId="0" applyFont="1" applyFill="1" applyBorder="1" applyAlignment="1"/>
    <xf numFmtId="5" fontId="2" fillId="3" borderId="13" xfId="0" applyNumberFormat="1" applyFont="1" applyFill="1" applyBorder="1" applyAlignment="1">
      <alignment horizontal="right" vertical="center"/>
    </xf>
    <xf numFmtId="0" fontId="2" fillId="3" borderId="13" xfId="0" applyFont="1" applyFill="1" applyBorder="1" applyAlignment="1">
      <alignment horizontal="right" vertical="center"/>
    </xf>
    <xf numFmtId="0" fontId="2" fillId="3" borderId="26" xfId="0" applyFont="1" applyFill="1" applyBorder="1" applyAlignment="1">
      <alignment vertical="center"/>
    </xf>
    <xf numFmtId="0" fontId="2" fillId="3" borderId="13" xfId="0" applyFont="1" applyFill="1" applyBorder="1" applyAlignment="1">
      <alignment vertical="center"/>
    </xf>
    <xf numFmtId="0" fontId="2" fillId="3" borderId="26" xfId="0" applyFont="1" applyFill="1" applyBorder="1" applyAlignment="1">
      <alignment horizontal="right" vertical="center"/>
    </xf>
    <xf numFmtId="0" fontId="2" fillId="3" borderId="14" xfId="0" applyFont="1" applyFill="1" applyBorder="1" applyAlignment="1">
      <alignment horizontal="right" vertical="center"/>
    </xf>
    <xf numFmtId="0" fontId="13" fillId="0" borderId="0" xfId="0" applyFont="1" applyAlignment="1">
      <alignment vertical="center"/>
    </xf>
    <xf numFmtId="5" fontId="0" fillId="0" borderId="0" xfId="0" applyNumberFormat="1"/>
    <xf numFmtId="0" fontId="8" fillId="0" borderId="0" xfId="0" applyFont="1" applyAlignment="1">
      <alignment vertical="top" wrapText="1"/>
    </xf>
    <xf numFmtId="0" fontId="7" fillId="3" borderId="4" xfId="0" applyFont="1" applyFill="1" applyBorder="1"/>
    <xf numFmtId="0" fontId="48" fillId="3" borderId="18" xfId="0" applyFont="1" applyFill="1" applyBorder="1" applyAlignment="1"/>
    <xf numFmtId="0" fontId="48" fillId="3" borderId="0" xfId="0" applyFont="1" applyFill="1" applyBorder="1" applyAlignment="1"/>
    <xf numFmtId="0" fontId="48" fillId="3" borderId="0" xfId="0" applyFont="1" applyFill="1" applyBorder="1" applyAlignment="1">
      <alignment horizontal="center" vertical="center"/>
    </xf>
    <xf numFmtId="0" fontId="7" fillId="3" borderId="5" xfId="0" applyFont="1" applyFill="1" applyBorder="1"/>
    <xf numFmtId="0" fontId="7" fillId="3" borderId="4" xfId="0" quotePrefix="1" applyNumberFormat="1" applyFont="1" applyFill="1" applyBorder="1" applyAlignment="1">
      <alignment horizontal="center" vertical="center"/>
    </xf>
    <xf numFmtId="0" fontId="7" fillId="3" borderId="18" xfId="0" applyFont="1" applyFill="1" applyBorder="1" applyAlignment="1">
      <alignment horizontal="left" vertical="center"/>
    </xf>
    <xf numFmtId="206" fontId="7" fillId="3" borderId="0" xfId="0" applyNumberFormat="1" applyFont="1" applyFill="1" applyBorder="1" applyAlignment="1">
      <alignment horizontal="right" vertical="center"/>
    </xf>
    <xf numFmtId="207" fontId="7" fillId="3" borderId="0" xfId="0" applyNumberFormat="1" applyFont="1" applyFill="1" applyBorder="1" applyAlignment="1">
      <alignment horizontal="center" vertical="center"/>
    </xf>
    <xf numFmtId="167" fontId="7" fillId="3" borderId="0" xfId="0" applyNumberFormat="1" applyFont="1" applyFill="1" applyBorder="1" applyAlignment="1">
      <alignment vertical="center"/>
    </xf>
    <xf numFmtId="164" fontId="7" fillId="3" borderId="0" xfId="1" applyNumberFormat="1" applyFont="1" applyFill="1" applyBorder="1" applyAlignment="1">
      <alignment horizontal="right" vertical="center"/>
    </xf>
    <xf numFmtId="170" fontId="7" fillId="3" borderId="0" xfId="0" quotePrefix="1" applyNumberFormat="1" applyFont="1" applyFill="1" applyBorder="1" applyAlignment="1">
      <alignment horizontal="right"/>
    </xf>
    <xf numFmtId="170" fontId="7" fillId="3" borderId="5" xfId="0" quotePrefix="1" applyNumberFormat="1" applyFont="1" applyFill="1" applyBorder="1" applyAlignment="1">
      <alignment horizontal="right"/>
    </xf>
    <xf numFmtId="164" fontId="0" fillId="0" borderId="0" xfId="0" applyNumberFormat="1"/>
    <xf numFmtId="172" fontId="7" fillId="3" borderId="5" xfId="0" applyNumberFormat="1" applyFont="1" applyFill="1" applyBorder="1" applyAlignment="1">
      <alignment horizontal="right" vertical="center"/>
    </xf>
    <xf numFmtId="0" fontId="7" fillId="3" borderId="4" xfId="0" applyNumberFormat="1" applyFont="1" applyFill="1" applyBorder="1" applyAlignment="1">
      <alignment vertical="center"/>
    </xf>
    <xf numFmtId="208" fontId="7" fillId="3" borderId="18" xfId="0" applyNumberFormat="1" applyFont="1" applyFill="1" applyBorder="1" applyAlignment="1">
      <alignment vertical="center"/>
    </xf>
    <xf numFmtId="0" fontId="7" fillId="3" borderId="0" xfId="0" applyFont="1" applyFill="1" applyBorder="1" applyAlignment="1">
      <alignment horizontal="center" vertical="center"/>
    </xf>
    <xf numFmtId="0" fontId="7" fillId="3" borderId="4" xfId="0" applyFont="1" applyFill="1" applyBorder="1" applyAlignment="1">
      <alignment vertical="center"/>
    </xf>
    <xf numFmtId="0" fontId="7" fillId="3" borderId="11" xfId="0" applyNumberFormat="1" applyFont="1" applyFill="1" applyBorder="1" applyAlignment="1">
      <alignment horizontal="right"/>
    </xf>
    <xf numFmtId="0" fontId="7" fillId="3" borderId="25" xfId="0" applyFont="1" applyFill="1" applyBorder="1" applyAlignment="1"/>
    <xf numFmtId="0" fontId="7" fillId="3" borderId="13" xfId="0" applyFont="1" applyFill="1" applyBorder="1" applyAlignment="1">
      <alignment horizontal="right" vertical="center"/>
    </xf>
    <xf numFmtId="0" fontId="7" fillId="3" borderId="13" xfId="0" applyFont="1" applyFill="1" applyBorder="1"/>
    <xf numFmtId="0" fontId="7" fillId="3" borderId="14" xfId="0" applyFont="1" applyFill="1" applyBorder="1"/>
    <xf numFmtId="0" fontId="4" fillId="0" borderId="0" xfId="0" applyFont="1" applyFill="1" applyBorder="1" applyAlignment="1">
      <alignment vertical="center"/>
    </xf>
    <xf numFmtId="174" fontId="29" fillId="3" borderId="0" xfId="2" applyNumberFormat="1" applyFont="1" applyFill="1" applyBorder="1" applyAlignment="1">
      <alignment horizontal="right" vertical="center"/>
    </xf>
    <xf numFmtId="174" fontId="29" fillId="3" borderId="0" xfId="2" quotePrefix="1" applyNumberFormat="1" applyFont="1" applyFill="1" applyBorder="1" applyAlignment="1">
      <alignment horizontal="right" vertical="center"/>
    </xf>
    <xf numFmtId="0" fontId="0" fillId="4" borderId="22" xfId="0" applyFill="1" applyBorder="1"/>
    <xf numFmtId="174" fontId="29" fillId="3" borderId="0" xfId="1" quotePrefix="1" applyNumberFormat="1" applyFont="1" applyFill="1" applyBorder="1" applyAlignment="1">
      <alignment horizontal="right" vertical="center"/>
    </xf>
    <xf numFmtId="3" fontId="29" fillId="3" borderId="0" xfId="0" quotePrefix="1" applyNumberFormat="1" applyFont="1" applyFill="1" applyBorder="1" applyAlignment="1">
      <alignment horizontal="right" vertical="center"/>
    </xf>
    <xf numFmtId="170" fontId="29" fillId="3" borderId="0" xfId="1" applyNumberFormat="1" applyFont="1" applyFill="1" applyBorder="1" applyAlignment="1">
      <alignment vertical="center"/>
    </xf>
    <xf numFmtId="170" fontId="29" fillId="3" borderId="0" xfId="2" applyNumberFormat="1" applyFont="1" applyFill="1" applyBorder="1" applyAlignment="1">
      <alignment vertical="center"/>
    </xf>
    <xf numFmtId="170" fontId="29" fillId="3" borderId="23" xfId="1" applyNumberFormat="1" applyFont="1" applyFill="1" applyBorder="1" applyAlignment="1">
      <alignment vertical="center"/>
    </xf>
    <xf numFmtId="0" fontId="38" fillId="0" borderId="0" xfId="0" applyFont="1" applyFill="1"/>
    <xf numFmtId="0" fontId="0" fillId="4" borderId="18" xfId="0" applyFill="1" applyBorder="1" applyAlignment="1">
      <alignment horizontal="centerContinuous"/>
    </xf>
    <xf numFmtId="170" fontId="29" fillId="3" borderId="0" xfId="3" applyNumberFormat="1" applyFont="1" applyFill="1" applyBorder="1" applyAlignment="1">
      <alignment horizontal="right" vertical="center"/>
    </xf>
    <xf numFmtId="0" fontId="38" fillId="0" borderId="0" xfId="0" applyFont="1"/>
    <xf numFmtId="0" fontId="15" fillId="3" borderId="0" xfId="0" applyFont="1" applyFill="1" applyBorder="1" applyAlignment="1">
      <alignment horizontal="center" vertical="center"/>
    </xf>
    <xf numFmtId="164" fontId="27" fillId="3" borderId="10" xfId="2" applyNumberFormat="1" applyFont="1" applyFill="1" applyBorder="1" applyAlignment="1">
      <alignment vertical="center"/>
    </xf>
    <xf numFmtId="164" fontId="27" fillId="3" borderId="0" xfId="1" applyNumberFormat="1" applyFont="1" applyFill="1" applyBorder="1" applyAlignment="1">
      <alignment vertical="center"/>
    </xf>
    <xf numFmtId="164" fontId="27" fillId="3" borderId="0" xfId="2" applyNumberFormat="1" applyFont="1" applyFill="1" applyBorder="1" applyAlignment="1">
      <alignment vertical="center"/>
    </xf>
    <xf numFmtId="174" fontId="27" fillId="3" borderId="0" xfId="1" applyNumberFormat="1" applyFont="1" applyFill="1" applyBorder="1" applyAlignment="1">
      <alignment vertical="center"/>
    </xf>
    <xf numFmtId="164" fontId="27" fillId="3" borderId="22" xfId="0" applyNumberFormat="1" applyFont="1" applyFill="1" applyBorder="1" applyAlignment="1">
      <alignment vertical="center"/>
    </xf>
    <xf numFmtId="43" fontId="9" fillId="0" borderId="0" xfId="1" applyFont="1" applyAlignment="1">
      <alignment vertical="center"/>
    </xf>
    <xf numFmtId="3" fontId="27" fillId="3" borderId="10" xfId="1" applyNumberFormat="1" applyFont="1" applyFill="1" applyBorder="1" applyAlignment="1">
      <alignment vertical="center"/>
    </xf>
    <xf numFmtId="3" fontId="27" fillId="3" borderId="0" xfId="1" applyNumberFormat="1" applyFont="1" applyFill="1" applyBorder="1" applyAlignment="1">
      <alignment vertical="center"/>
    </xf>
    <xf numFmtId="3" fontId="27" fillId="3" borderId="10" xfId="0" quotePrefix="1" applyNumberFormat="1" applyFont="1" applyFill="1" applyBorder="1" applyAlignment="1">
      <alignment horizontal="right" vertical="center"/>
    </xf>
    <xf numFmtId="3" fontId="27" fillId="3" borderId="0" xfId="1" applyNumberFormat="1" applyFont="1" applyFill="1" applyBorder="1" applyAlignment="1">
      <alignment horizontal="right" vertical="center"/>
    </xf>
    <xf numFmtId="170" fontId="27" fillId="3" borderId="0" xfId="3" applyNumberFormat="1" applyFont="1" applyFill="1" applyBorder="1" applyAlignment="1">
      <alignment vertical="center"/>
    </xf>
    <xf numFmtId="0" fontId="0" fillId="0" borderId="0" xfId="0" applyFill="1" applyBorder="1"/>
    <xf numFmtId="170" fontId="27" fillId="3" borderId="22" xfId="3" applyNumberFormat="1" applyFont="1" applyFill="1" applyBorder="1" applyAlignment="1">
      <alignment vertical="center"/>
    </xf>
    <xf numFmtId="179" fontId="27" fillId="3" borderId="0" xfId="2" applyNumberFormat="1" applyFont="1" applyFill="1" applyBorder="1" applyAlignment="1">
      <alignment vertical="center"/>
    </xf>
    <xf numFmtId="179" fontId="27" fillId="3" borderId="0" xfId="2" applyNumberFormat="1" applyFont="1" applyFill="1" applyBorder="1" applyAlignment="1">
      <alignment horizontal="right" vertical="center"/>
    </xf>
    <xf numFmtId="174" fontId="27" fillId="3" borderId="10" xfId="1" applyNumberFormat="1" applyFont="1" applyFill="1" applyBorder="1" applyAlignment="1">
      <alignment vertical="center"/>
    </xf>
    <xf numFmtId="174" fontId="27" fillId="3" borderId="0" xfId="1" applyNumberFormat="1" applyFont="1" applyFill="1" applyBorder="1" applyAlignment="1">
      <alignment horizontal="right" vertical="center"/>
    </xf>
    <xf numFmtId="174" fontId="27" fillId="3" borderId="22" xfId="1" applyNumberFormat="1" applyFont="1" applyFill="1" applyBorder="1" applyAlignment="1">
      <alignment vertical="center"/>
    </xf>
    <xf numFmtId="170" fontId="27" fillId="3" borderId="0" xfId="1" applyNumberFormat="1" applyFont="1" applyFill="1" applyBorder="1" applyAlignment="1">
      <alignment vertical="center"/>
    </xf>
    <xf numFmtId="170" fontId="27" fillId="3" borderId="22" xfId="1" applyNumberFormat="1" applyFont="1" applyFill="1" applyBorder="1" applyAlignment="1">
      <alignment vertical="center"/>
    </xf>
    <xf numFmtId="170" fontId="27" fillId="3" borderId="10" xfId="3" applyNumberFormat="1" applyFont="1" applyFill="1" applyBorder="1" applyAlignment="1">
      <alignment vertical="center"/>
    </xf>
    <xf numFmtId="170" fontId="27" fillId="3" borderId="0" xfId="3" applyNumberFormat="1" applyFont="1" applyFill="1" applyBorder="1" applyAlignment="1">
      <alignment horizontal="right" vertical="center"/>
    </xf>
    <xf numFmtId="164" fontId="29" fillId="3" borderId="10" xfId="2" applyNumberFormat="1" applyFont="1" applyFill="1" applyBorder="1" applyAlignment="1">
      <alignment horizontal="right" vertical="center"/>
    </xf>
    <xf numFmtId="164" fontId="29" fillId="3" borderId="0" xfId="1" applyNumberFormat="1" applyFont="1" applyFill="1" applyBorder="1" applyAlignment="1">
      <alignment horizontal="right" vertical="center"/>
    </xf>
    <xf numFmtId="164" fontId="29" fillId="3" borderId="0" xfId="2" applyNumberFormat="1" applyFont="1" applyFill="1" applyBorder="1" applyAlignment="1">
      <alignment horizontal="right" vertical="center"/>
    </xf>
    <xf numFmtId="3" fontId="29" fillId="3" borderId="10" xfId="2" applyNumberFormat="1" applyFont="1" applyFill="1" applyBorder="1" applyAlignment="1">
      <alignment horizontal="right" vertical="center"/>
    </xf>
    <xf numFmtId="3" fontId="29" fillId="3" borderId="0" xfId="1" applyNumberFormat="1" applyFont="1" applyFill="1" applyBorder="1" applyAlignment="1">
      <alignment horizontal="right" vertical="center"/>
    </xf>
    <xf numFmtId="3" fontId="29" fillId="3" borderId="0" xfId="2" applyNumberFormat="1" applyFont="1" applyFill="1" applyBorder="1" applyAlignment="1">
      <alignment horizontal="right" vertical="center"/>
    </xf>
    <xf numFmtId="3" fontId="29" fillId="3" borderId="22" xfId="0" applyNumberFormat="1" applyFont="1" applyFill="1" applyBorder="1" applyAlignment="1">
      <alignment horizontal="right" vertical="center"/>
    </xf>
    <xf numFmtId="3" fontId="29" fillId="3" borderId="10" xfId="1" applyNumberFormat="1" applyFont="1" applyFill="1" applyBorder="1" applyAlignment="1">
      <alignment horizontal="right" vertical="center"/>
    </xf>
    <xf numFmtId="170" fontId="29" fillId="3" borderId="22" xfId="0" applyNumberFormat="1" applyFont="1" applyFill="1" applyBorder="1" applyAlignment="1">
      <alignment vertical="center"/>
    </xf>
    <xf numFmtId="0" fontId="38" fillId="0" borderId="0" xfId="0" applyFont="1" applyBorder="1"/>
    <xf numFmtId="0" fontId="38" fillId="0" borderId="0" xfId="0" applyFont="1" applyFill="1" applyBorder="1"/>
    <xf numFmtId="197" fontId="29" fillId="3" borderId="0" xfId="1" applyNumberFormat="1" applyFont="1" applyFill="1" applyBorder="1" applyAlignment="1">
      <alignment horizontal="right" vertical="center"/>
    </xf>
    <xf numFmtId="174" fontId="27" fillId="3" borderId="0" xfId="1" quotePrefix="1" applyNumberFormat="1" applyFont="1" applyFill="1" applyBorder="1" applyAlignment="1">
      <alignment horizontal="right" vertical="center"/>
    </xf>
    <xf numFmtId="174" fontId="27" fillId="3" borderId="10" xfId="1" quotePrefix="1" applyNumberFormat="1" applyFont="1" applyFill="1" applyBorder="1" applyAlignment="1">
      <alignment horizontal="right" vertical="center"/>
    </xf>
    <xf numFmtId="164" fontId="27" fillId="3" borderId="22" xfId="2" applyNumberFormat="1" applyFont="1" applyFill="1" applyBorder="1" applyAlignment="1">
      <alignment vertical="center"/>
    </xf>
    <xf numFmtId="0" fontId="15" fillId="3" borderId="18" xfId="0" applyFont="1" applyFill="1" applyBorder="1" applyAlignment="1">
      <alignment horizontal="center" vertical="center"/>
    </xf>
    <xf numFmtId="0" fontId="15" fillId="3" borderId="22" xfId="0" applyFont="1" applyFill="1" applyBorder="1" applyAlignment="1">
      <alignment horizontal="center" vertical="center"/>
    </xf>
    <xf numFmtId="0" fontId="9" fillId="3" borderId="18" xfId="0" applyFont="1" applyFill="1" applyBorder="1" applyAlignment="1">
      <alignment horizontal="left" vertical="center"/>
    </xf>
    <xf numFmtId="209" fontId="2" fillId="3" borderId="0" xfId="0" applyNumberFormat="1" applyFont="1" applyFill="1" applyBorder="1" applyAlignment="1">
      <alignment vertical="center"/>
    </xf>
    <xf numFmtId="167" fontId="2" fillId="3" borderId="0" xfId="0" applyNumberFormat="1" applyFont="1" applyFill="1" applyBorder="1" applyAlignment="1">
      <alignment vertical="center"/>
    </xf>
    <xf numFmtId="164" fontId="2" fillId="3" borderId="22" xfId="0" applyNumberFormat="1" applyFont="1" applyFill="1" applyBorder="1" applyAlignment="1">
      <alignment horizontal="right" vertical="center"/>
    </xf>
    <xf numFmtId="170" fontId="2" fillId="3" borderId="0" xfId="3" applyNumberFormat="1" applyFont="1" applyFill="1" applyBorder="1" applyAlignment="1">
      <alignment horizontal="right" vertical="center"/>
    </xf>
    <xf numFmtId="3" fontId="2" fillId="3" borderId="22" xfId="1" applyNumberFormat="1" applyFont="1" applyFill="1" applyBorder="1" applyAlignment="1">
      <alignment horizontal="right" vertical="center"/>
    </xf>
    <xf numFmtId="3" fontId="2" fillId="3" borderId="0" xfId="1" applyNumberFormat="1" applyFont="1" applyFill="1" applyBorder="1" applyAlignment="1">
      <alignment horizontal="right" vertical="center"/>
    </xf>
    <xf numFmtId="3" fontId="27" fillId="3" borderId="10" xfId="0" applyNumberFormat="1" applyFont="1" applyFill="1" applyBorder="1" applyAlignment="1">
      <alignment vertical="center"/>
    </xf>
    <xf numFmtId="167" fontId="27" fillId="3" borderId="0" xfId="0" applyNumberFormat="1" applyFont="1" applyFill="1" applyBorder="1" applyAlignment="1">
      <alignment vertical="center"/>
    </xf>
    <xf numFmtId="3" fontId="27" fillId="3" borderId="0" xfId="0" applyNumberFormat="1" applyFont="1" applyFill="1" applyBorder="1" applyAlignment="1">
      <alignment vertical="center"/>
    </xf>
    <xf numFmtId="185" fontId="27" fillId="3" borderId="0" xfId="0" applyNumberFormat="1" applyFont="1" applyFill="1" applyBorder="1" applyAlignment="1">
      <alignment vertical="center"/>
    </xf>
    <xf numFmtId="3" fontId="27" fillId="3" borderId="0" xfId="0" applyNumberFormat="1" applyFont="1" applyFill="1" applyBorder="1" applyAlignment="1">
      <alignment horizontal="right" vertical="center"/>
    </xf>
    <xf numFmtId="3" fontId="27" fillId="3" borderId="0" xfId="0" quotePrefix="1" applyNumberFormat="1" applyFont="1" applyFill="1" applyBorder="1" applyAlignment="1">
      <alignment horizontal="right" vertical="center"/>
    </xf>
    <xf numFmtId="170" fontId="27" fillId="3" borderId="10" xfId="0" applyNumberFormat="1" applyFont="1" applyFill="1" applyBorder="1" applyAlignment="1">
      <alignment vertical="center"/>
    </xf>
    <xf numFmtId="170" fontId="27" fillId="3" borderId="0" xfId="0" applyNumberFormat="1" applyFont="1" applyFill="1" applyBorder="1" applyAlignment="1">
      <alignment vertical="center"/>
    </xf>
    <xf numFmtId="164" fontId="27" fillId="3" borderId="10" xfId="0" applyNumberFormat="1" applyFont="1" applyFill="1" applyBorder="1" applyAlignment="1">
      <alignment vertical="center"/>
    </xf>
    <xf numFmtId="164" fontId="27" fillId="3" borderId="0" xfId="0" applyNumberFormat="1" applyFont="1" applyFill="1" applyBorder="1" applyAlignment="1">
      <alignment vertical="center"/>
    </xf>
    <xf numFmtId="164" fontId="27" fillId="3" borderId="0" xfId="0" quotePrefix="1" applyNumberFormat="1" applyFont="1" applyFill="1" applyBorder="1" applyAlignment="1">
      <alignment horizontal="right" vertical="center"/>
    </xf>
    <xf numFmtId="3" fontId="27" fillId="3" borderId="22" xfId="0" applyNumberFormat="1" applyFont="1" applyFill="1" applyBorder="1" applyAlignment="1">
      <alignment vertical="center"/>
    </xf>
    <xf numFmtId="164" fontId="27" fillId="3" borderId="0" xfId="0" applyNumberFormat="1" applyFont="1" applyFill="1" applyBorder="1" applyAlignment="1">
      <alignment horizontal="right" vertical="center"/>
    </xf>
    <xf numFmtId="170" fontId="27" fillId="3" borderId="22" xfId="0" applyNumberFormat="1" applyFont="1" applyFill="1" applyBorder="1" applyAlignment="1">
      <alignment vertical="center"/>
    </xf>
    <xf numFmtId="10" fontId="0" fillId="0" borderId="0" xfId="0" applyNumberFormat="1"/>
    <xf numFmtId="174" fontId="27" fillId="3" borderId="0" xfId="1" applyNumberFormat="1" applyFont="1" applyFill="1" applyBorder="1" applyAlignment="1">
      <alignment horizontal="center" vertical="center"/>
    </xf>
    <xf numFmtId="203" fontId="27" fillId="3" borderId="13" xfId="0" applyNumberFormat="1" applyFont="1" applyFill="1" applyBorder="1" applyAlignment="1">
      <alignment horizontal="right"/>
    </xf>
    <xf numFmtId="0" fontId="5" fillId="3" borderId="11" xfId="0" applyFont="1" applyFill="1" applyBorder="1" applyAlignment="1"/>
    <xf numFmtId="168" fontId="7" fillId="3" borderId="0" xfId="0" applyNumberFormat="1" applyFont="1" applyFill="1" applyBorder="1" applyAlignment="1">
      <alignment vertical="center"/>
    </xf>
    <xf numFmtId="194" fontId="7" fillId="3" borderId="0" xfId="0" applyNumberFormat="1" applyFont="1" applyFill="1" applyBorder="1" applyAlignment="1">
      <alignment vertical="center"/>
    </xf>
    <xf numFmtId="0" fontId="5" fillId="3" borderId="18" xfId="0" applyFont="1" applyFill="1" applyBorder="1" applyAlignment="1">
      <alignment vertical="center"/>
    </xf>
    <xf numFmtId="0" fontId="5" fillId="3" borderId="0" xfId="0" applyFont="1" applyFill="1" applyBorder="1" applyAlignment="1">
      <alignment vertical="center"/>
    </xf>
    <xf numFmtId="0" fontId="2" fillId="3" borderId="0" xfId="0" applyFont="1" applyFill="1" applyBorder="1" applyAlignment="1">
      <alignment vertical="center"/>
    </xf>
    <xf numFmtId="182" fontId="33" fillId="3" borderId="0" xfId="0" applyNumberFormat="1" applyFont="1" applyFill="1" applyBorder="1" applyAlignment="1">
      <alignment vertical="center"/>
    </xf>
    <xf numFmtId="182" fontId="31" fillId="3" borderId="18" xfId="0" applyNumberFormat="1" applyFont="1" applyFill="1" applyBorder="1" applyAlignment="1">
      <alignment vertical="center"/>
    </xf>
    <xf numFmtId="182" fontId="5" fillId="3" borderId="18" xfId="0" applyNumberFormat="1" applyFont="1" applyFill="1" applyBorder="1" applyAlignment="1">
      <alignment vertical="center"/>
    </xf>
    <xf numFmtId="0" fontId="9" fillId="3" borderId="4" xfId="0" applyFont="1" applyFill="1" applyBorder="1"/>
    <xf numFmtId="0" fontId="9" fillId="3" borderId="10" xfId="0" applyFont="1" applyFill="1" applyBorder="1"/>
    <xf numFmtId="168" fontId="9" fillId="0" borderId="0" xfId="0" applyNumberFormat="1" applyFont="1" applyAlignment="1">
      <alignment vertical="center"/>
    </xf>
    <xf numFmtId="168" fontId="9" fillId="0" borderId="0" xfId="0" applyNumberFormat="1" applyFont="1" applyAlignment="1"/>
    <xf numFmtId="0" fontId="9" fillId="0" borderId="0" xfId="0" applyNumberFormat="1" applyFont="1"/>
    <xf numFmtId="0" fontId="9" fillId="3" borderId="0" xfId="0" applyFont="1" applyFill="1" applyBorder="1" applyAlignment="1"/>
    <xf numFmtId="0" fontId="9" fillId="3" borderId="27" xfId="0" applyFont="1" applyFill="1" applyBorder="1" applyAlignment="1">
      <alignment horizontal="center"/>
    </xf>
    <xf numFmtId="168" fontId="9" fillId="3" borderId="10" xfId="0" applyNumberFormat="1" applyFont="1" applyFill="1" applyBorder="1" applyAlignment="1">
      <alignment vertical="center"/>
    </xf>
    <xf numFmtId="0" fontId="9" fillId="3" borderId="28" xfId="0" applyFont="1" applyFill="1" applyBorder="1" applyAlignment="1">
      <alignment horizontal="center"/>
    </xf>
    <xf numFmtId="168" fontId="9" fillId="3" borderId="12" xfId="0" applyNumberFormat="1" applyFont="1" applyFill="1" applyBorder="1" applyAlignment="1">
      <alignment vertical="center"/>
    </xf>
    <xf numFmtId="168" fontId="9" fillId="0" borderId="0" xfId="0" applyNumberFormat="1" applyFont="1" applyBorder="1"/>
    <xf numFmtId="0" fontId="19" fillId="0" borderId="0" xfId="0" applyFont="1"/>
    <xf numFmtId="0" fontId="19" fillId="0" borderId="0" xfId="0" applyFont="1" applyBorder="1"/>
    <xf numFmtId="0" fontId="19" fillId="0" borderId="0" xfId="0" applyFont="1" applyAlignment="1">
      <alignment vertical="center"/>
    </xf>
    <xf numFmtId="0" fontId="19" fillId="0" borderId="0" xfId="0" applyFont="1" applyAlignment="1">
      <alignment horizontal="center" vertical="center"/>
    </xf>
    <xf numFmtId="210" fontId="7" fillId="3" borderId="0" xfId="3" applyNumberFormat="1" applyFont="1" applyFill="1" applyBorder="1" applyAlignment="1">
      <alignment horizontal="right"/>
    </xf>
    <xf numFmtId="170" fontId="1" fillId="0" borderId="0" xfId="3" applyNumberFormat="1" applyFont="1" applyFill="1" applyAlignment="1">
      <alignment vertical="top"/>
    </xf>
    <xf numFmtId="174" fontId="1" fillId="0" borderId="0" xfId="1" applyNumberFormat="1" applyFont="1" applyFill="1" applyAlignment="1">
      <alignment vertical="top"/>
    </xf>
    <xf numFmtId="174" fontId="0" fillId="0" borderId="0" xfId="1" applyNumberFormat="1" applyFont="1" applyFill="1"/>
    <xf numFmtId="170" fontId="0" fillId="0" borderId="0" xfId="3" applyNumberFormat="1" applyFont="1" applyFill="1"/>
    <xf numFmtId="170" fontId="0" fillId="0" borderId="0" xfId="3" applyNumberFormat="1" applyFont="1" applyFill="1" applyAlignment="1">
      <alignment vertical="top"/>
    </xf>
    <xf numFmtId="170" fontId="1" fillId="0" borderId="0" xfId="3" applyNumberFormat="1" applyFont="1"/>
    <xf numFmtId="168" fontId="9" fillId="0" borderId="0" xfId="0" applyNumberFormat="1" applyFont="1" applyFill="1" applyBorder="1" applyAlignment="1">
      <alignment horizontal="right" vertical="center"/>
    </xf>
    <xf numFmtId="170" fontId="42" fillId="0" borderId="0" xfId="0" applyNumberFormat="1" applyFont="1"/>
    <xf numFmtId="0" fontId="42" fillId="0" borderId="0" xfId="0" applyFont="1" applyFill="1"/>
    <xf numFmtId="0" fontId="42" fillId="0" borderId="0" xfId="0" applyFont="1"/>
    <xf numFmtId="0" fontId="2" fillId="2" borderId="0" xfId="0" applyFont="1" applyFill="1" applyBorder="1" applyAlignment="1">
      <alignment horizontal="center"/>
    </xf>
    <xf numFmtId="0" fontId="2" fillId="2" borderId="22" xfId="0" applyFont="1" applyFill="1" applyBorder="1" applyAlignment="1">
      <alignment horizontal="center"/>
    </xf>
    <xf numFmtId="0" fontId="2" fillId="2" borderId="5" xfId="0" applyFont="1" applyFill="1" applyBorder="1" applyAlignment="1">
      <alignment horizontal="center"/>
    </xf>
    <xf numFmtId="0" fontId="39" fillId="2" borderId="22" xfId="0" applyFont="1" applyFill="1" applyBorder="1" applyAlignment="1">
      <alignment horizontal="right"/>
    </xf>
    <xf numFmtId="0" fontId="22" fillId="3" borderId="22" xfId="0" applyFont="1" applyFill="1" applyBorder="1" applyAlignment="1">
      <alignment horizontal="center" vertical="center"/>
    </xf>
    <xf numFmtId="9" fontId="7" fillId="3" borderId="5" xfId="3" applyFont="1" applyFill="1" applyBorder="1" applyAlignment="1">
      <alignment horizontal="center"/>
    </xf>
    <xf numFmtId="169" fontId="7" fillId="3" borderId="22" xfId="3" applyNumberFormat="1" applyFont="1" applyFill="1" applyBorder="1" applyAlignment="1">
      <alignment horizontal="center"/>
    </xf>
    <xf numFmtId="169" fontId="7" fillId="3" borderId="5" xfId="3" applyNumberFormat="1" applyFont="1" applyFill="1" applyBorder="1" applyAlignment="1">
      <alignment horizontal="center"/>
    </xf>
    <xf numFmtId="0" fontId="0" fillId="0" borderId="0" xfId="0" applyNumberFormat="1" applyBorder="1"/>
    <xf numFmtId="0" fontId="0" fillId="0" borderId="0" xfId="0" applyNumberFormat="1"/>
    <xf numFmtId="10" fontId="7" fillId="3" borderId="0" xfId="3" applyNumberFormat="1" applyFont="1" applyFill="1" applyBorder="1" applyAlignment="1">
      <alignment horizontal="center"/>
    </xf>
    <xf numFmtId="10" fontId="7" fillId="3" borderId="5" xfId="3" applyNumberFormat="1" applyFont="1" applyFill="1" applyBorder="1" applyAlignment="1">
      <alignment horizontal="center"/>
    </xf>
    <xf numFmtId="49" fontId="7" fillId="3" borderId="0" xfId="3" applyNumberFormat="1" applyFont="1" applyFill="1" applyBorder="1" applyAlignment="1"/>
    <xf numFmtId="0" fontId="2" fillId="3" borderId="27" xfId="0" applyFont="1" applyFill="1" applyBorder="1" applyAlignment="1">
      <alignment horizontal="center" vertical="top"/>
    </xf>
    <xf numFmtId="0" fontId="0" fillId="3" borderId="0" xfId="0" applyFill="1" applyBorder="1" applyAlignment="1">
      <alignment vertical="top"/>
    </xf>
    <xf numFmtId="169" fontId="7" fillId="3" borderId="0" xfId="3" applyNumberFormat="1" applyFont="1" applyFill="1" applyBorder="1" applyAlignment="1">
      <alignment horizontal="center" vertical="top"/>
    </xf>
    <xf numFmtId="169" fontId="7" fillId="3" borderId="22" xfId="3" applyNumberFormat="1" applyFont="1" applyFill="1" applyBorder="1" applyAlignment="1">
      <alignment horizontal="left" vertical="top"/>
    </xf>
    <xf numFmtId="169" fontId="0" fillId="0" borderId="0" xfId="0" applyNumberFormat="1"/>
    <xf numFmtId="0" fontId="2" fillId="3" borderId="28" xfId="0" applyFont="1" applyFill="1" applyBorder="1" applyAlignment="1">
      <alignment horizontal="center" vertical="top"/>
    </xf>
    <xf numFmtId="0" fontId="0" fillId="3" borderId="13" xfId="0" applyFill="1" applyBorder="1" applyAlignment="1">
      <alignment vertical="top"/>
    </xf>
    <xf numFmtId="37" fontId="7" fillId="3" borderId="13" xfId="1" applyNumberFormat="1" applyFont="1" applyFill="1" applyBorder="1" applyAlignment="1">
      <alignment horizontal="right"/>
    </xf>
    <xf numFmtId="169" fontId="7" fillId="3" borderId="13" xfId="3" applyNumberFormat="1" applyFont="1" applyFill="1" applyBorder="1" applyAlignment="1">
      <alignment horizontal="center" vertical="top"/>
    </xf>
    <xf numFmtId="169" fontId="7" fillId="3" borderId="26" xfId="3" applyNumberFormat="1" applyFont="1" applyFill="1" applyBorder="1" applyAlignment="1">
      <alignment horizontal="left" vertical="top"/>
    </xf>
    <xf numFmtId="169" fontId="7" fillId="3" borderId="13" xfId="3" applyNumberFormat="1" applyFont="1" applyFill="1" applyBorder="1" applyAlignment="1">
      <alignment horizontal="center"/>
    </xf>
    <xf numFmtId="169" fontId="7" fillId="3" borderId="14" xfId="3" applyNumberFormat="1" applyFont="1" applyFill="1" applyBorder="1" applyAlignment="1">
      <alignment horizontal="center"/>
    </xf>
    <xf numFmtId="0" fontId="66" fillId="0" borderId="0" xfId="0" applyFont="1"/>
    <xf numFmtId="169" fontId="7" fillId="0" borderId="0" xfId="3" applyNumberFormat="1" applyFont="1" applyFill="1" applyBorder="1" applyAlignment="1">
      <alignment horizontal="center"/>
    </xf>
    <xf numFmtId="3" fontId="2" fillId="2" borderId="10" xfId="0" applyNumberFormat="1" applyFont="1" applyFill="1" applyBorder="1" applyAlignment="1">
      <alignment horizontal="center" vertical="center"/>
    </xf>
    <xf numFmtId="3" fontId="2" fillId="2" borderId="22" xfId="0" applyNumberFormat="1" applyFont="1" applyFill="1" applyBorder="1" applyAlignment="1">
      <alignment horizontal="right" vertical="center"/>
    </xf>
    <xf numFmtId="1" fontId="5" fillId="3" borderId="10"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1" fontId="5" fillId="3" borderId="22" xfId="0" applyNumberFormat="1" applyFont="1" applyFill="1" applyBorder="1" applyAlignment="1">
      <alignment horizontal="center" vertical="center"/>
    </xf>
    <xf numFmtId="3" fontId="2" fillId="3" borderId="10" xfId="0" applyNumberFormat="1" applyFont="1" applyFill="1" applyBorder="1" applyAlignment="1">
      <alignment horizontal="center" vertical="center"/>
    </xf>
    <xf numFmtId="3" fontId="2" fillId="3" borderId="0" xfId="0" applyNumberFormat="1" applyFont="1" applyFill="1" applyBorder="1" applyAlignment="1">
      <alignment horizontal="center" vertical="center"/>
    </xf>
    <xf numFmtId="211" fontId="2" fillId="3" borderId="0" xfId="0" applyNumberFormat="1" applyFont="1" applyFill="1" applyBorder="1" applyAlignment="1">
      <alignment horizontal="right" vertical="center"/>
    </xf>
    <xf numFmtId="3" fontId="2" fillId="3" borderId="22" xfId="0" applyNumberFormat="1" applyFont="1" applyFill="1" applyBorder="1" applyAlignment="1">
      <alignment horizontal="center" vertical="center"/>
    </xf>
    <xf numFmtId="3" fontId="7" fillId="3" borderId="22" xfId="0" applyNumberFormat="1" applyFont="1" applyFill="1" applyBorder="1" applyAlignment="1">
      <alignment horizontal="center" vertical="center"/>
    </xf>
    <xf numFmtId="1" fontId="2" fillId="3" borderId="0" xfId="3" applyNumberFormat="1" applyFont="1" applyFill="1" applyBorder="1" applyAlignment="1">
      <alignment horizontal="center" vertical="center"/>
    </xf>
    <xf numFmtId="3" fontId="2" fillId="3" borderId="0" xfId="3" applyNumberFormat="1" applyFont="1" applyFill="1" applyBorder="1" applyAlignment="1">
      <alignment horizontal="center" vertical="center"/>
    </xf>
    <xf numFmtId="211" fontId="2" fillId="3" borderId="23"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3" fontId="13" fillId="2" borderId="10" xfId="0" applyNumberFormat="1" applyFont="1" applyFill="1" applyBorder="1" applyAlignment="1">
      <alignment horizontal="center" vertical="center"/>
    </xf>
    <xf numFmtId="3" fontId="13" fillId="2" borderId="0" xfId="0" applyNumberFormat="1" applyFont="1" applyFill="1" applyBorder="1" applyAlignment="1">
      <alignment horizontal="center" vertical="center"/>
    </xf>
    <xf numFmtId="3" fontId="13" fillId="2" borderId="22" xfId="0" applyNumberFormat="1" applyFont="1" applyFill="1" applyBorder="1" applyAlignment="1">
      <alignment horizontal="center" vertical="center"/>
    </xf>
    <xf numFmtId="4" fontId="7" fillId="3" borderId="22" xfId="0" applyNumberFormat="1" applyFont="1" applyFill="1" applyBorder="1" applyAlignment="1">
      <alignment horizontal="center" vertical="center"/>
    </xf>
    <xf numFmtId="188" fontId="2" fillId="3" borderId="50" xfId="0" applyNumberFormat="1" applyFont="1" applyFill="1" applyBorder="1"/>
    <xf numFmtId="197" fontId="29" fillId="3" borderId="22" xfId="0" applyNumberFormat="1" applyFont="1" applyFill="1" applyBorder="1" applyAlignment="1">
      <alignment horizontal="center" vertical="top"/>
    </xf>
    <xf numFmtId="0" fontId="29" fillId="3" borderId="50" xfId="0" applyFont="1" applyFill="1" applyBorder="1" applyAlignment="1">
      <alignment horizontal="center" vertical="top"/>
    </xf>
    <xf numFmtId="0" fontId="2" fillId="3" borderId="5" xfId="0" quotePrefix="1" applyFont="1" applyFill="1" applyBorder="1" applyAlignment="1">
      <alignment horizontal="center" vertical="top"/>
    </xf>
    <xf numFmtId="4" fontId="29" fillId="3" borderId="22" xfId="0" quotePrefix="1" applyNumberFormat="1" applyFont="1" applyFill="1" applyBorder="1" applyAlignment="1">
      <alignment horizontal="center" vertical="top"/>
    </xf>
    <xf numFmtId="4" fontId="29" fillId="3" borderId="22" xfId="0" applyNumberFormat="1" applyFont="1" applyFill="1" applyBorder="1" applyAlignment="1">
      <alignment horizontal="center" vertical="top"/>
    </xf>
    <xf numFmtId="49" fontId="29" fillId="3" borderId="50" xfId="0" applyNumberFormat="1" applyFont="1" applyFill="1" applyBorder="1" applyAlignment="1">
      <alignment horizontal="center" vertical="top" wrapText="1"/>
    </xf>
    <xf numFmtId="0" fontId="29" fillId="3" borderId="5" xfId="0" applyFont="1" applyFill="1" applyBorder="1" applyAlignment="1">
      <alignment horizontal="center" vertical="top"/>
    </xf>
    <xf numFmtId="4" fontId="29" fillId="3" borderId="45" xfId="0" applyNumberFormat="1" applyFont="1" applyFill="1" applyBorder="1" applyAlignment="1">
      <alignment horizontal="center" vertical="center"/>
    </xf>
    <xf numFmtId="188" fontId="29" fillId="3" borderId="50" xfId="0" applyNumberFormat="1" applyFont="1" applyFill="1" applyBorder="1" applyAlignment="1">
      <alignment horizontal="center" vertical="center"/>
    </xf>
    <xf numFmtId="188" fontId="29" fillId="3" borderId="52" xfId="0" applyNumberFormat="1" applyFont="1" applyFill="1" applyBorder="1" applyAlignment="1">
      <alignment horizontal="center" vertical="center"/>
    </xf>
    <xf numFmtId="200" fontId="7" fillId="3" borderId="0" xfId="1" applyNumberFormat="1" applyFont="1" applyFill="1" applyBorder="1" applyAlignment="1">
      <alignment horizontal="right"/>
    </xf>
    <xf numFmtId="170" fontId="7" fillId="3" borderId="0" xfId="3" applyNumberFormat="1" applyFont="1" applyFill="1" applyBorder="1" applyAlignment="1">
      <alignment horizontal="right"/>
    </xf>
    <xf numFmtId="170" fontId="7" fillId="3" borderId="22" xfId="3" quotePrefix="1" applyNumberFormat="1" applyFont="1" applyFill="1" applyBorder="1" applyAlignment="1">
      <alignment horizontal="right"/>
    </xf>
    <xf numFmtId="170" fontId="7" fillId="3" borderId="0" xfId="3" quotePrefix="1" applyNumberFormat="1" applyFont="1" applyFill="1" applyBorder="1" applyAlignment="1">
      <alignment horizontal="right"/>
    </xf>
    <xf numFmtId="201" fontId="7" fillId="3" borderId="0" xfId="0" applyNumberFormat="1" applyFont="1" applyFill="1" applyBorder="1" applyAlignment="1">
      <alignment vertical="center"/>
    </xf>
    <xf numFmtId="201" fontId="7" fillId="3" borderId="22" xfId="0" applyNumberFormat="1" applyFont="1" applyFill="1" applyBorder="1" applyAlignment="1">
      <alignment horizontal="right" vertical="center"/>
    </xf>
    <xf numFmtId="199" fontId="7" fillId="3" borderId="22" xfId="0" applyNumberFormat="1" applyFont="1" applyFill="1" applyBorder="1" applyAlignment="1">
      <alignment vertical="center"/>
    </xf>
    <xf numFmtId="201" fontId="7" fillId="3" borderId="10" xfId="1" applyNumberFormat="1" applyFont="1" applyFill="1" applyBorder="1" applyAlignment="1">
      <alignment horizontal="right"/>
    </xf>
    <xf numFmtId="170" fontId="7" fillId="3" borderId="23" xfId="3" applyNumberFormat="1" applyFont="1" applyFill="1" applyBorder="1" applyAlignment="1">
      <alignment horizontal="right"/>
    </xf>
    <xf numFmtId="201" fontId="7" fillId="3" borderId="22" xfId="1" applyNumberFormat="1" applyFont="1" applyFill="1" applyBorder="1" applyAlignment="1">
      <alignment horizontal="right"/>
    </xf>
    <xf numFmtId="199" fontId="0" fillId="0" borderId="0" xfId="0" applyNumberFormat="1"/>
    <xf numFmtId="5" fontId="7" fillId="3" borderId="0" xfId="1" applyNumberFormat="1" applyFont="1" applyFill="1" applyBorder="1" applyAlignment="1">
      <alignment horizontal="right" vertical="center"/>
    </xf>
    <xf numFmtId="212" fontId="7" fillId="3" borderId="0" xfId="0" applyNumberFormat="1" applyFont="1" applyFill="1" applyBorder="1" applyAlignment="1">
      <alignment vertical="center"/>
    </xf>
    <xf numFmtId="5" fontId="7" fillId="3" borderId="22" xfId="1" applyNumberFormat="1" applyFont="1" applyFill="1" applyBorder="1" applyAlignment="1">
      <alignment horizontal="right" vertical="center"/>
    </xf>
    <xf numFmtId="0" fontId="2" fillId="0" borderId="0" xfId="0" applyNumberFormat="1" applyFont="1" applyBorder="1"/>
    <xf numFmtId="0" fontId="2" fillId="3" borderId="0" xfId="0" applyFont="1" applyFill="1" applyBorder="1" applyAlignment="1">
      <alignment horizontal="left"/>
    </xf>
    <xf numFmtId="214" fontId="7" fillId="3" borderId="0" xfId="0" applyNumberFormat="1" applyFont="1" applyFill="1" applyBorder="1" applyAlignment="1">
      <alignment horizontal="center" vertical="center"/>
    </xf>
    <xf numFmtId="181" fontId="7" fillId="3" borderId="0" xfId="0" applyNumberFormat="1" applyFont="1" applyFill="1" applyBorder="1" applyAlignment="1">
      <alignment horizontal="right" vertical="center"/>
    </xf>
    <xf numFmtId="181" fontId="7" fillId="3" borderId="5" xfId="0" applyNumberFormat="1" applyFont="1" applyFill="1" applyBorder="1" applyAlignment="1">
      <alignment horizontal="right" vertical="center"/>
    </xf>
    <xf numFmtId="181" fontId="2" fillId="3" borderId="0" xfId="0" applyNumberFormat="1" applyFont="1" applyFill="1" applyBorder="1" applyAlignment="1">
      <alignment horizontal="right" vertical="center"/>
    </xf>
    <xf numFmtId="3" fontId="42" fillId="3" borderId="22" xfId="0" applyNumberFormat="1" applyFont="1" applyFill="1" applyBorder="1" applyAlignment="1">
      <alignment vertical="center"/>
    </xf>
    <xf numFmtId="0" fontId="5" fillId="3" borderId="11" xfId="0" applyFont="1" applyFill="1" applyBorder="1" applyAlignment="1">
      <alignment horizontal="center"/>
    </xf>
    <xf numFmtId="0" fontId="5" fillId="3" borderId="25" xfId="0" applyFont="1" applyFill="1" applyBorder="1" applyAlignment="1">
      <alignment horizontal="center"/>
    </xf>
    <xf numFmtId="0" fontId="5" fillId="3" borderId="13" xfId="0" applyFont="1" applyFill="1" applyBorder="1" applyAlignment="1">
      <alignment horizontal="center"/>
    </xf>
    <xf numFmtId="0" fontId="2" fillId="3" borderId="26" xfId="0" applyFont="1" applyFill="1" applyBorder="1"/>
    <xf numFmtId="215" fontId="27" fillId="3" borderId="13" xfId="0" applyNumberFormat="1" applyFont="1" applyFill="1" applyBorder="1" applyAlignment="1">
      <alignment horizontal="right"/>
    </xf>
    <xf numFmtId="216" fontId="27" fillId="3" borderId="14" xfId="0" applyNumberFormat="1" applyFont="1" applyFill="1" applyBorder="1"/>
    <xf numFmtId="8" fontId="2" fillId="0" borderId="0" xfId="0" applyNumberFormat="1" applyFont="1"/>
    <xf numFmtId="0" fontId="5" fillId="0" borderId="0" xfId="0" applyFont="1" applyFill="1" applyBorder="1" applyAlignment="1">
      <alignment vertical="center"/>
    </xf>
    <xf numFmtId="0" fontId="2" fillId="3" borderId="22" xfId="0" applyFont="1" applyFill="1" applyBorder="1"/>
    <xf numFmtId="0" fontId="2" fillId="3" borderId="22" xfId="0" applyFont="1" applyFill="1" applyBorder="1" applyAlignment="1">
      <alignment horizontal="right"/>
    </xf>
    <xf numFmtId="0" fontId="2" fillId="3" borderId="5" xfId="0" applyFont="1" applyFill="1" applyBorder="1" applyAlignment="1">
      <alignment horizontal="right"/>
    </xf>
    <xf numFmtId="181" fontId="22" fillId="3" borderId="22" xfId="0" applyNumberFormat="1" applyFont="1" applyFill="1" applyBorder="1" applyAlignment="1">
      <alignment vertical="center"/>
    </xf>
    <xf numFmtId="170" fontId="22" fillId="3" borderId="0" xfId="0" quotePrefix="1" applyNumberFormat="1" applyFont="1" applyFill="1" applyBorder="1" applyAlignment="1">
      <alignment horizontal="center" vertical="center"/>
    </xf>
    <xf numFmtId="10" fontId="22" fillId="3" borderId="22" xfId="0" applyNumberFormat="1" applyFont="1" applyFill="1" applyBorder="1" applyAlignment="1">
      <alignment horizontal="right" vertical="center"/>
    </xf>
    <xf numFmtId="10" fontId="22" fillId="3" borderId="0" xfId="0" applyNumberFormat="1" applyFont="1" applyFill="1" applyBorder="1" applyAlignment="1">
      <alignment horizontal="right" vertical="center"/>
    </xf>
    <xf numFmtId="10" fontId="22" fillId="3" borderId="5" xfId="0" applyNumberFormat="1" applyFont="1" applyFill="1" applyBorder="1" applyAlignment="1">
      <alignment horizontal="right" vertical="center"/>
    </xf>
    <xf numFmtId="181" fontId="22" fillId="3" borderId="23" xfId="0" applyNumberFormat="1" applyFont="1" applyFill="1" applyBorder="1" applyAlignment="1">
      <alignment vertical="center"/>
    </xf>
    <xf numFmtId="170" fontId="22" fillId="3" borderId="23" xfId="0" applyNumberFormat="1" applyFont="1" applyFill="1" applyBorder="1" applyAlignment="1">
      <alignment horizontal="center" vertical="center"/>
    </xf>
    <xf numFmtId="181" fontId="22" fillId="3" borderId="10" xfId="0" applyNumberFormat="1" applyFont="1" applyFill="1" applyBorder="1" applyAlignment="1">
      <alignment vertical="center"/>
    </xf>
    <xf numFmtId="0" fontId="22" fillId="3" borderId="28" xfId="0" applyFont="1" applyFill="1" applyBorder="1" applyAlignment="1">
      <alignment horizontal="center" vertical="center"/>
    </xf>
    <xf numFmtId="181" fontId="22" fillId="3" borderId="12" xfId="0" applyNumberFormat="1" applyFont="1" applyFill="1" applyBorder="1" applyAlignment="1">
      <alignment vertical="center"/>
    </xf>
    <xf numFmtId="181" fontId="22" fillId="3" borderId="54" xfId="0" applyNumberFormat="1" applyFont="1" applyFill="1" applyBorder="1" applyAlignment="1">
      <alignment vertical="center"/>
    </xf>
    <xf numFmtId="181" fontId="22" fillId="3" borderId="26" xfId="0" applyNumberFormat="1" applyFont="1" applyFill="1" applyBorder="1" applyAlignment="1">
      <alignment vertical="center"/>
    </xf>
    <xf numFmtId="170" fontId="22" fillId="3" borderId="54" xfId="0" applyNumberFormat="1" applyFont="1" applyFill="1" applyBorder="1" applyAlignment="1">
      <alignment horizontal="center" vertical="center"/>
    </xf>
    <xf numFmtId="0" fontId="2" fillId="0" borderId="0" xfId="0" applyFont="1" applyFill="1" applyAlignment="1">
      <alignment horizontal="right"/>
    </xf>
    <xf numFmtId="0" fontId="36" fillId="0" borderId="0" xfId="0" applyFont="1" applyBorder="1" applyAlignment="1"/>
    <xf numFmtId="0" fontId="2" fillId="0" borderId="0" xfId="0" applyFont="1" applyAlignment="1">
      <alignment horizontal="right"/>
    </xf>
    <xf numFmtId="0" fontId="7" fillId="0" borderId="0" xfId="0" applyFont="1" applyAlignment="1">
      <alignment horizontal="right"/>
    </xf>
    <xf numFmtId="10" fontId="0" fillId="10" borderId="55" xfId="0" applyNumberFormat="1" applyFill="1" applyBorder="1" applyAlignment="1">
      <alignment horizontal="center" wrapText="1"/>
    </xf>
    <xf numFmtId="176" fontId="2" fillId="3" borderId="0" xfId="0" applyNumberFormat="1" applyFont="1" applyFill="1" applyBorder="1" applyAlignment="1">
      <alignment horizontal="right" vertical="center" indent="1"/>
    </xf>
    <xf numFmtId="43" fontId="7" fillId="0" borderId="0" xfId="1" applyFont="1" applyAlignment="1">
      <alignment vertical="center"/>
    </xf>
    <xf numFmtId="178" fontId="2" fillId="3" borderId="12" xfId="0" applyNumberFormat="1" applyFont="1" applyFill="1" applyBorder="1" applyAlignment="1">
      <alignment vertical="center"/>
    </xf>
    <xf numFmtId="176" fontId="2" fillId="3" borderId="13" xfId="0" applyNumberFormat="1" applyFont="1" applyFill="1" applyBorder="1" applyAlignment="1">
      <alignment horizontal="right" vertical="center" indent="1"/>
    </xf>
    <xf numFmtId="9" fontId="2" fillId="0" borderId="0" xfId="3" applyFont="1"/>
    <xf numFmtId="178" fontId="0" fillId="0" borderId="0" xfId="0" applyNumberFormat="1"/>
    <xf numFmtId="174" fontId="0" fillId="0" borderId="0" xfId="1" applyNumberFormat="1" applyFont="1"/>
    <xf numFmtId="0" fontId="5" fillId="3" borderId="27" xfId="0" applyFont="1" applyFill="1" applyBorder="1" applyAlignment="1">
      <alignment horizontal="left"/>
    </xf>
    <xf numFmtId="175" fontId="9" fillId="3" borderId="0" xfId="0" applyNumberFormat="1" applyFont="1" applyFill="1" applyBorder="1" applyAlignment="1">
      <alignment vertical="center"/>
    </xf>
    <xf numFmtId="178" fontId="9" fillId="3" borderId="0" xfId="0" applyNumberFormat="1" applyFont="1" applyFill="1" applyBorder="1" applyAlignment="1">
      <alignment vertical="center"/>
    </xf>
    <xf numFmtId="178" fontId="9" fillId="3" borderId="10" xfId="0" applyNumberFormat="1" applyFont="1" applyFill="1" applyBorder="1" applyAlignment="1">
      <alignment vertical="center"/>
    </xf>
    <xf numFmtId="178" fontId="9" fillId="3" borderId="13" xfId="0" applyNumberFormat="1" applyFont="1" applyFill="1" applyBorder="1" applyAlignment="1">
      <alignment vertical="center"/>
    </xf>
    <xf numFmtId="170" fontId="0" fillId="0" borderId="0" xfId="3" applyNumberFormat="1" applyFont="1"/>
    <xf numFmtId="182" fontId="0" fillId="0" borderId="0" xfId="0" applyNumberFormat="1"/>
    <xf numFmtId="0" fontId="22" fillId="3" borderId="27" xfId="0" applyFont="1" applyFill="1" applyBorder="1" applyAlignment="1">
      <alignment horizontal="center"/>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xf>
    <xf numFmtId="0" fontId="27" fillId="3" borderId="27" xfId="0" applyFont="1" applyFill="1" applyBorder="1" applyAlignment="1">
      <alignment horizontal="center"/>
    </xf>
    <xf numFmtId="0" fontId="27" fillId="3" borderId="28" xfId="0" applyFont="1" applyFill="1" applyBorder="1" applyAlignment="1">
      <alignment horizontal="center"/>
    </xf>
    <xf numFmtId="3" fontId="22" fillId="3" borderId="13" xfId="0" applyNumberFormat="1" applyFont="1" applyFill="1" applyBorder="1" applyAlignment="1">
      <alignment vertical="center"/>
    </xf>
    <xf numFmtId="3" fontId="22" fillId="3" borderId="13" xfId="0" applyNumberFormat="1" applyFont="1" applyFill="1" applyBorder="1" applyAlignment="1">
      <alignment horizontal="right" vertical="center"/>
    </xf>
    <xf numFmtId="0" fontId="48" fillId="3" borderId="0" xfId="0" applyFont="1" applyFill="1" applyBorder="1" applyAlignment="1">
      <alignment vertical="center"/>
    </xf>
    <xf numFmtId="0" fontId="2" fillId="3" borderId="23" xfId="0" applyFont="1" applyFill="1" applyBorder="1"/>
    <xf numFmtId="0" fontId="5" fillId="3" borderId="0" xfId="0" applyFont="1" applyFill="1" applyBorder="1" applyAlignment="1">
      <alignment horizontal="center"/>
    </xf>
    <xf numFmtId="0" fontId="29" fillId="3" borderId="0" xfId="0" applyFont="1" applyFill="1" applyBorder="1" applyAlignment="1">
      <alignment vertical="center"/>
    </xf>
    <xf numFmtId="0" fontId="29" fillId="3" borderId="18" xfId="0" applyFont="1" applyFill="1" applyBorder="1" applyAlignment="1">
      <alignment vertical="center"/>
    </xf>
    <xf numFmtId="9" fontId="29" fillId="3" borderId="0" xfId="3" applyFont="1" applyFill="1" applyBorder="1" applyAlignment="1">
      <alignment horizontal="right" vertical="center"/>
    </xf>
    <xf numFmtId="9" fontId="29" fillId="3" borderId="23" xfId="3" applyFont="1" applyFill="1" applyBorder="1" applyAlignment="1">
      <alignment horizontal="right" vertical="center"/>
    </xf>
    <xf numFmtId="211" fontId="29" fillId="3" borderId="23" xfId="0" applyNumberFormat="1" applyFont="1" applyFill="1" applyBorder="1" applyAlignment="1">
      <alignment vertical="center"/>
    </xf>
    <xf numFmtId="0" fontId="49" fillId="3" borderId="0" xfId="0" applyFont="1" applyFill="1" applyBorder="1" applyAlignment="1">
      <alignment vertical="center"/>
    </xf>
    <xf numFmtId="0" fontId="49" fillId="3" borderId="18" xfId="0" applyFont="1" applyFill="1" applyBorder="1" applyAlignment="1">
      <alignment vertical="center"/>
    </xf>
    <xf numFmtId="9" fontId="33" fillId="3" borderId="0" xfId="3" applyFont="1" applyFill="1" applyBorder="1" applyAlignment="1">
      <alignment horizontal="right" vertical="center"/>
    </xf>
    <xf numFmtId="9" fontId="33" fillId="3" borderId="23" xfId="3" applyFont="1" applyFill="1" applyBorder="1" applyAlignment="1">
      <alignment horizontal="right" vertical="center"/>
    </xf>
    <xf numFmtId="3" fontId="33" fillId="3" borderId="0" xfId="1" applyNumberFormat="1" applyFont="1" applyFill="1" applyBorder="1" applyAlignment="1">
      <alignment horizontal="right" vertical="center"/>
    </xf>
    <xf numFmtId="170" fontId="33" fillId="3" borderId="23" xfId="0" applyNumberFormat="1" applyFont="1" applyFill="1" applyBorder="1" applyAlignment="1">
      <alignment horizontal="right" vertical="center" indent="2"/>
    </xf>
    <xf numFmtId="0" fontId="49" fillId="3" borderId="18" xfId="0" applyFont="1" applyFill="1" applyBorder="1" applyAlignment="1">
      <alignment horizontal="left" vertical="center"/>
    </xf>
    <xf numFmtId="0" fontId="49" fillId="3" borderId="0" xfId="0" applyFont="1" applyFill="1" applyBorder="1" applyAlignment="1">
      <alignment horizontal="left" vertical="center"/>
    </xf>
    <xf numFmtId="0" fontId="33" fillId="3" borderId="18" xfId="0" applyFont="1" applyFill="1" applyBorder="1" applyAlignment="1">
      <alignment vertical="center"/>
    </xf>
    <xf numFmtId="0" fontId="33" fillId="3" borderId="0" xfId="0" applyFont="1" applyFill="1" applyBorder="1" applyAlignment="1">
      <alignment vertical="center"/>
    </xf>
    <xf numFmtId="0" fontId="13" fillId="2" borderId="0" xfId="0" applyFont="1" applyFill="1" applyBorder="1"/>
    <xf numFmtId="0" fontId="4" fillId="2" borderId="0" xfId="0" applyFont="1" applyFill="1" applyBorder="1" applyAlignment="1">
      <alignment vertical="center"/>
    </xf>
    <xf numFmtId="3" fontId="5" fillId="0" borderId="0" xfId="0" applyNumberFormat="1" applyFont="1" applyFill="1" applyBorder="1" applyAlignment="1"/>
    <xf numFmtId="0" fontId="9" fillId="2" borderId="0" xfId="0" applyFont="1" applyFill="1" applyBorder="1"/>
    <xf numFmtId="0" fontId="9" fillId="2" borderId="8" xfId="0" applyFont="1" applyFill="1" applyBorder="1"/>
    <xf numFmtId="0" fontId="9" fillId="2" borderId="21" xfId="0" applyFont="1" applyFill="1" applyBorder="1"/>
    <xf numFmtId="0" fontId="9" fillId="2" borderId="5" xfId="0" applyFont="1" applyFill="1" applyBorder="1"/>
    <xf numFmtId="0" fontId="22" fillId="2" borderId="22" xfId="0" applyFont="1" applyFill="1" applyBorder="1" applyAlignment="1">
      <alignment horizontal="centerContinuous" vertical="center"/>
    </xf>
    <xf numFmtId="0" fontId="22" fillId="2" borderId="5" xfId="0" applyFont="1" applyFill="1" applyBorder="1" applyAlignment="1">
      <alignment horizontal="centerContinuous" vertical="center"/>
    </xf>
    <xf numFmtId="0" fontId="65" fillId="2" borderId="22" xfId="0" applyFont="1" applyFill="1" applyBorder="1" applyAlignment="1">
      <alignment horizontal="right" vertical="center"/>
    </xf>
    <xf numFmtId="0" fontId="65" fillId="2" borderId="0" xfId="0" applyFont="1" applyFill="1" applyBorder="1" applyAlignment="1">
      <alignment horizontal="right" vertical="center"/>
    </xf>
    <xf numFmtId="0" fontId="67" fillId="2" borderId="22" xfId="0" applyFont="1" applyFill="1" applyBorder="1" applyAlignment="1">
      <alignment horizontal="right" vertical="center"/>
    </xf>
    <xf numFmtId="0" fontId="67" fillId="2" borderId="0" xfId="0" applyFont="1" applyFill="1" applyBorder="1" applyAlignment="1">
      <alignment horizontal="right" vertical="center"/>
    </xf>
    <xf numFmtId="0" fontId="36" fillId="2" borderId="5" xfId="0" applyFont="1" applyFill="1" applyBorder="1" applyAlignment="1">
      <alignment horizontal="center" vertical="center"/>
    </xf>
    <xf numFmtId="0" fontId="9" fillId="2" borderId="16" xfId="0" applyFont="1" applyFill="1" applyBorder="1"/>
    <xf numFmtId="0" fontId="9" fillId="2" borderId="30" xfId="0" applyFont="1" applyFill="1" applyBorder="1"/>
    <xf numFmtId="0" fontId="9" fillId="2" borderId="17" xfId="0" applyFont="1" applyFill="1" applyBorder="1"/>
    <xf numFmtId="0" fontId="9" fillId="3" borderId="22" xfId="0" applyFont="1" applyFill="1" applyBorder="1"/>
    <xf numFmtId="0" fontId="22" fillId="3" borderId="4" xfId="0" applyFont="1" applyFill="1" applyBorder="1" applyAlignment="1">
      <alignment vertical="center"/>
    </xf>
    <xf numFmtId="0" fontId="68" fillId="3" borderId="0" xfId="0" applyFont="1" applyFill="1" applyBorder="1" applyAlignment="1">
      <alignment vertical="center"/>
    </xf>
    <xf numFmtId="164" fontId="29" fillId="3" borderId="5" xfId="0" applyNumberFormat="1" applyFont="1" applyFill="1" applyBorder="1" applyAlignment="1">
      <alignment horizontal="right" vertical="center"/>
    </xf>
    <xf numFmtId="164" fontId="70" fillId="0" borderId="0" xfId="5" applyNumberFormat="1" applyAlignment="1" applyProtection="1"/>
    <xf numFmtId="3" fontId="48" fillId="3" borderId="5" xfId="0" applyNumberFormat="1" applyFont="1" applyFill="1" applyBorder="1" applyAlignment="1">
      <alignment horizontal="right" vertical="center"/>
    </xf>
    <xf numFmtId="3" fontId="70" fillId="0" borderId="0" xfId="5" applyNumberFormat="1" applyAlignment="1" applyProtection="1"/>
    <xf numFmtId="3" fontId="29" fillId="3" borderId="5" xfId="0" applyNumberFormat="1" applyFont="1" applyFill="1" applyBorder="1" applyAlignment="1">
      <alignment horizontal="right" vertical="center"/>
    </xf>
    <xf numFmtId="0" fontId="68" fillId="3" borderId="13" xfId="0" applyFont="1" applyFill="1" applyBorder="1" applyAlignment="1">
      <alignment vertical="center"/>
    </xf>
    <xf numFmtId="3" fontId="48" fillId="3" borderId="14" xfId="0" applyNumberFormat="1" applyFont="1" applyFill="1" applyBorder="1" applyAlignment="1">
      <alignment horizontal="right" vertical="center"/>
    </xf>
    <xf numFmtId="0" fontId="15" fillId="2" borderId="0" xfId="0" applyFont="1" applyFill="1" applyBorder="1" applyAlignment="1">
      <alignment vertical="center"/>
    </xf>
    <xf numFmtId="4" fontId="48" fillId="2" borderId="0" xfId="0" applyNumberFormat="1" applyFont="1" applyFill="1" applyBorder="1" applyAlignment="1">
      <alignment horizontal="right" vertical="center"/>
    </xf>
    <xf numFmtId="3" fontId="48" fillId="2" borderId="0" xfId="0" applyNumberFormat="1" applyFont="1" applyFill="1" applyBorder="1" applyAlignment="1">
      <alignment horizontal="right" vertical="center"/>
    </xf>
    <xf numFmtId="4" fontId="48" fillId="2" borderId="0" xfId="0" applyNumberFormat="1" applyFont="1" applyFill="1" applyBorder="1" applyAlignment="1">
      <alignment vertical="center"/>
    </xf>
    <xf numFmtId="192" fontId="48" fillId="2" borderId="0" xfId="0" applyNumberFormat="1" applyFont="1" applyFill="1" applyBorder="1" applyAlignment="1">
      <alignment vertical="center"/>
    </xf>
    <xf numFmtId="4" fontId="9" fillId="3" borderId="0" xfId="0" applyNumberFormat="1" applyFont="1" applyFill="1" applyBorder="1"/>
    <xf numFmtId="4" fontId="9" fillId="3" borderId="8" xfId="0" applyNumberFormat="1" applyFont="1" applyFill="1" applyBorder="1"/>
    <xf numFmtId="4" fontId="9" fillId="3" borderId="21" xfId="0" applyNumberFormat="1" applyFont="1" applyFill="1" applyBorder="1"/>
    <xf numFmtId="0" fontId="9" fillId="3" borderId="21" xfId="0" applyFont="1" applyFill="1" applyBorder="1"/>
    <xf numFmtId="164" fontId="22" fillId="3" borderId="4" xfId="0" applyNumberFormat="1" applyFont="1" applyFill="1" applyBorder="1" applyAlignment="1">
      <alignment vertical="center"/>
    </xf>
    <xf numFmtId="164" fontId="65" fillId="3" borderId="0" xfId="0" applyNumberFormat="1" applyFont="1" applyFill="1" applyBorder="1" applyAlignment="1">
      <alignment vertical="center"/>
    </xf>
    <xf numFmtId="164" fontId="65" fillId="3" borderId="18" xfId="0" applyNumberFormat="1" applyFont="1" applyFill="1" applyBorder="1" applyAlignment="1">
      <alignment vertical="center"/>
    </xf>
    <xf numFmtId="164" fontId="29" fillId="3" borderId="5" xfId="0" applyNumberFormat="1" applyFont="1" applyFill="1" applyBorder="1" applyAlignment="1">
      <alignment vertical="center"/>
    </xf>
    <xf numFmtId="0" fontId="65" fillId="3" borderId="0" xfId="0" applyFont="1" applyFill="1" applyBorder="1" applyAlignment="1">
      <alignment vertical="center"/>
    </xf>
    <xf numFmtId="0" fontId="65" fillId="3" borderId="18" xfId="0" applyFont="1" applyFill="1" applyBorder="1" applyAlignment="1">
      <alignment vertical="center"/>
    </xf>
    <xf numFmtId="3" fontId="71" fillId="3" borderId="0" xfId="0" applyNumberFormat="1" applyFont="1" applyFill="1" applyBorder="1" applyAlignment="1">
      <alignment horizontal="right" vertical="center"/>
    </xf>
    <xf numFmtId="3" fontId="48" fillId="3" borderId="5" xfId="0" applyNumberFormat="1" applyFont="1" applyFill="1" applyBorder="1" applyAlignment="1">
      <alignment vertical="center"/>
    </xf>
    <xf numFmtId="3" fontId="29" fillId="3" borderId="5" xfId="0" applyNumberFormat="1" applyFont="1" applyFill="1" applyBorder="1" applyAlignment="1">
      <alignment vertical="center"/>
    </xf>
    <xf numFmtId="3" fontId="72" fillId="3" borderId="0" xfId="0" applyNumberFormat="1" applyFont="1" applyFill="1"/>
    <xf numFmtId="3" fontId="72" fillId="3" borderId="23" xfId="0" applyNumberFormat="1" applyFont="1" applyFill="1" applyBorder="1"/>
    <xf numFmtId="3" fontId="69" fillId="3" borderId="0" xfId="0" applyNumberFormat="1" applyFont="1" applyFill="1" applyBorder="1" applyAlignment="1">
      <alignment horizontal="right" vertical="center"/>
    </xf>
    <xf numFmtId="0" fontId="15" fillId="3" borderId="11" xfId="0" applyFont="1" applyFill="1" applyBorder="1"/>
    <xf numFmtId="0" fontId="15" fillId="3" borderId="25" xfId="0" applyFont="1" applyFill="1" applyBorder="1"/>
    <xf numFmtId="0" fontId="15" fillId="3" borderId="13" xfId="0" applyFont="1" applyFill="1" applyBorder="1"/>
    <xf numFmtId="0" fontId="15" fillId="3" borderId="26" xfId="0" applyFont="1" applyFill="1" applyBorder="1"/>
    <xf numFmtId="0" fontId="15" fillId="3" borderId="14" xfId="0" applyFont="1" applyFill="1" applyBorder="1"/>
    <xf numFmtId="0" fontId="15" fillId="2" borderId="0" xfId="0" applyFont="1" applyFill="1"/>
    <xf numFmtId="0" fontId="15" fillId="2" borderId="0" xfId="0" applyFont="1" applyFill="1" applyBorder="1"/>
    <xf numFmtId="217" fontId="9" fillId="0" borderId="0" xfId="0" applyNumberFormat="1" applyFont="1"/>
    <xf numFmtId="0" fontId="7" fillId="3" borderId="18" xfId="0" applyFont="1" applyFill="1" applyBorder="1" applyAlignment="1">
      <alignment horizontal="center"/>
    </xf>
    <xf numFmtId="7" fontId="7" fillId="3" borderId="0" xfId="1" applyNumberFormat="1" applyFont="1" applyFill="1" applyBorder="1" applyAlignment="1">
      <alignment horizontal="right" vertical="center"/>
    </xf>
    <xf numFmtId="43" fontId="7" fillId="3" borderId="0" xfId="1" applyNumberFormat="1" applyFont="1" applyFill="1" applyBorder="1" applyAlignment="1">
      <alignment horizontal="right" vertical="center"/>
    </xf>
    <xf numFmtId="43" fontId="7" fillId="3" borderId="10" xfId="1" applyNumberFormat="1" applyFont="1" applyFill="1" applyBorder="1" applyAlignment="1">
      <alignment horizontal="right" vertical="center"/>
    </xf>
    <xf numFmtId="0" fontId="13" fillId="0" borderId="0" xfId="0" applyFont="1" applyBorder="1" applyAlignment="1">
      <alignment vertical="center"/>
    </xf>
    <xf numFmtId="0" fontId="73" fillId="0" borderId="0" xfId="0" applyFont="1" applyAlignment="1">
      <alignment vertical="center"/>
    </xf>
    <xf numFmtId="0" fontId="0" fillId="3" borderId="0" xfId="0" applyFill="1" applyBorder="1" applyAlignment="1">
      <alignment vertical="center"/>
    </xf>
    <xf numFmtId="169" fontId="7" fillId="3" borderId="0" xfId="3" applyNumberFormat="1" applyFont="1" applyFill="1" applyBorder="1" applyAlignment="1">
      <alignment horizontal="center" vertical="center"/>
    </xf>
    <xf numFmtId="169" fontId="7" fillId="3" borderId="23" xfId="3" applyNumberFormat="1" applyFont="1" applyFill="1" applyBorder="1" applyAlignment="1">
      <alignment horizontal="center" vertical="center"/>
    </xf>
    <xf numFmtId="169" fontId="7" fillId="3" borderId="5" xfId="3" applyNumberFormat="1" applyFont="1" applyFill="1" applyBorder="1" applyAlignment="1">
      <alignment horizontal="center" vertical="center"/>
    </xf>
    <xf numFmtId="0" fontId="0" fillId="0" borderId="0" xfId="0" applyAlignment="1">
      <alignment vertical="center"/>
    </xf>
    <xf numFmtId="0" fontId="2" fillId="0" borderId="0" xfId="0" applyFont="1" applyFill="1" applyBorder="1" applyAlignment="1">
      <alignment horizontal="center" vertical="top"/>
    </xf>
    <xf numFmtId="0" fontId="0" fillId="0" borderId="0" xfId="0" applyFill="1" applyBorder="1" applyAlignment="1">
      <alignment vertical="top"/>
    </xf>
    <xf numFmtId="169" fontId="7" fillId="0" borderId="0" xfId="3" applyNumberFormat="1" applyFont="1" applyFill="1" applyBorder="1" applyAlignment="1">
      <alignment horizontal="center" vertical="top"/>
    </xf>
    <xf numFmtId="0" fontId="42" fillId="0" borderId="0" xfId="3" applyNumberFormat="1" applyFont="1" applyBorder="1" applyAlignment="1">
      <alignment horizontal="center"/>
    </xf>
    <xf numFmtId="199" fontId="0" fillId="0" borderId="0" xfId="0" applyNumberFormat="1" applyBorder="1"/>
    <xf numFmtId="199" fontId="7" fillId="0" borderId="0" xfId="1" applyNumberFormat="1" applyFont="1" applyFill="1" applyBorder="1" applyAlignment="1">
      <alignment horizontal="right"/>
    </xf>
    <xf numFmtId="0" fontId="2" fillId="0" borderId="0" xfId="0" applyFont="1" applyFill="1" applyBorder="1" applyAlignment="1">
      <alignment horizontal="center" vertical="center"/>
    </xf>
    <xf numFmtId="3" fontId="2" fillId="2" borderId="22" xfId="0" applyNumberFormat="1" applyFont="1" applyFill="1" applyBorder="1" applyAlignment="1">
      <alignment horizontal="center" vertical="center"/>
    </xf>
    <xf numFmtId="3" fontId="2" fillId="2" borderId="0"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76" fillId="2" borderId="9" xfId="0" applyFont="1" applyFill="1" applyBorder="1" applyAlignment="1">
      <alignment horizontal="right"/>
    </xf>
    <xf numFmtId="0" fontId="9" fillId="9" borderId="7" xfId="0" applyFont="1" applyFill="1" applyBorder="1"/>
    <xf numFmtId="0" fontId="9" fillId="9" borderId="8" xfId="0" applyFont="1" applyFill="1" applyBorder="1"/>
    <xf numFmtId="0" fontId="76" fillId="9" borderId="9" xfId="0" applyFont="1" applyFill="1" applyBorder="1" applyAlignment="1">
      <alignment horizontal="right"/>
    </xf>
    <xf numFmtId="0" fontId="13" fillId="9" borderId="10" xfId="0" applyFont="1" applyFill="1" applyBorder="1" applyAlignment="1">
      <alignment horizontal="center"/>
    </xf>
    <xf numFmtId="0" fontId="7" fillId="0" borderId="0" xfId="0" applyFont="1" applyAlignment="1">
      <alignment horizontal="left"/>
    </xf>
    <xf numFmtId="164" fontId="2" fillId="3" borderId="0" xfId="0" applyNumberFormat="1" applyFont="1" applyFill="1" applyBorder="1" applyAlignment="1">
      <alignment horizontal="right" vertical="top"/>
    </xf>
    <xf numFmtId="164" fontId="7" fillId="3" borderId="0" xfId="0" applyNumberFormat="1" applyFont="1" applyFill="1" applyBorder="1" applyAlignment="1">
      <alignment horizontal="right" vertical="top"/>
    </xf>
    <xf numFmtId="3" fontId="2" fillId="3" borderId="0" xfId="0" applyNumberFormat="1" applyFont="1" applyFill="1" applyBorder="1" applyAlignment="1">
      <alignment horizontal="right" vertical="top"/>
    </xf>
    <xf numFmtId="1" fontId="2" fillId="3" borderId="0" xfId="0" applyNumberFormat="1" applyFont="1" applyFill="1" applyBorder="1" applyAlignment="1">
      <alignment horizontal="right" vertical="top"/>
    </xf>
    <xf numFmtId="3" fontId="7" fillId="3" borderId="0" xfId="0" applyNumberFormat="1" applyFont="1" applyFill="1" applyBorder="1" applyAlignment="1">
      <alignment horizontal="right" vertical="top"/>
    </xf>
    <xf numFmtId="43" fontId="2" fillId="3" borderId="0" xfId="1" applyFont="1" applyFill="1" applyBorder="1" applyAlignment="1">
      <alignment horizontal="right" vertical="top"/>
    </xf>
    <xf numFmtId="0" fontId="2" fillId="9" borderId="10" xfId="0" applyFont="1" applyFill="1" applyBorder="1" applyAlignment="1">
      <alignment horizontal="center"/>
    </xf>
    <xf numFmtId="0" fontId="2" fillId="9" borderId="7" xfId="0" applyFont="1" applyFill="1" applyBorder="1" applyAlignment="1">
      <alignment horizontal="center"/>
    </xf>
    <xf numFmtId="0" fontId="2" fillId="9" borderId="8" xfId="0" applyFont="1" applyFill="1" applyBorder="1" applyAlignment="1">
      <alignment horizontal="center"/>
    </xf>
    <xf numFmtId="0" fontId="22" fillId="9" borderId="45" xfId="0" applyFont="1" applyFill="1" applyBorder="1" applyAlignment="1">
      <alignment horizontal="center" vertical="center"/>
    </xf>
    <xf numFmtId="0" fontId="5" fillId="9" borderId="0" xfId="0" applyFont="1" applyFill="1" applyBorder="1" applyAlignment="1">
      <alignment horizontal="left"/>
    </xf>
    <xf numFmtId="200" fontId="29" fillId="3" borderId="0" xfId="1" applyNumberFormat="1" applyFont="1" applyFill="1" applyBorder="1"/>
    <xf numFmtId="200" fontId="5" fillId="3" borderId="0" xfId="1" applyNumberFormat="1" applyFont="1" applyFill="1" applyBorder="1"/>
    <xf numFmtId="0" fontId="22" fillId="9" borderId="29" xfId="0" applyFont="1" applyFill="1" applyBorder="1" applyAlignment="1">
      <alignment horizontal="center" vertical="center"/>
    </xf>
    <xf numFmtId="0" fontId="0" fillId="9" borderId="10" xfId="0" applyFill="1" applyBorder="1"/>
    <xf numFmtId="0" fontId="0" fillId="9" borderId="0" xfId="0" applyFill="1" applyBorder="1"/>
    <xf numFmtId="0" fontId="22" fillId="9" borderId="22" xfId="0" applyFont="1" applyFill="1" applyBorder="1" applyAlignment="1">
      <alignment horizontal="centerContinuous"/>
    </xf>
    <xf numFmtId="0" fontId="22" fillId="9" borderId="0" xfId="0" applyFont="1" applyFill="1" applyBorder="1" applyAlignment="1">
      <alignment horizontal="centerContinuous"/>
    </xf>
    <xf numFmtId="0" fontId="2" fillId="9" borderId="0" xfId="0" applyFont="1" applyFill="1" applyBorder="1" applyAlignment="1">
      <alignment horizontal="centerContinuous"/>
    </xf>
    <xf numFmtId="0" fontId="2" fillId="9" borderId="5" xfId="0" applyFont="1" applyFill="1" applyBorder="1" applyAlignment="1">
      <alignment horizontal="centerContinuous"/>
    </xf>
    <xf numFmtId="0" fontId="22" fillId="9" borderId="22" xfId="0" applyFont="1" applyFill="1" applyBorder="1" applyAlignment="1">
      <alignment horizontal="centerContinuous" vertical="top"/>
    </xf>
    <xf numFmtId="0" fontId="22" fillId="9" borderId="0" xfId="0" applyFont="1" applyFill="1" applyBorder="1" applyAlignment="1">
      <alignment horizontal="centerContinuous" vertical="top"/>
    </xf>
    <xf numFmtId="0" fontId="2" fillId="9" borderId="0" xfId="0" applyFont="1" applyFill="1" applyBorder="1" applyAlignment="1">
      <alignment horizontal="centerContinuous" vertical="top"/>
    </xf>
    <xf numFmtId="0" fontId="2" fillId="9" borderId="5" xfId="0" applyFont="1" applyFill="1" applyBorder="1" applyAlignment="1">
      <alignment horizontal="centerContinuous" vertical="top"/>
    </xf>
    <xf numFmtId="0" fontId="2" fillId="9" borderId="4" xfId="0" applyFont="1" applyFill="1" applyBorder="1"/>
    <xf numFmtId="0" fontId="2" fillId="9" borderId="0" xfId="0" applyFont="1" applyFill="1" applyBorder="1" applyAlignment="1">
      <alignment horizontal="left"/>
    </xf>
    <xf numFmtId="0" fontId="2" fillId="9" borderId="10" xfId="0" applyFont="1" applyFill="1" applyBorder="1" applyAlignment="1">
      <alignment horizontal="left"/>
    </xf>
    <xf numFmtId="0" fontId="2" fillId="9" borderId="0" xfId="0" applyFont="1" applyFill="1" applyBorder="1"/>
    <xf numFmtId="0" fontId="2" fillId="9" borderId="5" xfId="0" applyFont="1" applyFill="1" applyBorder="1"/>
    <xf numFmtId="0" fontId="2" fillId="9" borderId="4" xfId="0" applyFont="1" applyFill="1" applyBorder="1" applyAlignment="1">
      <alignment vertical="center"/>
    </xf>
    <xf numFmtId="0" fontId="2" fillId="9" borderId="0" xfId="0" applyFont="1" applyFill="1" applyBorder="1" applyAlignment="1">
      <alignment horizontal="left" vertical="center"/>
    </xf>
    <xf numFmtId="0" fontId="2" fillId="9" borderId="10" xfId="0" applyFont="1" applyFill="1" applyBorder="1" applyAlignment="1">
      <alignment horizontal="center" vertical="center"/>
    </xf>
    <xf numFmtId="0" fontId="2" fillId="9" borderId="0" xfId="0" applyFont="1" applyFill="1" applyBorder="1" applyAlignment="1">
      <alignment vertical="center"/>
    </xf>
    <xf numFmtId="0" fontId="2" fillId="9" borderId="4" xfId="0" applyFont="1" applyFill="1" applyBorder="1" applyAlignment="1">
      <alignment horizontal="centerContinuous" vertical="center"/>
    </xf>
    <xf numFmtId="0" fontId="2" fillId="9" borderId="0" xfId="0" applyFont="1" applyFill="1" applyBorder="1" applyAlignment="1">
      <alignment horizontal="centerContinuous" vertical="center"/>
    </xf>
    <xf numFmtId="0" fontId="5" fillId="9" borderId="4" xfId="0" applyFont="1" applyFill="1" applyBorder="1" applyAlignment="1">
      <alignment horizontal="centerContinuous" vertical="center"/>
    </xf>
    <xf numFmtId="0" fontId="5" fillId="9" borderId="0" xfId="0" applyFont="1" applyFill="1" applyBorder="1" applyAlignment="1">
      <alignment horizontal="centerContinuous" vertical="center"/>
    </xf>
    <xf numFmtId="0" fontId="5" fillId="9" borderId="10" xfId="0" applyFont="1" applyFill="1" applyBorder="1" applyAlignment="1">
      <alignment horizontal="centerContinuous" vertical="center"/>
    </xf>
    <xf numFmtId="0" fontId="5" fillId="9" borderId="0" xfId="0" applyFont="1" applyFill="1" applyBorder="1" applyAlignment="1">
      <alignment horizontal="center" vertical="center"/>
    </xf>
    <xf numFmtId="1" fontId="29" fillId="3" borderId="0" xfId="2" applyNumberFormat="1" applyFont="1" applyFill="1" applyBorder="1" applyAlignment="1">
      <alignment horizontal="right" vertical="center"/>
    </xf>
    <xf numFmtId="1" fontId="29" fillId="3" borderId="0" xfId="0" quotePrefix="1" applyNumberFormat="1" applyFont="1" applyFill="1" applyBorder="1" applyAlignment="1">
      <alignment horizontal="right" vertical="center"/>
    </xf>
    <xf numFmtId="9" fontId="9" fillId="9" borderId="22" xfId="0" applyNumberFormat="1" applyFont="1" applyFill="1" applyBorder="1" applyAlignment="1">
      <alignment vertical="center"/>
    </xf>
    <xf numFmtId="9" fontId="9" fillId="9" borderId="0" xfId="0" applyNumberFormat="1" applyFont="1" applyFill="1" applyBorder="1" applyAlignment="1">
      <alignment vertical="center"/>
    </xf>
    <xf numFmtId="174" fontId="29" fillId="3" borderId="23" xfId="1" applyNumberFormat="1" applyFont="1" applyFill="1" applyBorder="1" applyAlignment="1">
      <alignment horizontal="right" vertical="center"/>
    </xf>
    <xf numFmtId="0" fontId="9" fillId="9" borderId="10" xfId="0" applyFont="1" applyFill="1" applyBorder="1" applyAlignment="1">
      <alignment horizontal="centerContinuous"/>
    </xf>
    <xf numFmtId="0" fontId="9" fillId="9" borderId="0" xfId="0" applyFont="1" applyFill="1" applyBorder="1" applyAlignment="1">
      <alignment horizontal="centerContinuous"/>
    </xf>
    <xf numFmtId="0" fontId="9" fillId="9" borderId="22" xfId="0" applyFont="1" applyFill="1" applyBorder="1" applyAlignment="1">
      <alignment horizontal="center"/>
    </xf>
    <xf numFmtId="9" fontId="9" fillId="9" borderId="0" xfId="0" applyNumberFormat="1" applyFont="1" applyFill="1" applyBorder="1" applyAlignment="1">
      <alignment horizontal="centerContinuous" vertical="center"/>
    </xf>
    <xf numFmtId="0" fontId="42" fillId="9" borderId="22" xfId="0" applyFont="1" applyFill="1" applyBorder="1"/>
    <xf numFmtId="0" fontId="9" fillId="9" borderId="22" xfId="0" applyFont="1" applyFill="1" applyBorder="1" applyAlignment="1">
      <alignment horizontal="centerContinuous"/>
    </xf>
    <xf numFmtId="0" fontId="62" fillId="9" borderId="22" xfId="0" applyFont="1" applyFill="1" applyBorder="1" applyAlignment="1">
      <alignment horizontal="centerContinuous"/>
    </xf>
    <xf numFmtId="0" fontId="63" fillId="9" borderId="0" xfId="0" applyFont="1" applyFill="1" applyBorder="1" applyAlignment="1">
      <alignment horizontal="centerContinuous"/>
    </xf>
    <xf numFmtId="0" fontId="64" fillId="9" borderId="0" xfId="0" applyFont="1" applyFill="1" applyBorder="1" applyAlignment="1">
      <alignment horizontal="centerContinuous"/>
    </xf>
    <xf numFmtId="203" fontId="27" fillId="3" borderId="14" xfId="0" applyNumberFormat="1" applyFont="1" applyFill="1" applyBorder="1" applyAlignment="1">
      <alignment horizontal="right"/>
    </xf>
    <xf numFmtId="168" fontId="7" fillId="3" borderId="0" xfId="0" applyNumberFormat="1" applyFont="1" applyFill="1" applyBorder="1" applyAlignment="1">
      <alignment horizontal="right" vertical="center"/>
    </xf>
    <xf numFmtId="182" fontId="33" fillId="3" borderId="0" xfId="0" applyNumberFormat="1" applyFont="1" applyFill="1" applyBorder="1" applyAlignment="1">
      <alignment horizontal="right" vertical="center"/>
    </xf>
    <xf numFmtId="203" fontId="27" fillId="3" borderId="54" xfId="0" applyNumberFormat="1" applyFont="1" applyFill="1" applyBorder="1" applyAlignment="1">
      <alignment horizontal="right"/>
    </xf>
    <xf numFmtId="0" fontId="5" fillId="3" borderId="23" xfId="0" applyFont="1" applyFill="1" applyBorder="1"/>
    <xf numFmtId="170" fontId="2" fillId="3" borderId="23" xfId="3" applyNumberFormat="1" applyFont="1" applyFill="1" applyBorder="1" applyAlignment="1">
      <alignment horizontal="center" vertical="center"/>
    </xf>
    <xf numFmtId="170" fontId="31" fillId="3" borderId="23" xfId="3" quotePrefix="1" applyNumberFormat="1" applyFont="1" applyFill="1" applyBorder="1" applyAlignment="1">
      <alignment horizontal="center" vertical="center"/>
    </xf>
    <xf numFmtId="170" fontId="9" fillId="3" borderId="23" xfId="3" quotePrefix="1" applyNumberFormat="1" applyFont="1" applyFill="1" applyBorder="1" applyAlignment="1">
      <alignment horizontal="center" vertical="center"/>
    </xf>
    <xf numFmtId="170" fontId="7" fillId="3" borderId="23" xfId="3" applyNumberFormat="1" applyFont="1" applyFill="1" applyBorder="1" applyAlignment="1">
      <alignment horizontal="center" vertical="center"/>
    </xf>
    <xf numFmtId="170" fontId="33" fillId="3" borderId="23" xfId="3" applyNumberFormat="1" applyFont="1" applyFill="1" applyBorder="1" applyAlignment="1">
      <alignment horizontal="center" vertical="center"/>
    </xf>
    <xf numFmtId="170" fontId="7" fillId="3" borderId="5" xfId="3" applyNumberFormat="1" applyFont="1" applyFill="1" applyBorder="1" applyAlignment="1">
      <alignment horizontal="center" vertical="center"/>
    </xf>
    <xf numFmtId="170" fontId="33" fillId="3" borderId="5" xfId="3" applyNumberFormat="1" applyFont="1" applyFill="1" applyBorder="1" applyAlignment="1">
      <alignment horizontal="center" vertical="center"/>
    </xf>
    <xf numFmtId="0" fontId="9" fillId="9" borderId="8" xfId="0" applyFont="1" applyFill="1" applyBorder="1" applyAlignment="1">
      <alignment horizontal="center" vertical="center"/>
    </xf>
    <xf numFmtId="0" fontId="9"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13" fillId="9" borderId="10" xfId="0" applyFont="1" applyFill="1" applyBorder="1" applyAlignment="1">
      <alignment horizontal="center" vertical="center"/>
    </xf>
    <xf numFmtId="0" fontId="0" fillId="9" borderId="10" xfId="0" applyFill="1" applyBorder="1" applyAlignment="1"/>
    <xf numFmtId="0" fontId="9" fillId="9" borderId="5" xfId="0" applyFont="1" applyFill="1" applyBorder="1" applyAlignment="1">
      <alignment horizontal="center"/>
    </xf>
    <xf numFmtId="0" fontId="22" fillId="9" borderId="0" xfId="0" applyFont="1" applyFill="1" applyBorder="1" applyAlignment="1">
      <alignment horizontal="left" vertical="center"/>
    </xf>
    <xf numFmtId="3" fontId="2" fillId="9" borderId="10" xfId="0" applyNumberFormat="1" applyFont="1" applyFill="1" applyBorder="1" applyAlignment="1">
      <alignment horizontal="center" vertical="center"/>
    </xf>
    <xf numFmtId="3" fontId="2" fillId="9" borderId="0" xfId="0" applyNumberFormat="1" applyFont="1" applyFill="1" applyBorder="1" applyAlignment="1">
      <alignment horizontal="center" vertical="center"/>
    </xf>
    <xf numFmtId="3" fontId="2" fillId="9" borderId="22" xfId="0" applyNumberFormat="1" applyFont="1" applyFill="1" applyBorder="1" applyAlignment="1">
      <alignment horizontal="center" vertical="center"/>
    </xf>
    <xf numFmtId="0" fontId="2" fillId="9" borderId="9" xfId="0" applyFont="1" applyFill="1" applyBorder="1" applyAlignment="1">
      <alignment vertical="center"/>
    </xf>
    <xf numFmtId="0" fontId="5" fillId="9" borderId="57" xfId="0" applyFont="1" applyFill="1" applyBorder="1" applyAlignment="1">
      <alignment vertical="top"/>
    </xf>
    <xf numFmtId="0" fontId="27" fillId="3" borderId="5" xfId="0" applyFont="1" applyFill="1" applyBorder="1" applyAlignment="1">
      <alignment horizontal="center" vertical="center"/>
    </xf>
    <xf numFmtId="0" fontId="27" fillId="3" borderId="14" xfId="0" applyFont="1" applyFill="1" applyBorder="1" applyAlignment="1">
      <alignment horizontal="center" vertical="center"/>
    </xf>
    <xf numFmtId="0" fontId="29" fillId="8" borderId="57" xfId="0" quotePrefix="1" applyFont="1" applyFill="1" applyBorder="1" applyAlignment="1">
      <alignment horizontal="center" vertical="top"/>
    </xf>
    <xf numFmtId="197" fontId="29" fillId="8" borderId="57" xfId="2" applyNumberFormat="1" applyFont="1" applyFill="1" applyBorder="1" applyAlignment="1">
      <alignment horizontal="center" vertical="center"/>
    </xf>
    <xf numFmtId="2" fontId="29" fillId="8" borderId="57" xfId="1" applyNumberFormat="1" applyFont="1" applyFill="1" applyBorder="1" applyAlignment="1">
      <alignment horizontal="center" vertical="center"/>
    </xf>
    <xf numFmtId="2" fontId="29" fillId="8" borderId="57" xfId="1" quotePrefix="1" applyNumberFormat="1" applyFont="1" applyFill="1" applyBorder="1" applyAlignment="1">
      <alignment horizontal="center" vertical="center"/>
    </xf>
    <xf numFmtId="0" fontId="34" fillId="9" borderId="7" xfId="0" applyFont="1" applyFill="1" applyBorder="1" applyAlignment="1">
      <alignment horizontal="center" vertical="center"/>
    </xf>
    <xf numFmtId="0" fontId="34" fillId="9" borderId="8" xfId="0" applyFont="1" applyFill="1" applyBorder="1" applyAlignment="1">
      <alignment horizontal="center" vertical="center"/>
    </xf>
    <xf numFmtId="0" fontId="34" fillId="9" borderId="10" xfId="0" applyFont="1" applyFill="1" applyBorder="1" applyAlignment="1">
      <alignment horizontal="center" vertical="center"/>
    </xf>
    <xf numFmtId="0" fontId="34" fillId="9" borderId="0" xfId="0" applyFont="1" applyFill="1" applyBorder="1" applyAlignment="1">
      <alignment horizontal="center" vertical="center"/>
    </xf>
    <xf numFmtId="0" fontId="9" fillId="9" borderId="0" xfId="0" applyFont="1" applyFill="1" applyBorder="1" applyAlignment="1">
      <alignment horizontal="centerContinuous" vertical="center"/>
    </xf>
    <xf numFmtId="0" fontId="9" fillId="9" borderId="5" xfId="0" applyFont="1" applyFill="1" applyBorder="1" applyAlignment="1">
      <alignment horizontal="centerContinuous" vertical="center"/>
    </xf>
    <xf numFmtId="0" fontId="9" fillId="9" borderId="5" xfId="0" applyFont="1" applyFill="1" applyBorder="1" applyAlignment="1">
      <alignment horizontal="centerContinuous"/>
    </xf>
    <xf numFmtId="0" fontId="4" fillId="9" borderId="10" xfId="0" applyFont="1" applyFill="1" applyBorder="1" applyAlignment="1">
      <alignment horizontal="centerContinuous" vertical="center"/>
    </xf>
    <xf numFmtId="0" fontId="4" fillId="9" borderId="0" xfId="0" applyFont="1" applyFill="1" applyBorder="1" applyAlignment="1">
      <alignment horizontal="centerContinuous" vertical="center"/>
    </xf>
    <xf numFmtId="0" fontId="4" fillId="9" borderId="0" xfId="0" applyFont="1" applyFill="1" applyBorder="1" applyAlignment="1">
      <alignment horizontal="center" vertical="center"/>
    </xf>
    <xf numFmtId="0" fontId="15" fillId="9" borderId="0" xfId="0" applyFont="1" applyFill="1" applyBorder="1" applyAlignment="1">
      <alignment horizontal="centerContinuous" vertical="top"/>
    </xf>
    <xf numFmtId="0" fontId="15" fillId="9" borderId="5" xfId="0" applyFont="1" applyFill="1" applyBorder="1" applyAlignment="1">
      <alignment horizontal="centerContinuous" vertical="top"/>
    </xf>
    <xf numFmtId="0" fontId="22" fillId="2" borderId="0" xfId="0" applyFont="1" applyFill="1" applyBorder="1" applyAlignment="1">
      <alignment horizontal="center" vertical="top"/>
    </xf>
    <xf numFmtId="0" fontId="23" fillId="2" borderId="0" xfId="0" applyFont="1" applyFill="1" applyBorder="1" applyAlignment="1">
      <alignment horizontal="center" vertical="top"/>
    </xf>
    <xf numFmtId="0" fontId="19" fillId="5" borderId="0" xfId="0" applyFont="1" applyFill="1" applyBorder="1" applyAlignment="1">
      <alignment horizontal="centerContinuous" vertical="center"/>
    </xf>
    <xf numFmtId="0" fontId="9" fillId="3" borderId="27" xfId="0" applyFont="1" applyFill="1" applyBorder="1" applyAlignment="1">
      <alignment horizontal="center" vertical="top"/>
    </xf>
    <xf numFmtId="168" fontId="9" fillId="3" borderId="0" xfId="0" applyNumberFormat="1" applyFont="1" applyFill="1" applyBorder="1" applyAlignment="1">
      <alignment vertical="top"/>
    </xf>
    <xf numFmtId="168" fontId="9" fillId="3" borderId="0" xfId="0" applyNumberFormat="1" applyFont="1" applyFill="1" applyBorder="1" applyAlignment="1">
      <alignment horizontal="right" vertical="top"/>
    </xf>
    <xf numFmtId="168" fontId="9" fillId="3" borderId="5" xfId="0" applyNumberFormat="1" applyFont="1" applyFill="1" applyBorder="1" applyAlignment="1">
      <alignment vertical="top"/>
    </xf>
    <xf numFmtId="3" fontId="2" fillId="4" borderId="12" xfId="1" applyNumberFormat="1" applyFont="1" applyFill="1" applyBorder="1" applyAlignment="1">
      <alignment horizontal="right" vertical="top"/>
    </xf>
    <xf numFmtId="0" fontId="5" fillId="4" borderId="13" xfId="0" applyFont="1" applyFill="1" applyBorder="1" applyAlignment="1">
      <alignment horizontal="center" vertical="top"/>
    </xf>
    <xf numFmtId="3" fontId="2" fillId="3" borderId="10" xfId="1" applyNumberFormat="1" applyFont="1" applyFill="1" applyBorder="1" applyAlignment="1">
      <alignment horizontal="right" vertical="top"/>
    </xf>
    <xf numFmtId="167" fontId="2" fillId="3" borderId="0" xfId="1" applyNumberFormat="1" applyFont="1" applyFill="1" applyBorder="1" applyAlignment="1">
      <alignment horizontal="center" vertical="top"/>
    </xf>
    <xf numFmtId="165" fontId="9" fillId="3" borderId="10" xfId="0" applyNumberFormat="1" applyFont="1" applyFill="1" applyBorder="1" applyAlignment="1">
      <alignment horizontal="right" vertical="top"/>
    </xf>
    <xf numFmtId="165" fontId="9" fillId="3" borderId="0" xfId="0" applyNumberFormat="1" applyFont="1" applyFill="1" applyBorder="1" applyAlignment="1">
      <alignment horizontal="right" vertical="top"/>
    </xf>
    <xf numFmtId="165" fontId="9" fillId="3" borderId="5" xfId="0" applyNumberFormat="1" applyFont="1" applyFill="1" applyBorder="1" applyAlignment="1">
      <alignment horizontal="right" vertical="top"/>
    </xf>
    <xf numFmtId="166" fontId="9" fillId="3" borderId="10" xfId="0" applyNumberFormat="1" applyFont="1" applyFill="1" applyBorder="1" applyAlignment="1">
      <alignment horizontal="right" vertical="top"/>
    </xf>
    <xf numFmtId="166" fontId="9" fillId="3" borderId="0" xfId="0" applyNumberFormat="1" applyFont="1" applyFill="1" applyBorder="1" applyAlignment="1">
      <alignment horizontal="right" vertical="top"/>
    </xf>
    <xf numFmtId="166" fontId="9" fillId="3" borderId="5" xfId="0" applyNumberFormat="1" applyFont="1" applyFill="1" applyBorder="1" applyAlignment="1">
      <alignment horizontal="right" vertical="top"/>
    </xf>
    <xf numFmtId="166" fontId="9" fillId="3" borderId="12" xfId="0" applyNumberFormat="1" applyFont="1" applyFill="1" applyBorder="1" applyAlignment="1">
      <alignment horizontal="right" vertical="top"/>
    </xf>
    <xf numFmtId="166" fontId="9" fillId="3" borderId="13" xfId="0" applyNumberFormat="1" applyFont="1" applyFill="1" applyBorder="1" applyAlignment="1">
      <alignment horizontal="center" vertical="top"/>
    </xf>
    <xf numFmtId="166" fontId="9" fillId="3" borderId="13" xfId="0" applyNumberFormat="1" applyFont="1" applyFill="1" applyBorder="1" applyAlignment="1">
      <alignment horizontal="right" vertical="top"/>
    </xf>
    <xf numFmtId="166" fontId="9" fillId="3" borderId="13" xfId="0" quotePrefix="1" applyNumberFormat="1" applyFont="1" applyFill="1" applyBorder="1" applyAlignment="1">
      <alignment horizontal="right" vertical="top"/>
    </xf>
    <xf numFmtId="166" fontId="9" fillId="3" borderId="13" xfId="0" quotePrefix="1" applyNumberFormat="1" applyFont="1" applyFill="1" applyBorder="1" applyAlignment="1">
      <alignment horizontal="left" vertical="top"/>
    </xf>
    <xf numFmtId="166" fontId="9" fillId="3" borderId="14" xfId="0" applyNumberFormat="1" applyFont="1" applyFill="1" applyBorder="1" applyAlignment="1">
      <alignment horizontal="right" vertical="top"/>
    </xf>
    <xf numFmtId="3" fontId="7" fillId="3" borderId="10" xfId="1" applyNumberFormat="1" applyFont="1" applyFill="1" applyBorder="1" applyAlignment="1">
      <alignment horizontal="center" vertical="center"/>
    </xf>
    <xf numFmtId="3" fontId="7" fillId="3" borderId="0" xfId="1" applyNumberFormat="1" applyFont="1" applyFill="1" applyBorder="1" applyAlignment="1">
      <alignment horizontal="center" vertical="center"/>
    </xf>
    <xf numFmtId="3" fontId="7" fillId="3" borderId="10" xfId="1" applyNumberFormat="1" applyFont="1" applyFill="1" applyBorder="1" applyAlignment="1">
      <alignment horizontal="center" vertical="top"/>
    </xf>
    <xf numFmtId="3" fontId="7" fillId="3" borderId="0" xfId="1" applyNumberFormat="1" applyFont="1" applyFill="1" applyBorder="1" applyAlignment="1">
      <alignment horizontal="center" vertical="top"/>
    </xf>
    <xf numFmtId="1" fontId="7" fillId="3" borderId="5" xfId="0" applyNumberFormat="1" applyFont="1" applyFill="1" applyBorder="1" applyAlignment="1">
      <alignment horizontal="right" vertical="top"/>
    </xf>
    <xf numFmtId="3" fontId="7" fillId="3" borderId="12" xfId="1" applyNumberFormat="1" applyFont="1" applyFill="1" applyBorder="1" applyAlignment="1">
      <alignment horizontal="center" vertical="top"/>
    </xf>
    <xf numFmtId="1" fontId="2" fillId="3" borderId="13" xfId="0" applyNumberFormat="1" applyFont="1" applyFill="1" applyBorder="1" applyAlignment="1">
      <alignment horizontal="right" vertical="top"/>
    </xf>
    <xf numFmtId="3" fontId="7" fillId="3" borderId="13" xfId="1" applyNumberFormat="1" applyFont="1" applyFill="1" applyBorder="1" applyAlignment="1">
      <alignment horizontal="center" vertical="top"/>
    </xf>
    <xf numFmtId="1" fontId="7" fillId="3" borderId="14" xfId="0" applyNumberFormat="1" applyFont="1" applyFill="1" applyBorder="1" applyAlignment="1">
      <alignment horizontal="right" vertical="top"/>
    </xf>
    <xf numFmtId="164" fontId="7" fillId="3" borderId="10" xfId="0" applyNumberFormat="1" applyFont="1" applyFill="1" applyBorder="1" applyAlignment="1">
      <alignment horizontal="center" vertical="top"/>
    </xf>
    <xf numFmtId="164" fontId="7" fillId="3" borderId="0" xfId="0" applyNumberFormat="1" applyFont="1" applyFill="1" applyBorder="1" applyAlignment="1">
      <alignment horizontal="center" vertical="top"/>
    </xf>
    <xf numFmtId="164" fontId="7" fillId="3" borderId="5" xfId="0" applyNumberFormat="1" applyFont="1" applyFill="1" applyBorder="1" applyAlignment="1">
      <alignment horizontal="right" vertical="top"/>
    </xf>
    <xf numFmtId="0" fontId="13" fillId="9" borderId="0" xfId="0" applyFont="1" applyFill="1" applyBorder="1" applyAlignment="1">
      <alignment horizontal="centerContinuous" vertical="center"/>
    </xf>
    <xf numFmtId="200" fontId="7" fillId="3" borderId="5" xfId="1" applyNumberFormat="1" applyFont="1" applyFill="1" applyBorder="1" applyAlignment="1">
      <alignment horizontal="right" vertical="top"/>
    </xf>
    <xf numFmtId="200" fontId="7" fillId="3" borderId="5" xfId="1" applyNumberFormat="1" applyFont="1" applyFill="1" applyBorder="1" applyAlignment="1">
      <alignment horizontal="right"/>
    </xf>
    <xf numFmtId="201" fontId="7" fillId="3" borderId="12" xfId="1" applyNumberFormat="1" applyFont="1" applyFill="1" applyBorder="1" applyAlignment="1">
      <alignment horizontal="right" vertical="top"/>
    </xf>
    <xf numFmtId="200" fontId="7" fillId="3" borderId="13" xfId="1" applyNumberFormat="1" applyFont="1" applyFill="1" applyBorder="1" applyAlignment="1">
      <alignment horizontal="right" vertical="top"/>
    </xf>
    <xf numFmtId="170" fontId="7" fillId="3" borderId="13" xfId="3" applyNumberFormat="1" applyFont="1" applyFill="1" applyBorder="1" applyAlignment="1">
      <alignment horizontal="right" vertical="top"/>
    </xf>
    <xf numFmtId="201" fontId="7" fillId="3" borderId="26" xfId="0" applyNumberFormat="1" applyFont="1" applyFill="1" applyBorder="1" applyAlignment="1">
      <alignment vertical="top"/>
    </xf>
    <xf numFmtId="201" fontId="7" fillId="3" borderId="26" xfId="1" applyNumberFormat="1" applyFont="1" applyFill="1" applyBorder="1" applyAlignment="1">
      <alignment horizontal="right" vertical="top"/>
    </xf>
    <xf numFmtId="201" fontId="7" fillId="3" borderId="26" xfId="1" applyNumberFormat="1" applyFont="1" applyFill="1" applyBorder="1" applyAlignment="1">
      <alignment vertical="top"/>
    </xf>
    <xf numFmtId="200" fontId="7" fillId="3" borderId="14" xfId="1" applyNumberFormat="1" applyFont="1" applyFill="1" applyBorder="1" applyAlignment="1">
      <alignment horizontal="right" vertical="top"/>
    </xf>
    <xf numFmtId="0" fontId="54" fillId="4" borderId="27" xfId="0" applyFont="1" applyFill="1" applyBorder="1"/>
    <xf numFmtId="0" fontId="54" fillId="4" borderId="34" xfId="0" applyFont="1" applyFill="1" applyBorder="1"/>
    <xf numFmtId="3" fontId="54" fillId="4" borderId="34" xfId="0" applyNumberFormat="1" applyFont="1" applyFill="1" applyBorder="1" applyAlignment="1">
      <alignment horizontal="center"/>
    </xf>
    <xf numFmtId="0" fontId="7" fillId="4" borderId="61" xfId="0" applyFont="1" applyFill="1" applyBorder="1" applyAlignment="1">
      <alignment horizontal="center"/>
    </xf>
    <xf numFmtId="0" fontId="7" fillId="4" borderId="62" xfId="0" applyFont="1" applyFill="1" applyBorder="1"/>
    <xf numFmtId="0" fontId="54" fillId="4" borderId="27" xfId="0" applyFont="1" applyFill="1" applyBorder="1" applyAlignment="1">
      <alignment horizontal="center" vertical="center" wrapText="1"/>
    </xf>
    <xf numFmtId="0" fontId="54" fillId="4" borderId="28" xfId="0" applyFont="1" applyFill="1" applyBorder="1"/>
    <xf numFmtId="0" fontId="54" fillId="4" borderId="13" xfId="0" applyFont="1" applyFill="1" applyBorder="1"/>
    <xf numFmtId="0" fontId="54" fillId="4" borderId="63" xfId="0" applyFont="1" applyFill="1" applyBorder="1"/>
    <xf numFmtId="0" fontId="54" fillId="4" borderId="25" xfId="0" applyFont="1" applyFill="1" applyBorder="1"/>
    <xf numFmtId="0" fontId="54" fillId="4" borderId="12" xfId="0" applyFont="1" applyFill="1" applyBorder="1"/>
    <xf numFmtId="0" fontId="54" fillId="4" borderId="36" xfId="0" applyFont="1" applyFill="1" applyBorder="1"/>
    <xf numFmtId="0" fontId="54" fillId="4" borderId="4" xfId="0" applyFont="1" applyFill="1" applyBorder="1"/>
    <xf numFmtId="0" fontId="54" fillId="4" borderId="34" xfId="0" applyFont="1" applyFill="1" applyBorder="1" applyAlignment="1">
      <alignment horizontal="centerContinuous"/>
    </xf>
    <xf numFmtId="0" fontId="54" fillId="4" borderId="4" xfId="0" applyFont="1" applyFill="1" applyBorder="1" applyAlignment="1">
      <alignment horizontal="center"/>
    </xf>
    <xf numFmtId="0" fontId="54" fillId="4" borderId="4" xfId="0" applyFont="1" applyFill="1" applyBorder="1" applyAlignment="1"/>
    <xf numFmtId="170" fontId="54" fillId="4" borderId="34" xfId="0" applyNumberFormat="1" applyFont="1" applyFill="1" applyBorder="1" applyAlignment="1">
      <alignment horizontal="center"/>
    </xf>
    <xf numFmtId="0" fontId="54" fillId="4" borderId="11" xfId="0" applyFont="1" applyFill="1" applyBorder="1"/>
    <xf numFmtId="0" fontId="54" fillId="4" borderId="64" xfId="0" applyFont="1" applyFill="1" applyBorder="1"/>
    <xf numFmtId="0" fontId="54" fillId="4" borderId="65" xfId="0" applyFont="1" applyFill="1" applyBorder="1"/>
    <xf numFmtId="3" fontId="2" fillId="2" borderId="5" xfId="0" applyNumberFormat="1" applyFont="1" applyFill="1" applyBorder="1" applyAlignment="1">
      <alignment horizontal="center" vertical="center"/>
    </xf>
    <xf numFmtId="0" fontId="2" fillId="0" borderId="5" xfId="0" applyFont="1" applyBorder="1"/>
    <xf numFmtId="1" fontId="2" fillId="3" borderId="4" xfId="0" applyNumberFormat="1" applyFont="1" applyFill="1" applyBorder="1" applyAlignment="1">
      <alignment horizontal="center" vertical="center"/>
    </xf>
    <xf numFmtId="211" fontId="2" fillId="3" borderId="5" xfId="0" applyNumberFormat="1" applyFont="1" applyFill="1" applyBorder="1" applyAlignment="1">
      <alignment horizontal="right" vertical="center"/>
    </xf>
    <xf numFmtId="1" fontId="2" fillId="3" borderId="11"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3" fontId="2" fillId="3" borderId="13" xfId="0" applyNumberFormat="1" applyFont="1" applyFill="1" applyBorder="1" applyAlignment="1">
      <alignment horizontal="center" vertical="center"/>
    </xf>
    <xf numFmtId="211" fontId="2" fillId="3" borderId="13" xfId="0" applyNumberFormat="1" applyFont="1" applyFill="1" applyBorder="1" applyAlignment="1">
      <alignment horizontal="right" vertical="center"/>
    </xf>
    <xf numFmtId="3" fontId="2" fillId="3" borderId="26" xfId="0" applyNumberFormat="1" applyFont="1" applyFill="1" applyBorder="1" applyAlignment="1">
      <alignment horizontal="center" vertical="center"/>
    </xf>
    <xf numFmtId="211" fontId="2" fillId="3" borderId="14" xfId="0" applyNumberFormat="1" applyFont="1" applyFill="1" applyBorder="1" applyAlignment="1">
      <alignment horizontal="right" vertical="center"/>
    </xf>
    <xf numFmtId="3" fontId="2" fillId="9" borderId="5" xfId="0" applyNumberFormat="1" applyFont="1" applyFill="1" applyBorder="1" applyAlignment="1">
      <alignment horizontal="center" vertical="center"/>
    </xf>
    <xf numFmtId="1" fontId="5" fillId="3" borderId="4" xfId="0" applyNumberFormat="1" applyFont="1" applyFill="1" applyBorder="1" applyAlignment="1">
      <alignment horizontal="center" vertical="center"/>
    </xf>
    <xf numFmtId="1" fontId="5" fillId="3" borderId="5"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3" fontId="7" fillId="3" borderId="26" xfId="0" applyNumberFormat="1" applyFont="1" applyFill="1" applyBorder="1" applyAlignment="1">
      <alignment horizontal="center" vertical="center"/>
    </xf>
    <xf numFmtId="1" fontId="2" fillId="3" borderId="13" xfId="3" applyNumberFormat="1" applyFont="1" applyFill="1" applyBorder="1" applyAlignment="1">
      <alignment horizontal="center" vertical="center"/>
    </xf>
    <xf numFmtId="211" fontId="2" fillId="3" borderId="54" xfId="0" applyNumberFormat="1" applyFont="1" applyFill="1" applyBorder="1" applyAlignment="1">
      <alignment horizontal="right" vertical="center"/>
    </xf>
    <xf numFmtId="3" fontId="2" fillId="3" borderId="13" xfId="3" applyNumberFormat="1" applyFont="1" applyFill="1" applyBorder="1" applyAlignment="1">
      <alignment horizontal="center" vertical="center"/>
    </xf>
    <xf numFmtId="0" fontId="0" fillId="0" borderId="0" xfId="0" applyAlignment="1">
      <alignment horizontal="left" vertical="top"/>
    </xf>
    <xf numFmtId="0" fontId="8" fillId="0" borderId="0" xfId="0" applyFont="1" applyBorder="1" applyAlignment="1">
      <alignment vertical="top"/>
    </xf>
    <xf numFmtId="0" fontId="7" fillId="3" borderId="28" xfId="0" applyFont="1" applyFill="1" applyBorder="1" applyAlignment="1">
      <alignment horizontal="centerContinuous" vertical="center"/>
    </xf>
    <xf numFmtId="0" fontId="7" fillId="3" borderId="13" xfId="0" quotePrefix="1" applyFont="1" applyFill="1" applyBorder="1" applyAlignment="1">
      <alignment horizontal="right"/>
    </xf>
    <xf numFmtId="8" fontId="7" fillId="3" borderId="13" xfId="0" applyNumberFormat="1" applyFont="1" applyFill="1" applyBorder="1" applyAlignment="1">
      <alignment horizontal="center"/>
    </xf>
    <xf numFmtId="0" fontId="7" fillId="3" borderId="13" xfId="0" applyFont="1" applyFill="1" applyBorder="1" applyAlignment="1">
      <alignment horizontal="center"/>
    </xf>
    <xf numFmtId="0" fontId="7" fillId="3" borderId="14" xfId="0" applyFont="1" applyFill="1" applyBorder="1" applyAlignment="1">
      <alignment vertical="center"/>
    </xf>
    <xf numFmtId="0" fontId="2" fillId="0" borderId="0" xfId="0" applyFont="1" applyAlignment="1">
      <alignment horizontal="center"/>
    </xf>
    <xf numFmtId="0" fontId="2" fillId="3" borderId="10" xfId="0" applyFont="1" applyFill="1" applyBorder="1" applyAlignment="1">
      <alignment horizontal="center" vertical="center"/>
    </xf>
    <xf numFmtId="0" fontId="54" fillId="0" borderId="0" xfId="0" applyFont="1" applyAlignment="1">
      <alignment horizontal="centerContinuous"/>
    </xf>
    <xf numFmtId="0" fontId="0" fillId="0" borderId="0" xfId="0" applyAlignment="1">
      <alignment horizontal="centerContinuous"/>
    </xf>
    <xf numFmtId="0" fontId="0" fillId="0" borderId="0" xfId="0" applyAlignment="1">
      <alignment horizontal="left"/>
    </xf>
    <xf numFmtId="0" fontId="2" fillId="0" borderId="6" xfId="0" applyFont="1" applyFill="1" applyBorder="1" applyAlignment="1">
      <alignment vertical="center"/>
    </xf>
    <xf numFmtId="0" fontId="2" fillId="0" borderId="8" xfId="0" applyFont="1" applyFill="1" applyBorder="1" applyAlignment="1">
      <alignment vertical="center"/>
    </xf>
    <xf numFmtId="0" fontId="2" fillId="0" borderId="21" xfId="0" applyFont="1" applyFill="1" applyBorder="1" applyAlignment="1">
      <alignment vertical="center"/>
    </xf>
    <xf numFmtId="0" fontId="2" fillId="0" borderId="8"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2" fillId="0" borderId="9" xfId="0" applyFont="1" applyFill="1" applyBorder="1" applyAlignment="1">
      <alignment horizontal="centerContinuous" vertical="center"/>
    </xf>
    <xf numFmtId="0" fontId="2" fillId="0" borderId="4" xfId="0" applyFont="1" applyFill="1" applyBorder="1" applyAlignment="1">
      <alignment horizontal="center" vertical="center"/>
    </xf>
    <xf numFmtId="49" fontId="9" fillId="0" borderId="15" xfId="0" applyNumberFormat="1" applyFont="1" applyFill="1" applyBorder="1" applyAlignment="1">
      <alignment horizontal="centerContinuous" vertical="center"/>
    </xf>
    <xf numFmtId="49" fontId="9" fillId="0" borderId="16" xfId="0" applyNumberFormat="1" applyFont="1" applyFill="1" applyBorder="1" applyAlignment="1">
      <alignment horizontal="centerContinuous" vertical="center"/>
    </xf>
    <xf numFmtId="0" fontId="2" fillId="3" borderId="22" xfId="0" applyFont="1" applyFill="1" applyBorder="1" applyAlignment="1">
      <alignment horizontal="left" vertical="center"/>
    </xf>
    <xf numFmtId="0" fontId="2" fillId="3" borderId="5" xfId="0" applyFont="1" applyFill="1" applyBorder="1" applyAlignment="1">
      <alignment horizontal="left" vertical="center"/>
    </xf>
    <xf numFmtId="0" fontId="25" fillId="3" borderId="4" xfId="0" applyFont="1" applyFill="1" applyBorder="1"/>
    <xf numFmtId="3" fontId="2" fillId="3" borderId="5" xfId="0" applyNumberFormat="1" applyFont="1" applyFill="1" applyBorder="1" applyAlignment="1">
      <alignment horizontal="left" vertical="center"/>
    </xf>
    <xf numFmtId="0" fontId="2" fillId="3" borderId="1" xfId="0" applyFont="1" applyFill="1" applyBorder="1"/>
    <xf numFmtId="0" fontId="2" fillId="3" borderId="2" xfId="0" applyFont="1" applyFill="1" applyBorder="1"/>
    <xf numFmtId="0" fontId="2" fillId="3" borderId="66" xfId="0" applyFont="1" applyFill="1" applyBorder="1"/>
    <xf numFmtId="0" fontId="2" fillId="3" borderId="2" xfId="0" applyFont="1" applyFill="1" applyBorder="1" applyAlignment="1">
      <alignment horizontal="right" vertical="center"/>
    </xf>
    <xf numFmtId="0" fontId="2" fillId="3" borderId="2" xfId="0" applyFont="1" applyFill="1" applyBorder="1" applyAlignment="1">
      <alignment horizontal="left" vertical="center"/>
    </xf>
    <xf numFmtId="0" fontId="2" fillId="3" borderId="67" xfId="0" applyFont="1" applyFill="1" applyBorder="1" applyAlignment="1">
      <alignment horizontal="left" vertical="center"/>
    </xf>
    <xf numFmtId="0" fontId="2" fillId="3" borderId="3" xfId="0" applyFont="1" applyFill="1" applyBorder="1" applyAlignment="1">
      <alignment horizontal="left" vertical="center"/>
    </xf>
    <xf numFmtId="0" fontId="2" fillId="3" borderId="11" xfId="0" applyFont="1" applyFill="1" applyBorder="1"/>
    <xf numFmtId="0" fontId="2" fillId="3" borderId="13" xfId="0" applyFont="1" applyFill="1" applyBorder="1"/>
    <xf numFmtId="0" fontId="2" fillId="3" borderId="12" xfId="0" applyFont="1" applyFill="1" applyBorder="1"/>
    <xf numFmtId="0" fontId="2" fillId="3" borderId="13" xfId="0" applyFont="1" applyFill="1" applyBorder="1" applyAlignment="1">
      <alignment horizontal="left" vertical="center"/>
    </xf>
    <xf numFmtId="0" fontId="2" fillId="3" borderId="26" xfId="0" applyFont="1" applyFill="1" applyBorder="1" applyAlignment="1">
      <alignment horizontal="left" vertical="center"/>
    </xf>
    <xf numFmtId="0" fontId="2" fillId="3" borderId="14" xfId="0" applyFont="1" applyFill="1" applyBorder="1" applyAlignment="1">
      <alignment horizontal="left" vertical="center"/>
    </xf>
    <xf numFmtId="0" fontId="6" fillId="0" borderId="0" xfId="0" applyFont="1"/>
    <xf numFmtId="0" fontId="54" fillId="0" borderId="0" xfId="0" applyFont="1" applyFill="1" applyBorder="1" applyAlignment="1">
      <alignment horizontal="center"/>
    </xf>
    <xf numFmtId="199" fontId="29" fillId="3" borderId="0" xfId="2" applyNumberFormat="1" applyFont="1" applyFill="1" applyBorder="1"/>
    <xf numFmtId="199" fontId="5" fillId="3" borderId="0" xfId="0" applyNumberFormat="1" applyFont="1" applyFill="1" applyBorder="1"/>
    <xf numFmtId="37" fontId="27" fillId="3" borderId="10" xfId="1" applyNumberFormat="1" applyFont="1" applyFill="1" applyBorder="1" applyAlignment="1">
      <alignment vertical="center"/>
    </xf>
    <xf numFmtId="43" fontId="27" fillId="3" borderId="0" xfId="1" quotePrefix="1" applyFont="1" applyFill="1" applyBorder="1" applyAlignment="1">
      <alignment horizontal="center" vertical="center"/>
    </xf>
    <xf numFmtId="164" fontId="27" fillId="3" borderId="0" xfId="1" applyNumberFormat="1" applyFont="1" applyFill="1" applyBorder="1" applyAlignment="1">
      <alignment horizontal="right" vertical="center"/>
    </xf>
    <xf numFmtId="174" fontId="27" fillId="3" borderId="0" xfId="1" quotePrefix="1" applyNumberFormat="1" applyFont="1" applyFill="1" applyBorder="1" applyAlignment="1">
      <alignment horizontal="center" vertical="center"/>
    </xf>
    <xf numFmtId="170" fontId="27" fillId="3" borderId="53" xfId="3" applyNumberFormat="1" applyFont="1" applyFill="1" applyBorder="1" applyAlignment="1">
      <alignment vertical="center"/>
    </xf>
    <xf numFmtId="9" fontId="9" fillId="9" borderId="0" xfId="0" applyNumberFormat="1" applyFont="1" applyFill="1" applyBorder="1" applyAlignment="1">
      <alignment vertical="top"/>
    </xf>
    <xf numFmtId="9" fontId="9" fillId="9" borderId="22" xfId="0" applyNumberFormat="1" applyFont="1" applyFill="1" applyBorder="1" applyAlignment="1">
      <alignment horizontal="center"/>
    </xf>
    <xf numFmtId="37" fontId="27" fillId="3" borderId="10" xfId="1" quotePrefix="1" applyNumberFormat="1" applyFont="1" applyFill="1" applyBorder="1" applyAlignment="1">
      <alignment horizontal="right" vertical="center"/>
    </xf>
    <xf numFmtId="43" fontId="29" fillId="3" borderId="0" xfId="1" applyFont="1" applyFill="1" applyBorder="1" applyAlignment="1">
      <alignment horizontal="right" vertical="center"/>
    </xf>
    <xf numFmtId="174" fontId="38" fillId="0" borderId="0" xfId="0" applyNumberFormat="1" applyFont="1"/>
    <xf numFmtId="164" fontId="29" fillId="3" borderId="22" xfId="0" applyNumberFormat="1" applyFont="1" applyFill="1" applyBorder="1" applyAlignment="1">
      <alignment horizontal="right" vertical="center"/>
    </xf>
    <xf numFmtId="3" fontId="27" fillId="3" borderId="22" xfId="2" applyNumberFormat="1" applyFont="1" applyFill="1" applyBorder="1" applyAlignment="1">
      <alignment vertical="center"/>
    </xf>
    <xf numFmtId="0" fontId="22" fillId="2" borderId="0" xfId="0" applyFont="1" applyFill="1" applyBorder="1" applyAlignment="1">
      <alignment horizontal="center" vertical="center"/>
    </xf>
    <xf numFmtId="0" fontId="22" fillId="2" borderId="5" xfId="0" applyFont="1" applyFill="1" applyBorder="1" applyAlignment="1">
      <alignment horizontal="center" vertical="center"/>
    </xf>
    <xf numFmtId="0" fontId="7" fillId="7" borderId="0" xfId="0" applyFont="1" applyFill="1" applyBorder="1" applyAlignment="1">
      <alignment horizontal="center" vertical="center"/>
    </xf>
    <xf numFmtId="169" fontId="7" fillId="3" borderId="0" xfId="3" quotePrefix="1" applyNumberFormat="1" applyFont="1" applyFill="1" applyBorder="1" applyAlignment="1">
      <alignment horizontal="center" vertical="center"/>
    </xf>
    <xf numFmtId="171" fontId="7" fillId="3" borderId="0" xfId="3" applyNumberFormat="1" applyFont="1" applyFill="1" applyBorder="1" applyAlignment="1">
      <alignment horizontal="center" vertical="center"/>
    </xf>
    <xf numFmtId="175" fontId="9" fillId="3" borderId="0" xfId="0" applyNumberFormat="1" applyFont="1" applyFill="1" applyBorder="1" applyAlignment="1">
      <alignment horizontal="right" vertical="center"/>
    </xf>
    <xf numFmtId="10" fontId="9" fillId="3" borderId="5" xfId="1" applyNumberFormat="1" applyFont="1" applyFill="1" applyBorder="1" applyAlignment="1">
      <alignment horizontal="center" vertical="center"/>
    </xf>
    <xf numFmtId="9" fontId="9" fillId="3" borderId="0" xfId="3" applyFont="1" applyFill="1" applyBorder="1" applyAlignment="1">
      <alignment horizontal="right" vertical="center" indent="5"/>
    </xf>
    <xf numFmtId="9" fontId="9" fillId="3" borderId="0" xfId="3" applyFont="1" applyFill="1" applyBorder="1" applyAlignment="1">
      <alignment horizontal="right" indent="5"/>
    </xf>
    <xf numFmtId="10" fontId="9" fillId="3" borderId="5" xfId="1" applyNumberFormat="1" applyFont="1" applyFill="1" applyBorder="1" applyAlignment="1">
      <alignment horizontal="center"/>
    </xf>
    <xf numFmtId="9" fontId="9" fillId="3" borderId="13" xfId="3" applyFont="1" applyFill="1" applyBorder="1" applyAlignment="1">
      <alignment horizontal="right" indent="5"/>
    </xf>
    <xf numFmtId="10" fontId="9" fillId="3" borderId="14" xfId="1" applyNumberFormat="1" applyFont="1" applyFill="1" applyBorder="1" applyAlignment="1">
      <alignment horizontal="center"/>
    </xf>
    <xf numFmtId="0" fontId="4" fillId="0" borderId="0" xfId="0" applyFont="1" applyBorder="1" applyAlignment="1">
      <alignment vertical="center" wrapText="1"/>
    </xf>
    <xf numFmtId="0" fontId="8" fillId="0" borderId="0" xfId="0" applyFont="1" applyFill="1" applyBorder="1" applyAlignment="1">
      <alignment horizontal="left" vertical="top"/>
    </xf>
    <xf numFmtId="0" fontId="0" fillId="0" borderId="0" xfId="0" applyAlignment="1">
      <alignment horizontal="center"/>
    </xf>
    <xf numFmtId="0" fontId="2" fillId="3" borderId="11" xfId="0" applyFont="1" applyFill="1" applyBorder="1" applyAlignment="1">
      <alignment horizontal="center" vertical="top"/>
    </xf>
    <xf numFmtId="0" fontId="2" fillId="3" borderId="4" xfId="0" applyFont="1" applyFill="1" applyBorder="1" applyAlignment="1">
      <alignment horizontal="center" vertical="center"/>
    </xf>
    <xf numFmtId="0" fontId="2" fillId="3" borderId="4" xfId="0" applyFont="1" applyFill="1" applyBorder="1" applyAlignment="1">
      <alignment horizontal="center" vertical="top"/>
    </xf>
    <xf numFmtId="0" fontId="2" fillId="0" borderId="0" xfId="0" applyFont="1" applyAlignment="1">
      <alignment horizontal="center"/>
    </xf>
    <xf numFmtId="0" fontId="2" fillId="2" borderId="8" xfId="0" applyFont="1" applyFill="1" applyBorder="1" applyAlignment="1">
      <alignment horizontal="center" vertical="center"/>
    </xf>
    <xf numFmtId="174" fontId="0" fillId="0" borderId="0" xfId="0" applyNumberFormat="1"/>
    <xf numFmtId="0" fontId="65" fillId="9" borderId="0" xfId="0" applyFont="1" applyFill="1" applyBorder="1" applyAlignment="1">
      <alignment vertical="center"/>
    </xf>
    <xf numFmtId="0" fontId="65" fillId="9" borderId="0" xfId="0" applyFont="1" applyFill="1" applyBorder="1" applyAlignment="1">
      <alignment horizontal="centerContinuous"/>
    </xf>
    <xf numFmtId="0" fontId="79" fillId="9" borderId="5" xfId="0" applyFont="1" applyFill="1" applyBorder="1" applyAlignment="1">
      <alignment horizontal="center" vertical="center" wrapText="1"/>
    </xf>
    <xf numFmtId="199" fontId="7" fillId="3" borderId="0" xfId="0" applyNumberFormat="1" applyFont="1" applyFill="1" applyBorder="1" applyAlignment="1">
      <alignment vertical="center"/>
    </xf>
    <xf numFmtId="170" fontId="7" fillId="3" borderId="0" xfId="3" applyNumberFormat="1" applyFont="1" applyFill="1" applyBorder="1" applyAlignment="1">
      <alignment horizontal="right" vertical="center"/>
    </xf>
    <xf numFmtId="201" fontId="7" fillId="3" borderId="0" xfId="0" applyNumberFormat="1" applyFont="1" applyFill="1" applyBorder="1" applyAlignment="1"/>
    <xf numFmtId="201" fontId="7" fillId="3" borderId="22" xfId="0" applyNumberFormat="1" applyFont="1" applyFill="1" applyBorder="1" applyAlignment="1">
      <alignment horizontal="right"/>
    </xf>
    <xf numFmtId="199" fontId="7" fillId="3" borderId="22" xfId="0" applyNumberFormat="1" applyFont="1" applyFill="1" applyBorder="1" applyAlignment="1"/>
    <xf numFmtId="170" fontId="7" fillId="3" borderId="22" xfId="3" quotePrefix="1" applyNumberFormat="1" applyFont="1" applyFill="1" applyBorder="1" applyAlignment="1">
      <alignment horizontal="right" vertical="center"/>
    </xf>
    <xf numFmtId="200" fontId="7" fillId="3" borderId="0" xfId="1" applyNumberFormat="1" applyFont="1" applyFill="1" applyBorder="1" applyAlignment="1">
      <alignment horizontal="right" vertical="center"/>
    </xf>
    <xf numFmtId="170" fontId="7" fillId="3" borderId="0" xfId="3" quotePrefix="1" applyNumberFormat="1" applyFont="1" applyFill="1" applyBorder="1" applyAlignment="1">
      <alignment horizontal="right" vertical="center"/>
    </xf>
    <xf numFmtId="199" fontId="7" fillId="3" borderId="22" xfId="0" applyNumberFormat="1" applyFont="1" applyFill="1" applyBorder="1" applyAlignment="1">
      <alignment horizontal="right" vertical="center"/>
    </xf>
    <xf numFmtId="0" fontId="77" fillId="9" borderId="10" xfId="0" applyFont="1" applyFill="1" applyBorder="1" applyAlignment="1">
      <alignment horizontal="centerContinuous" vertical="center"/>
    </xf>
    <xf numFmtId="0" fontId="79" fillId="9" borderId="10" xfId="0" applyFont="1" applyFill="1" applyBorder="1" applyAlignment="1">
      <alignment horizontal="centerContinuous" vertical="center"/>
    </xf>
    <xf numFmtId="0" fontId="79" fillId="9" borderId="57" xfId="0" applyFont="1" applyFill="1" applyBorder="1" applyAlignment="1">
      <alignment horizontal="center" vertical="top" wrapText="1"/>
    </xf>
    <xf numFmtId="197" fontId="29" fillId="3" borderId="51" xfId="0" applyNumberFormat="1" applyFont="1" applyFill="1" applyBorder="1" applyAlignment="1">
      <alignment horizontal="center" vertical="center"/>
    </xf>
    <xf numFmtId="201" fontId="7" fillId="3" borderId="22" xfId="0" applyNumberFormat="1" applyFont="1" applyFill="1" applyBorder="1" applyAlignment="1"/>
    <xf numFmtId="201" fontId="7" fillId="3" borderId="22" xfId="1" applyNumberFormat="1" applyFont="1" applyFill="1" applyBorder="1" applyAlignment="1"/>
    <xf numFmtId="0" fontId="77" fillId="2" borderId="10" xfId="0" applyFont="1" applyFill="1" applyBorder="1" applyAlignment="1">
      <alignment horizontal="center" vertical="center"/>
    </xf>
    <xf numFmtId="0" fontId="77" fillId="2" borderId="0" xfId="0" applyFont="1" applyFill="1" applyBorder="1" applyAlignment="1">
      <alignment horizontal="center" vertical="center"/>
    </xf>
    <xf numFmtId="0" fontId="77" fillId="2" borderId="5" xfId="0" applyFont="1" applyFill="1" applyBorder="1" applyAlignment="1">
      <alignment horizontal="center" vertical="center"/>
    </xf>
    <xf numFmtId="0" fontId="77" fillId="9" borderId="0" xfId="0" applyFont="1" applyFill="1" applyBorder="1" applyAlignment="1">
      <alignment horizontal="centerContinuous" vertical="center"/>
    </xf>
    <xf numFmtId="0" fontId="77" fillId="9" borderId="0" xfId="0" applyFont="1" applyFill="1" applyBorder="1" applyAlignment="1">
      <alignment horizontal="centerContinuous"/>
    </xf>
    <xf numFmtId="0" fontId="79" fillId="9" borderId="0" xfId="0" applyFont="1" applyFill="1" applyBorder="1" applyAlignment="1">
      <alignment horizontal="centerContinuous" vertical="center"/>
    </xf>
    <xf numFmtId="164" fontId="69" fillId="3" borderId="22" xfId="0" applyNumberFormat="1" applyFont="1" applyFill="1" applyBorder="1" applyAlignment="1">
      <alignment vertical="center"/>
    </xf>
    <xf numFmtId="0" fontId="83" fillId="7" borderId="22" xfId="0" applyFont="1" applyFill="1" applyBorder="1" applyAlignment="1">
      <alignment horizontal="centerContinuous" vertical="center"/>
    </xf>
    <xf numFmtId="3" fontId="83" fillId="7" borderId="0" xfId="0" applyNumberFormat="1" applyFont="1" applyFill="1" applyBorder="1" applyAlignment="1">
      <alignment horizontal="centerContinuous" vertical="center"/>
    </xf>
    <xf numFmtId="0" fontId="83" fillId="7" borderId="0" xfId="0" applyFont="1" applyFill="1" applyBorder="1" applyAlignment="1">
      <alignment horizontal="centerContinuous" vertical="center"/>
    </xf>
    <xf numFmtId="0" fontId="83" fillId="0" borderId="0" xfId="0" applyFont="1" applyFill="1" applyBorder="1" applyAlignment="1">
      <alignment horizontal="centerContinuous" vertical="center"/>
    </xf>
    <xf numFmtId="3" fontId="85" fillId="7" borderId="0" xfId="0" applyNumberFormat="1" applyFont="1" applyFill="1" applyBorder="1" applyAlignment="1">
      <alignment horizontal="centerContinuous" vertical="center"/>
    </xf>
    <xf numFmtId="0" fontId="85" fillId="7" borderId="0" xfId="0" applyFont="1" applyFill="1" applyBorder="1" applyAlignment="1">
      <alignment horizontal="centerContinuous" vertical="center"/>
    </xf>
    <xf numFmtId="0" fontId="83" fillId="7" borderId="0" xfId="0" applyFont="1" applyFill="1" applyBorder="1" applyAlignment="1">
      <alignment horizontal="centerContinuous"/>
    </xf>
    <xf numFmtId="0" fontId="69" fillId="0" borderId="0" xfId="0" applyFont="1" applyFill="1" applyBorder="1" applyAlignment="1">
      <alignment horizontal="right" vertical="center"/>
    </xf>
    <xf numFmtId="0" fontId="69" fillId="7" borderId="22" xfId="0" applyFont="1" applyFill="1" applyBorder="1" applyAlignment="1">
      <alignment horizontal="right" vertical="center"/>
    </xf>
    <xf numFmtId="0" fontId="69" fillId="7" borderId="10" xfId="0" applyFont="1" applyFill="1" applyBorder="1" applyAlignment="1">
      <alignment horizontal="center" vertical="center"/>
    </xf>
    <xf numFmtId="0" fontId="69" fillId="7" borderId="0" xfId="0" applyFont="1" applyFill="1" applyBorder="1" applyAlignment="1">
      <alignment horizontal="right"/>
    </xf>
    <xf numFmtId="0" fontId="7" fillId="3" borderId="0" xfId="0" applyFont="1" applyFill="1" applyBorder="1" applyAlignment="1">
      <alignment horizontal="center"/>
    </xf>
    <xf numFmtId="0" fontId="80" fillId="9" borderId="0" xfId="0" applyFont="1" applyFill="1" applyBorder="1" applyAlignment="1">
      <alignment horizontal="center" vertical="center"/>
    </xf>
    <xf numFmtId="0" fontId="80" fillId="9" borderId="10" xfId="0" applyFont="1" applyFill="1" applyBorder="1" applyAlignment="1">
      <alignment horizontal="center" vertical="center"/>
    </xf>
    <xf numFmtId="0" fontId="65" fillId="9" borderId="5" xfId="0" applyFont="1" applyFill="1" applyBorder="1" applyAlignment="1">
      <alignment horizontal="center" vertical="center"/>
    </xf>
    <xf numFmtId="0" fontId="77" fillId="0" borderId="0" xfId="0" applyFont="1" applyFill="1" applyBorder="1" applyAlignment="1">
      <alignment horizontal="center" vertical="center"/>
    </xf>
    <xf numFmtId="0" fontId="82" fillId="2" borderId="0" xfId="0" applyFont="1" applyFill="1" applyBorder="1" applyAlignment="1" applyProtection="1">
      <alignment horizontal="left"/>
    </xf>
    <xf numFmtId="0" fontId="77" fillId="2" borderId="0" xfId="0" applyFont="1" applyFill="1" applyBorder="1" applyAlignment="1">
      <alignment horizontal="left"/>
    </xf>
    <xf numFmtId="0" fontId="77" fillId="2" borderId="5" xfId="0" applyFont="1" applyFill="1" applyBorder="1" applyAlignment="1">
      <alignment horizontal="left"/>
    </xf>
    <xf numFmtId="0" fontId="77" fillId="2" borderId="0" xfId="0" applyFont="1" applyFill="1" applyBorder="1" applyAlignment="1">
      <alignment horizontal="left" vertical="center"/>
    </xf>
    <xf numFmtId="0" fontId="2" fillId="3" borderId="11" xfId="0" applyFont="1" applyFill="1" applyBorder="1" applyAlignment="1">
      <alignment horizontal="right" vertical="center"/>
    </xf>
    <xf numFmtId="0" fontId="74" fillId="3" borderId="13" xfId="0" quotePrefix="1" applyFont="1" applyFill="1" applyBorder="1" applyAlignment="1">
      <alignment horizontal="left" vertical="center"/>
    </xf>
    <xf numFmtId="169" fontId="7" fillId="3" borderId="13" xfId="3" applyNumberFormat="1" applyFont="1" applyFill="1" applyBorder="1" applyAlignment="1">
      <alignment horizontal="center" vertical="center"/>
    </xf>
    <xf numFmtId="169" fontId="7" fillId="3" borderId="54" xfId="3" applyNumberFormat="1" applyFont="1" applyFill="1" applyBorder="1" applyAlignment="1">
      <alignment horizontal="center" vertical="center"/>
    </xf>
    <xf numFmtId="168" fontId="9" fillId="3" borderId="5" xfId="0" applyNumberFormat="1" applyFont="1" applyFill="1" applyBorder="1" applyAlignment="1">
      <alignment horizontal="center" vertical="top"/>
    </xf>
    <xf numFmtId="168" fontId="9" fillId="3" borderId="5" xfId="0" applyNumberFormat="1" applyFont="1" applyFill="1" applyBorder="1" applyAlignment="1">
      <alignment horizontal="center" vertical="center"/>
    </xf>
    <xf numFmtId="0" fontId="9" fillId="3" borderId="60" xfId="0" applyFont="1" applyFill="1" applyBorder="1" applyAlignment="1">
      <alignment horizontal="center" vertical="center"/>
    </xf>
    <xf numFmtId="168" fontId="9" fillId="3" borderId="16" xfId="0" applyNumberFormat="1" applyFont="1" applyFill="1" applyBorder="1" applyAlignment="1">
      <alignment vertical="center"/>
    </xf>
    <xf numFmtId="168" fontId="9" fillId="3" borderId="17" xfId="0" applyNumberFormat="1" applyFont="1" applyFill="1" applyBorder="1" applyAlignment="1">
      <alignment horizontal="center" vertical="center"/>
    </xf>
    <xf numFmtId="0" fontId="80" fillId="2" borderId="0" xfId="0" applyFont="1" applyFill="1" applyBorder="1" applyAlignment="1">
      <alignment horizontal="center" vertical="top"/>
    </xf>
    <xf numFmtId="0" fontId="54" fillId="3" borderId="22" xfId="0" applyFont="1" applyFill="1" applyBorder="1" applyAlignment="1">
      <alignment vertical="center"/>
    </xf>
    <xf numFmtId="0" fontId="54" fillId="3" borderId="26" xfId="0" applyFont="1" applyFill="1" applyBorder="1" applyAlignment="1">
      <alignment vertical="center"/>
    </xf>
    <xf numFmtId="0" fontId="79" fillId="3" borderId="0" xfId="0" applyFont="1" applyFill="1" applyBorder="1" applyAlignment="1">
      <alignment vertical="center"/>
    </xf>
    <xf numFmtId="0" fontId="2" fillId="3" borderId="4" xfId="0" applyFont="1" applyFill="1" applyBorder="1" applyAlignment="1">
      <alignment vertical="center"/>
    </xf>
    <xf numFmtId="0" fontId="84" fillId="3" borderId="0" xfId="0" applyFont="1" applyFill="1" applyBorder="1" applyAlignment="1">
      <alignment vertical="center"/>
    </xf>
    <xf numFmtId="172" fontId="2" fillId="3" borderId="0" xfId="0" applyNumberFormat="1" applyFont="1" applyFill="1" applyBorder="1" applyAlignment="1">
      <alignment vertical="center"/>
    </xf>
    <xf numFmtId="170" fontId="2" fillId="3" borderId="0" xfId="3" applyNumberFormat="1" applyFont="1" applyFill="1" applyBorder="1" applyAlignment="1">
      <alignment vertical="center"/>
    </xf>
    <xf numFmtId="3" fontId="42" fillId="3" borderId="0" xfId="0" applyNumberFormat="1" applyFont="1" applyFill="1" applyBorder="1" applyAlignment="1">
      <alignment horizontal="right"/>
    </xf>
    <xf numFmtId="170" fontId="84" fillId="3" borderId="0" xfId="3" applyNumberFormat="1" applyFont="1" applyFill="1" applyBorder="1" applyAlignment="1">
      <alignment vertical="center"/>
    </xf>
    <xf numFmtId="172" fontId="30" fillId="3" borderId="0" xfId="0" applyNumberFormat="1" applyFont="1" applyFill="1" applyBorder="1" applyAlignment="1">
      <alignment vertical="center"/>
    </xf>
    <xf numFmtId="172" fontId="84" fillId="3" borderId="0" xfId="0" applyNumberFormat="1" applyFont="1" applyFill="1" applyBorder="1" applyAlignment="1">
      <alignment vertical="center"/>
    </xf>
    <xf numFmtId="3" fontId="7" fillId="3" borderId="0" xfId="0" applyNumberFormat="1" applyFont="1" applyFill="1" applyBorder="1" applyAlignment="1">
      <alignment horizontal="right"/>
    </xf>
    <xf numFmtId="0" fontId="77" fillId="9" borderId="0" xfId="0" applyFont="1" applyFill="1" applyBorder="1" applyAlignment="1">
      <alignment horizontal="center" vertical="center"/>
    </xf>
    <xf numFmtId="0" fontId="80" fillId="2" borderId="5" xfId="0" applyFont="1" applyFill="1" applyBorder="1" applyAlignment="1">
      <alignment horizontal="centerContinuous" vertical="center"/>
    </xf>
    <xf numFmtId="0" fontId="80" fillId="2" borderId="5" xfId="0" applyFont="1" applyFill="1" applyBorder="1" applyAlignment="1">
      <alignment horizontal="centerContinuous"/>
    </xf>
    <xf numFmtId="0" fontId="67" fillId="2" borderId="10" xfId="0" applyFont="1" applyFill="1" applyBorder="1" applyAlignment="1">
      <alignment horizontal="center" vertical="center"/>
    </xf>
    <xf numFmtId="0" fontId="80" fillId="2" borderId="10" xfId="0" applyFont="1" applyFill="1" applyBorder="1" applyAlignment="1">
      <alignment horizontal="centerContinuous" vertical="center"/>
    </xf>
    <xf numFmtId="0" fontId="40" fillId="3" borderId="18" xfId="0" applyFont="1" applyFill="1" applyBorder="1" applyAlignment="1">
      <alignment horizontal="center"/>
    </xf>
    <xf numFmtId="183" fontId="9" fillId="3" borderId="56" xfId="0" applyNumberFormat="1" applyFont="1" applyFill="1" applyBorder="1" applyAlignment="1">
      <alignment horizontal="right" vertical="center"/>
    </xf>
    <xf numFmtId="184" fontId="9" fillId="3" borderId="42" xfId="0" applyNumberFormat="1" applyFont="1" applyFill="1" applyBorder="1" applyAlignment="1">
      <alignment vertical="center"/>
    </xf>
    <xf numFmtId="3" fontId="9" fillId="3" borderId="56" xfId="2" applyNumberFormat="1" applyFont="1" applyFill="1" applyBorder="1" applyAlignment="1">
      <alignment vertical="center"/>
    </xf>
    <xf numFmtId="164" fontId="9" fillId="3" borderId="56" xfId="2" applyNumberFormat="1" applyFont="1" applyFill="1" applyBorder="1" applyAlignment="1">
      <alignment vertical="center"/>
    </xf>
    <xf numFmtId="184" fontId="9" fillId="3" borderId="47" xfId="0" applyNumberFormat="1" applyFont="1" applyFill="1" applyBorder="1" applyAlignment="1">
      <alignment vertical="center"/>
    </xf>
    <xf numFmtId="164" fontId="9" fillId="3" borderId="42" xfId="0" applyNumberFormat="1" applyFont="1" applyFill="1" applyBorder="1" applyAlignment="1">
      <alignment horizontal="right" vertical="center"/>
    </xf>
    <xf numFmtId="164" fontId="9" fillId="3" borderId="42" xfId="0" applyNumberFormat="1" applyFont="1" applyFill="1" applyBorder="1" applyAlignment="1">
      <alignment horizontal="center" vertical="center"/>
    </xf>
    <xf numFmtId="183" fontId="9" fillId="3" borderId="22" xfId="0" applyNumberFormat="1" applyFont="1" applyFill="1" applyBorder="1" applyAlignment="1">
      <alignment horizontal="right" vertical="center"/>
    </xf>
    <xf numFmtId="184" fontId="9" fillId="3" borderId="0" xfId="0" applyNumberFormat="1" applyFont="1" applyFill="1" applyBorder="1" applyAlignment="1">
      <alignment vertical="center"/>
    </xf>
    <xf numFmtId="3" fontId="9" fillId="3" borderId="22" xfId="2" applyNumberFormat="1" applyFont="1" applyFill="1" applyBorder="1" applyAlignment="1">
      <alignment vertical="center"/>
    </xf>
    <xf numFmtId="164" fontId="9" fillId="3" borderId="22" xfId="2" applyNumberFormat="1" applyFont="1" applyFill="1" applyBorder="1" applyAlignment="1">
      <alignment vertical="center"/>
    </xf>
    <xf numFmtId="184" fontId="9" fillId="3" borderId="46" xfId="0" applyNumberFormat="1" applyFont="1" applyFill="1" applyBorder="1" applyAlignment="1">
      <alignment vertical="center"/>
    </xf>
    <xf numFmtId="164" fontId="9" fillId="3" borderId="0" xfId="0" applyNumberFormat="1" applyFont="1" applyFill="1" applyBorder="1" applyAlignment="1">
      <alignment horizontal="right" vertical="center"/>
    </xf>
    <xf numFmtId="164" fontId="9" fillId="3" borderId="0"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164" fontId="9" fillId="3" borderId="0" xfId="0" applyNumberFormat="1" applyFont="1" applyFill="1" applyBorder="1" applyAlignment="1">
      <alignment horizontal="right" vertical="center" indent="3"/>
    </xf>
    <xf numFmtId="0" fontId="15" fillId="3" borderId="46" xfId="0" applyNumberFormat="1" applyFont="1" applyFill="1" applyBorder="1" applyAlignment="1">
      <alignment horizontal="center" vertical="center"/>
    </xf>
    <xf numFmtId="164" fontId="9" fillId="3" borderId="56" xfId="2" applyNumberFormat="1" applyFont="1" applyFill="1" applyBorder="1" applyAlignment="1">
      <alignment horizontal="right" vertical="center" indent="3"/>
    </xf>
    <xf numFmtId="183" fontId="9" fillId="3" borderId="30" xfId="0" applyNumberFormat="1" applyFont="1" applyFill="1" applyBorder="1" applyAlignment="1">
      <alignment horizontal="right" vertical="center"/>
    </xf>
    <xf numFmtId="184" fontId="9" fillId="3" borderId="16" xfId="0" applyNumberFormat="1" applyFont="1" applyFill="1" applyBorder="1" applyAlignment="1">
      <alignment vertical="center"/>
    </xf>
    <xf numFmtId="3" fontId="9" fillId="3" borderId="30" xfId="2" applyNumberFormat="1" applyFont="1" applyFill="1" applyBorder="1" applyAlignment="1">
      <alignment vertical="center"/>
    </xf>
    <xf numFmtId="164" fontId="9" fillId="3" borderId="30" xfId="2" applyNumberFormat="1" applyFont="1" applyFill="1" applyBorder="1" applyAlignment="1">
      <alignment vertical="center"/>
    </xf>
    <xf numFmtId="184" fontId="9" fillId="3" borderId="70" xfId="0" applyNumberFormat="1" applyFont="1" applyFill="1" applyBorder="1" applyAlignment="1">
      <alignment vertical="center"/>
    </xf>
    <xf numFmtId="164" fontId="9" fillId="3" borderId="16" xfId="0" applyNumberFormat="1" applyFont="1" applyFill="1" applyBorder="1" applyAlignment="1">
      <alignment horizontal="right" vertical="center"/>
    </xf>
    <xf numFmtId="164" fontId="9" fillId="3" borderId="16" xfId="2" applyNumberFormat="1" applyFont="1" applyFill="1" applyBorder="1" applyAlignment="1">
      <alignment horizontal="right" vertical="center" indent="3"/>
    </xf>
    <xf numFmtId="185" fontId="9" fillId="3" borderId="23" xfId="0" applyNumberFormat="1" applyFont="1" applyFill="1" applyBorder="1" applyAlignment="1">
      <alignment horizontal="right" vertical="center"/>
    </xf>
    <xf numFmtId="3" fontId="9" fillId="3" borderId="22" xfId="0" applyNumberFormat="1" applyFont="1" applyFill="1" applyBorder="1" applyAlignment="1">
      <alignment vertical="center"/>
    </xf>
    <xf numFmtId="164" fontId="9" fillId="3" borderId="0" xfId="2" applyNumberFormat="1" applyFont="1" applyFill="1" applyBorder="1" applyAlignment="1">
      <alignment horizontal="right" vertical="center" indent="3"/>
    </xf>
    <xf numFmtId="10" fontId="9" fillId="3" borderId="59" xfId="3" applyNumberFormat="1" applyFont="1" applyFill="1" applyBorder="1" applyAlignment="1">
      <alignment horizontal="center" vertical="center"/>
    </xf>
    <xf numFmtId="10" fontId="9" fillId="3" borderId="23" xfId="3"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0" fontId="9" fillId="3" borderId="59"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xf>
    <xf numFmtId="0" fontId="65" fillId="2" borderId="22" xfId="0" applyFont="1" applyFill="1" applyBorder="1" applyAlignment="1">
      <alignment horizontal="centerContinuous" vertical="center"/>
    </xf>
    <xf numFmtId="0" fontId="9" fillId="2" borderId="23" xfId="0" applyFont="1" applyFill="1" applyBorder="1" applyAlignment="1">
      <alignment horizontal="centerContinuous" vertical="center"/>
    </xf>
    <xf numFmtId="0" fontId="65" fillId="2" borderId="0" xfId="0" applyFont="1" applyFill="1" applyBorder="1" applyAlignment="1">
      <alignment horizontal="centerContinuous" vertical="center"/>
    </xf>
    <xf numFmtId="0" fontId="9" fillId="2" borderId="0" xfId="0" applyFont="1" applyFill="1" applyBorder="1" applyAlignment="1">
      <alignment horizontal="centerContinuous" vertical="center"/>
    </xf>
    <xf numFmtId="9" fontId="65" fillId="2" borderId="22" xfId="0" applyNumberFormat="1" applyFont="1" applyFill="1" applyBorder="1" applyAlignment="1">
      <alignment horizontal="centerContinuous" vertical="center"/>
    </xf>
    <xf numFmtId="9" fontId="13" fillId="2" borderId="22" xfId="0" applyNumberFormat="1" applyFont="1" applyFill="1" applyBorder="1" applyAlignment="1">
      <alignment horizontal="centerContinuous"/>
    </xf>
    <xf numFmtId="9" fontId="63" fillId="2" borderId="23" xfId="0" applyNumberFormat="1" applyFont="1" applyFill="1" applyBorder="1" applyAlignment="1">
      <alignment horizontal="centerContinuous"/>
    </xf>
    <xf numFmtId="0" fontId="13" fillId="2" borderId="0" xfId="0" applyFont="1" applyFill="1" applyBorder="1" applyAlignment="1">
      <alignment horizontal="centerContinuous"/>
    </xf>
    <xf numFmtId="9" fontId="13" fillId="2" borderId="0" xfId="0" applyNumberFormat="1" applyFont="1" applyFill="1" applyBorder="1" applyAlignment="1">
      <alignment horizontal="centerContinuous"/>
    </xf>
    <xf numFmtId="0" fontId="13" fillId="2" borderId="22" xfId="0" applyFont="1" applyFill="1" applyBorder="1" applyAlignment="1">
      <alignment horizontal="centerContinuous"/>
    </xf>
    <xf numFmtId="174" fontId="9" fillId="3" borderId="22" xfId="1" applyNumberFormat="1" applyFont="1" applyFill="1" applyBorder="1" applyAlignment="1">
      <alignment vertical="center"/>
    </xf>
    <xf numFmtId="174" fontId="9" fillId="3" borderId="22" xfId="1" quotePrefix="1" applyNumberFormat="1" applyFont="1" applyFill="1" applyBorder="1" applyAlignment="1">
      <alignment horizontal="right" vertical="center"/>
    </xf>
    <xf numFmtId="174" fontId="9" fillId="3" borderId="0" xfId="1" applyNumberFormat="1" applyFont="1" applyFill="1" applyBorder="1" applyAlignment="1">
      <alignment horizontal="right" vertical="center"/>
    </xf>
    <xf numFmtId="174" fontId="9" fillId="3" borderId="0" xfId="1" applyNumberFormat="1" applyFont="1" applyFill="1" applyBorder="1" applyAlignment="1">
      <alignment horizontal="center" vertical="center"/>
    </xf>
    <xf numFmtId="1" fontId="9" fillId="3" borderId="0" xfId="0" applyNumberFormat="1" applyFont="1" applyFill="1" applyBorder="1" applyAlignment="1">
      <alignment horizontal="right" vertical="center" indent="3"/>
    </xf>
    <xf numFmtId="164" fontId="9" fillId="3" borderId="22" xfId="0" applyNumberFormat="1" applyFont="1" applyFill="1" applyBorder="1" applyAlignment="1">
      <alignment horizontal="right" vertical="center"/>
    </xf>
    <xf numFmtId="3" fontId="9" fillId="3" borderId="22" xfId="0" applyNumberFormat="1" applyFont="1" applyFill="1" applyBorder="1" applyAlignment="1">
      <alignment horizontal="right" vertical="center"/>
    </xf>
    <xf numFmtId="9" fontId="84" fillId="3" borderId="0" xfId="3" quotePrefix="1" applyNumberFormat="1" applyFont="1" applyFill="1" applyBorder="1" applyAlignment="1">
      <alignment horizontal="centerContinuous" vertical="center"/>
    </xf>
    <xf numFmtId="171" fontId="9" fillId="3" borderId="0" xfId="3" applyNumberFormat="1" applyFont="1" applyFill="1" applyBorder="1" applyAlignment="1">
      <alignment horizontal="right" vertical="center"/>
    </xf>
    <xf numFmtId="170" fontId="84" fillId="3" borderId="0" xfId="3" applyNumberFormat="1" applyFont="1" applyFill="1" applyBorder="1" applyAlignment="1">
      <alignment horizontal="right" vertical="center"/>
    </xf>
    <xf numFmtId="3" fontId="84" fillId="3" borderId="22" xfId="0" applyNumberFormat="1" applyFont="1" applyFill="1" applyBorder="1" applyAlignment="1">
      <alignment horizontal="right" vertical="center"/>
    </xf>
    <xf numFmtId="170" fontId="84" fillId="3" borderId="23" xfId="3" applyNumberFormat="1" applyFont="1" applyFill="1" applyBorder="1" applyAlignment="1">
      <alignment horizontal="center" vertical="center"/>
    </xf>
    <xf numFmtId="174" fontId="84" fillId="3" borderId="0" xfId="1" applyNumberFormat="1" applyFont="1" applyFill="1" applyBorder="1" applyAlignment="1">
      <alignment horizontal="right" vertical="center" indent="1"/>
    </xf>
    <xf numFmtId="171" fontId="84" fillId="3" borderId="0" xfId="3" applyNumberFormat="1" applyFont="1" applyFill="1" applyBorder="1" applyAlignment="1">
      <alignment horizontal="right" vertical="center"/>
    </xf>
    <xf numFmtId="174" fontId="84" fillId="3" borderId="22" xfId="1" applyNumberFormat="1" applyFont="1" applyFill="1" applyBorder="1" applyAlignment="1">
      <alignment horizontal="right" vertical="center"/>
    </xf>
    <xf numFmtId="0" fontId="79" fillId="3"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7" fontId="69" fillId="3" borderId="22" xfId="2" applyNumberFormat="1" applyFont="1" applyFill="1" applyBorder="1" applyAlignment="1">
      <alignment horizontal="right" vertical="center"/>
    </xf>
    <xf numFmtId="7" fontId="69" fillId="3" borderId="0" xfId="2" applyNumberFormat="1" applyFont="1" applyFill="1" applyBorder="1" applyAlignment="1">
      <alignment horizontal="center" vertical="center"/>
    </xf>
    <xf numFmtId="189" fontId="69" fillId="3" borderId="22" xfId="0" applyNumberFormat="1" applyFont="1" applyFill="1" applyBorder="1" applyAlignment="1">
      <alignment horizontal="right" vertical="center"/>
    </xf>
    <xf numFmtId="189" fontId="69" fillId="3" borderId="0" xfId="0" applyNumberFormat="1" applyFont="1" applyFill="1" applyBorder="1" applyAlignment="1">
      <alignment horizontal="center" vertical="center"/>
    </xf>
    <xf numFmtId="189" fontId="69" fillId="2" borderId="22" xfId="0" applyNumberFormat="1" applyFont="1" applyFill="1" applyBorder="1" applyAlignment="1">
      <alignment horizontal="right" vertical="center"/>
    </xf>
    <xf numFmtId="189" fontId="69" fillId="2" borderId="0" xfId="0" applyNumberFormat="1" applyFont="1" applyFill="1" applyBorder="1" applyAlignment="1">
      <alignment horizontal="center" vertical="center"/>
    </xf>
    <xf numFmtId="0" fontId="79" fillId="2" borderId="22" xfId="0" applyFont="1" applyFill="1" applyBorder="1"/>
    <xf numFmtId="7" fontId="69" fillId="2" borderId="0" xfId="2" applyNumberFormat="1" applyFont="1" applyFill="1" applyBorder="1" applyAlignment="1">
      <alignment horizontal="center" vertical="center"/>
    </xf>
    <xf numFmtId="189" fontId="69" fillId="2" borderId="22" xfId="0" applyNumberFormat="1" applyFont="1" applyFill="1" applyBorder="1" applyAlignment="1">
      <alignment horizontal="center" vertical="center"/>
    </xf>
    <xf numFmtId="7" fontId="69" fillId="2" borderId="22" xfId="2" applyNumberFormat="1" applyFont="1" applyFill="1" applyBorder="1" applyAlignment="1">
      <alignment horizontal="right" vertical="center"/>
    </xf>
    <xf numFmtId="0" fontId="77" fillId="3" borderId="10" xfId="0" applyFont="1" applyFill="1" applyBorder="1" applyAlignment="1">
      <alignment horizontal="center" vertical="center"/>
    </xf>
    <xf numFmtId="0" fontId="77" fillId="3" borderId="0" xfId="0" applyFont="1" applyFill="1" applyBorder="1" applyAlignment="1">
      <alignment horizontal="left" vertical="center"/>
    </xf>
    <xf numFmtId="0" fontId="77" fillId="3" borderId="10" xfId="0" applyFont="1" applyFill="1" applyBorder="1" applyAlignment="1">
      <alignment horizontal="centerContinuous" vertical="center"/>
    </xf>
    <xf numFmtId="0" fontId="77" fillId="3" borderId="0" xfId="0" applyFont="1" applyFill="1" applyBorder="1" applyAlignment="1">
      <alignment horizontal="center" vertical="center"/>
    </xf>
    <xf numFmtId="0" fontId="77" fillId="2" borderId="10" xfId="0" applyFont="1" applyFill="1" applyBorder="1" applyAlignment="1">
      <alignment horizontal="centerContinuous" vertical="center"/>
    </xf>
    <xf numFmtId="0" fontId="5" fillId="2" borderId="35" xfId="0" applyFont="1" applyFill="1" applyBorder="1" applyAlignment="1">
      <alignment horizontal="center" vertical="center"/>
    </xf>
    <xf numFmtId="0" fontId="15" fillId="2" borderId="34" xfId="0" applyFont="1" applyFill="1" applyBorder="1" applyAlignment="1">
      <alignment horizontal="center"/>
    </xf>
    <xf numFmtId="0" fontId="65" fillId="3" borderId="4" xfId="0" applyFont="1" applyFill="1" applyBorder="1" applyAlignment="1">
      <alignment vertical="center"/>
    </xf>
    <xf numFmtId="0" fontId="65" fillId="3" borderId="4" xfId="0" applyFont="1" applyFill="1" applyBorder="1" applyAlignment="1">
      <alignment horizontal="center" vertical="center"/>
    </xf>
    <xf numFmtId="0" fontId="65" fillId="3" borderId="18" xfId="0" applyFont="1" applyFill="1" applyBorder="1" applyAlignment="1">
      <alignment horizontal="center" vertical="center"/>
    </xf>
    <xf numFmtId="49" fontId="65" fillId="3" borderId="18" xfId="0" quotePrefix="1" applyNumberFormat="1" applyFont="1" applyFill="1" applyBorder="1" applyAlignment="1">
      <alignment horizontal="left" vertical="center"/>
    </xf>
    <xf numFmtId="7" fontId="79" fillId="3" borderId="34" xfId="2" applyNumberFormat="1" applyFont="1" applyFill="1" applyBorder="1" applyAlignment="1">
      <alignment horizontal="center" vertical="center"/>
    </xf>
    <xf numFmtId="7" fontId="69" fillId="3" borderId="34" xfId="2" applyNumberFormat="1" applyFont="1" applyFill="1" applyBorder="1" applyAlignment="1">
      <alignment horizontal="center" vertical="center"/>
    </xf>
    <xf numFmtId="7" fontId="79" fillId="3" borderId="34" xfId="2" applyNumberFormat="1" applyFont="1" applyFill="1" applyBorder="1" applyAlignment="1">
      <alignment horizontal="center" vertical="center" wrapText="1"/>
    </xf>
    <xf numFmtId="7" fontId="77" fillId="3" borderId="34" xfId="2" applyNumberFormat="1" applyFont="1" applyFill="1" applyBorder="1" applyAlignment="1">
      <alignment horizontal="center" vertical="center" wrapText="1"/>
    </xf>
    <xf numFmtId="0" fontId="2" fillId="0" borderId="8" xfId="0" applyFont="1" applyFill="1" applyBorder="1" applyAlignment="1">
      <alignment horizontal="center"/>
    </xf>
    <xf numFmtId="0" fontId="5" fillId="0" borderId="9" xfId="0" applyFont="1" applyFill="1" applyBorder="1" applyAlignment="1">
      <alignment vertical="center"/>
    </xf>
    <xf numFmtId="0" fontId="22"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5" xfId="0" applyFont="1" applyFill="1" applyBorder="1" applyAlignment="1">
      <alignment horizontal="center" vertical="center"/>
    </xf>
    <xf numFmtId="0" fontId="0" fillId="0" borderId="5" xfId="0" applyBorder="1"/>
    <xf numFmtId="0" fontId="7" fillId="3" borderId="0" xfId="0" applyFont="1" applyFill="1" applyBorder="1"/>
    <xf numFmtId="0" fontId="7" fillId="3" borderId="23" xfId="0" applyFont="1" applyFill="1" applyBorder="1"/>
    <xf numFmtId="0" fontId="8" fillId="0" borderId="0" xfId="0" applyFont="1" applyBorder="1"/>
    <xf numFmtId="0" fontId="4" fillId="0" borderId="0" xfId="0" applyFont="1" applyBorder="1"/>
    <xf numFmtId="0" fontId="4" fillId="0" borderId="0" xfId="0" applyFont="1" applyBorder="1" applyAlignment="1"/>
    <xf numFmtId="0" fontId="6" fillId="0" borderId="0" xfId="0" applyFont="1" applyBorder="1"/>
    <xf numFmtId="0" fontId="90" fillId="0" borderId="0" xfId="0" applyFont="1"/>
    <xf numFmtId="0" fontId="90" fillId="0" borderId="0" xfId="0" applyFont="1" applyBorder="1"/>
    <xf numFmtId="0" fontId="13" fillId="0" borderId="0" xfId="0" applyFont="1" applyBorder="1"/>
    <xf numFmtId="0" fontId="4" fillId="0" borderId="0" xfId="0" applyFont="1"/>
    <xf numFmtId="168" fontId="7" fillId="0" borderId="0" xfId="0" applyNumberFormat="1" applyFont="1"/>
    <xf numFmtId="168" fontId="7" fillId="0" borderId="0" xfId="0" applyNumberFormat="1" applyFont="1" applyBorder="1"/>
    <xf numFmtId="44" fontId="91" fillId="0" borderId="0" xfId="2" applyFont="1" applyBorder="1" applyAlignment="1"/>
    <xf numFmtId="0" fontId="77" fillId="0" borderId="10" xfId="0" applyFont="1" applyBorder="1" applyAlignment="1">
      <alignment horizontal="center" vertical="center"/>
    </xf>
    <xf numFmtId="0" fontId="82" fillId="0" borderId="0" xfId="0" applyFont="1" applyFill="1" applyBorder="1" applyAlignment="1">
      <alignment horizontal="center" vertical="center"/>
    </xf>
    <xf numFmtId="0" fontId="82" fillId="0" borderId="23" xfId="0" applyFont="1" applyFill="1" applyBorder="1" applyAlignment="1">
      <alignment horizontal="center" vertical="center"/>
    </xf>
    <xf numFmtId="0" fontId="80" fillId="0" borderId="10" xfId="0" applyFont="1" applyFill="1" applyBorder="1" applyAlignment="1">
      <alignment horizontal="center" vertical="center"/>
    </xf>
    <xf numFmtId="0" fontId="80" fillId="0" borderId="0" xfId="0" applyFont="1" applyFill="1" applyBorder="1" applyAlignment="1">
      <alignment horizontal="center" vertical="center"/>
    </xf>
    <xf numFmtId="0" fontId="77"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80" fillId="0" borderId="2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77" fillId="0" borderId="5" xfId="0" applyFont="1" applyFill="1" applyBorder="1" applyAlignment="1">
      <alignment horizontal="center" vertical="center"/>
    </xf>
    <xf numFmtId="0" fontId="2" fillId="0" borderId="21" xfId="0" applyFont="1" applyFill="1" applyBorder="1" applyAlignment="1">
      <alignment horizontal="center"/>
    </xf>
    <xf numFmtId="0" fontId="2" fillId="0" borderId="21" xfId="0" applyFont="1" applyBorder="1" applyAlignment="1">
      <alignment horizontal="center" vertical="center"/>
    </xf>
    <xf numFmtId="0" fontId="5" fillId="3" borderId="18" xfId="0" applyFont="1" applyFill="1" applyBorder="1" applyAlignment="1">
      <alignment horizontal="left"/>
    </xf>
    <xf numFmtId="0" fontId="5" fillId="3" borderId="0" xfId="0" applyFont="1" applyFill="1" applyBorder="1" applyAlignment="1">
      <alignment horizontal="left"/>
    </xf>
    <xf numFmtId="0" fontId="5" fillId="3" borderId="22" xfId="0" applyFont="1" applyFill="1" applyBorder="1"/>
    <xf numFmtId="0" fontId="5" fillId="3" borderId="22" xfId="0" applyFont="1" applyFill="1" applyBorder="1" applyAlignment="1">
      <alignment horizontal="center" vertical="center"/>
    </xf>
    <xf numFmtId="210" fontId="2" fillId="3" borderId="0" xfId="0" applyNumberFormat="1" applyFont="1" applyFill="1" applyBorder="1" applyAlignment="1">
      <alignment horizontal="right" vertical="center"/>
    </xf>
    <xf numFmtId="218" fontId="2" fillId="0" borderId="0" xfId="0" applyNumberFormat="1" applyFont="1"/>
    <xf numFmtId="218" fontId="77" fillId="3" borderId="0" xfId="0" applyNumberFormat="1" applyFont="1" applyFill="1" applyBorder="1" applyAlignment="1">
      <alignment horizontal="right" vertical="center"/>
    </xf>
    <xf numFmtId="210" fontId="77" fillId="3" borderId="0" xfId="0" applyNumberFormat="1" applyFont="1" applyFill="1" applyBorder="1" applyAlignment="1">
      <alignment horizontal="right" vertical="center"/>
    </xf>
    <xf numFmtId="219" fontId="77" fillId="3" borderId="22" xfId="0" applyNumberFormat="1" applyFont="1" applyFill="1" applyBorder="1" applyAlignment="1">
      <alignment horizontal="right" vertical="center"/>
    </xf>
    <xf numFmtId="199" fontId="82" fillId="3" borderId="0" xfId="0" applyNumberFormat="1" applyFont="1" applyFill="1" applyBorder="1" applyAlignment="1">
      <alignment horizontal="right" vertical="center"/>
    </xf>
    <xf numFmtId="164" fontId="82" fillId="3" borderId="22" xfId="0" applyNumberFormat="1" applyFont="1" applyFill="1" applyBorder="1" applyAlignment="1">
      <alignment vertical="center"/>
    </xf>
    <xf numFmtId="164" fontId="77" fillId="3" borderId="0" xfId="2" applyNumberFormat="1" applyFont="1" applyFill="1" applyBorder="1" applyAlignment="1">
      <alignment horizontal="center" vertical="center"/>
    </xf>
    <xf numFmtId="164" fontId="82" fillId="3" borderId="0" xfId="0" applyNumberFormat="1" applyFont="1" applyFill="1" applyBorder="1" applyAlignment="1">
      <alignment vertical="center"/>
    </xf>
    <xf numFmtId="218" fontId="77" fillId="3" borderId="22" xfId="0" applyNumberFormat="1" applyFont="1" applyFill="1" applyBorder="1" applyAlignment="1">
      <alignment horizontal="right" vertical="center"/>
    </xf>
    <xf numFmtId="201" fontId="82" fillId="3" borderId="0" xfId="0" applyNumberFormat="1" applyFont="1" applyFill="1" applyBorder="1" applyAlignment="1">
      <alignment horizontal="right" vertical="center"/>
    </xf>
    <xf numFmtId="3" fontId="82" fillId="3" borderId="22" xfId="0" applyNumberFormat="1" applyFont="1" applyFill="1" applyBorder="1" applyAlignment="1">
      <alignment vertical="center"/>
    </xf>
    <xf numFmtId="218" fontId="77" fillId="3" borderId="0" xfId="0" applyNumberFormat="1" applyFont="1" applyFill="1" applyBorder="1" applyAlignment="1">
      <alignment horizontal="center" vertical="center"/>
    </xf>
    <xf numFmtId="3" fontId="82" fillId="3" borderId="0" xfId="0" applyNumberFormat="1" applyFont="1" applyFill="1" applyBorder="1" applyAlignment="1">
      <alignment vertical="center"/>
    </xf>
    <xf numFmtId="3" fontId="77" fillId="3" borderId="22" xfId="1" applyNumberFormat="1" applyFont="1" applyFill="1" applyBorder="1" applyAlignment="1">
      <alignment horizontal="right" vertical="center"/>
    </xf>
    <xf numFmtId="174" fontId="77" fillId="3" borderId="0" xfId="1" applyNumberFormat="1" applyFont="1" applyFill="1" applyBorder="1" applyAlignment="1">
      <alignment horizontal="right" vertical="center"/>
    </xf>
    <xf numFmtId="3" fontId="77" fillId="3" borderId="0" xfId="1" applyNumberFormat="1" applyFont="1" applyFill="1" applyBorder="1" applyAlignment="1">
      <alignment horizontal="right" vertical="center"/>
    </xf>
    <xf numFmtId="0" fontId="2" fillId="0" borderId="8" xfId="0" applyFont="1" applyFill="1" applyBorder="1" applyAlignment="1">
      <alignment horizontal="left" vertical="center"/>
    </xf>
    <xf numFmtId="0" fontId="5" fillId="0" borderId="8" xfId="0" applyFont="1" applyFill="1" applyBorder="1" applyAlignment="1">
      <alignment horizontal="centerContinuous" vertical="center"/>
    </xf>
    <xf numFmtId="0" fontId="2" fillId="0" borderId="23" xfId="0" applyFont="1" applyFill="1" applyBorder="1" applyAlignment="1">
      <alignment vertical="center"/>
    </xf>
    <xf numFmtId="0" fontId="5" fillId="0" borderId="9" xfId="0" applyFont="1" applyFill="1" applyBorder="1" applyAlignment="1">
      <alignment horizontal="centerContinuous" vertical="center"/>
    </xf>
    <xf numFmtId="188" fontId="7" fillId="3" borderId="13" xfId="0" applyNumberFormat="1" applyFont="1" applyFill="1" applyBorder="1" applyAlignment="1">
      <alignment horizontal="center" vertical="center"/>
    </xf>
    <xf numFmtId="188" fontId="7" fillId="3" borderId="26" xfId="0" applyNumberFormat="1" applyFont="1" applyFill="1" applyBorder="1" applyAlignment="1">
      <alignment horizontal="center" vertical="center"/>
    </xf>
    <xf numFmtId="188" fontId="7" fillId="3" borderId="14" xfId="0" applyNumberFormat="1" applyFont="1" applyFill="1" applyBorder="1" applyAlignment="1">
      <alignment horizontal="center" vertical="center"/>
    </xf>
    <xf numFmtId="164" fontId="7" fillId="3" borderId="54" xfId="0" applyNumberFormat="1" applyFont="1" applyFill="1" applyBorder="1" applyAlignment="1">
      <alignment horizontal="center" vertical="center"/>
    </xf>
    <xf numFmtId="0" fontId="15" fillId="3" borderId="18" xfId="0" applyFont="1" applyFill="1" applyBorder="1" applyAlignment="1"/>
    <xf numFmtId="188" fontId="9" fillId="3" borderId="0" xfId="0" applyNumberFormat="1" applyFont="1" applyFill="1" applyBorder="1"/>
    <xf numFmtId="188" fontId="9" fillId="3" borderId="22" xfId="0" applyNumberFormat="1" applyFont="1" applyFill="1" applyBorder="1"/>
    <xf numFmtId="188" fontId="9" fillId="3" borderId="5" xfId="0" applyNumberFormat="1" applyFont="1" applyFill="1" applyBorder="1"/>
    <xf numFmtId="181" fontId="80" fillId="3" borderId="0" xfId="0" applyNumberFormat="1" applyFont="1" applyFill="1" applyBorder="1" applyAlignment="1">
      <alignment vertical="center"/>
    </xf>
    <xf numFmtId="199" fontId="80" fillId="3" borderId="22" xfId="0" applyNumberFormat="1" applyFont="1" applyFill="1" applyBorder="1" applyAlignment="1">
      <alignment horizontal="right" vertical="center"/>
    </xf>
    <xf numFmtId="164" fontId="80" fillId="3" borderId="0" xfId="0" quotePrefix="1" applyNumberFormat="1" applyFont="1" applyFill="1" applyBorder="1" applyAlignment="1">
      <alignment horizontal="centerContinuous" vertical="center"/>
    </xf>
    <xf numFmtId="0" fontId="80" fillId="4" borderId="23" xfId="0" applyFont="1" applyFill="1" applyBorder="1" applyAlignment="1">
      <alignment horizontal="centerContinuous" vertical="center"/>
    </xf>
    <xf numFmtId="164" fontId="80" fillId="3" borderId="0" xfId="0" applyNumberFormat="1" applyFont="1" applyFill="1" applyBorder="1" applyAlignment="1">
      <alignment horizontal="centerContinuous" vertical="center"/>
    </xf>
    <xf numFmtId="164" fontId="80" fillId="3" borderId="5" xfId="0" applyNumberFormat="1" applyFont="1" applyFill="1" applyBorder="1" applyAlignment="1">
      <alignment horizontal="centerContinuous" vertical="center"/>
    </xf>
    <xf numFmtId="201" fontId="80" fillId="3" borderId="22" xfId="0" applyNumberFormat="1" applyFont="1" applyFill="1" applyBorder="1" applyAlignment="1">
      <alignment horizontal="right" vertical="center"/>
    </xf>
    <xf numFmtId="3" fontId="80" fillId="3" borderId="0" xfId="0" quotePrefix="1" applyNumberFormat="1" applyFont="1" applyFill="1" applyBorder="1" applyAlignment="1">
      <alignment horizontal="centerContinuous" vertical="center"/>
    </xf>
    <xf numFmtId="3" fontId="80" fillId="3" borderId="23" xfId="0" applyNumberFormat="1" applyFont="1" applyFill="1" applyBorder="1" applyAlignment="1">
      <alignment horizontal="centerContinuous" vertical="center"/>
    </xf>
    <xf numFmtId="3" fontId="80" fillId="3" borderId="5" xfId="0" applyNumberFormat="1" applyFont="1" applyFill="1" applyBorder="1" applyAlignment="1">
      <alignment horizontal="centerContinuous" vertical="center"/>
    </xf>
    <xf numFmtId="164" fontId="80" fillId="3" borderId="23" xfId="0" applyNumberFormat="1" applyFont="1" applyFill="1" applyBorder="1" applyAlignment="1">
      <alignment horizontal="centerContinuous" vertical="center"/>
    </xf>
    <xf numFmtId="164" fontId="80" fillId="3" borderId="0" xfId="0" applyNumberFormat="1" applyFont="1" applyFill="1" applyBorder="1" applyAlignment="1">
      <alignment horizontal="right" vertical="center"/>
    </xf>
    <xf numFmtId="3" fontId="80" fillId="3" borderId="0" xfId="0" quotePrefix="1" applyNumberFormat="1" applyFont="1" applyFill="1" applyBorder="1" applyAlignment="1">
      <alignment horizontal="right" vertical="center"/>
    </xf>
    <xf numFmtId="0" fontId="69" fillId="0" borderId="4" xfId="0" applyFont="1" applyBorder="1" applyAlignment="1">
      <alignment horizontal="centerContinuous" vertical="center"/>
    </xf>
    <xf numFmtId="0" fontId="93" fillId="0" borderId="0" xfId="0" applyFont="1" applyBorder="1" applyAlignment="1">
      <alignment horizontal="centerContinuous"/>
    </xf>
    <xf numFmtId="170" fontId="80" fillId="3" borderId="0" xfId="3" applyNumberFormat="1" applyFont="1" applyFill="1" applyBorder="1" applyAlignment="1">
      <alignment horizontal="right" vertical="center"/>
    </xf>
    <xf numFmtId="174" fontId="80" fillId="3" borderId="0" xfId="1" applyNumberFormat="1" applyFont="1" applyFill="1" applyBorder="1" applyAlignment="1">
      <alignment horizontal="right" vertical="center"/>
    </xf>
    <xf numFmtId="170" fontId="80" fillId="3" borderId="46" xfId="3" applyNumberFormat="1" applyFont="1" applyFill="1" applyBorder="1" applyAlignment="1">
      <alignment horizontal="right" vertical="center"/>
    </xf>
    <xf numFmtId="188" fontId="7" fillId="3" borderId="63" xfId="0" applyNumberFormat="1" applyFont="1" applyFill="1" applyBorder="1" applyAlignment="1">
      <alignment horizontal="center" vertical="center"/>
    </xf>
    <xf numFmtId="0" fontId="5" fillId="3" borderId="1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2" xfId="0" applyFont="1" applyFill="1" applyBorder="1" applyAlignment="1">
      <alignment horizontal="right"/>
    </xf>
    <xf numFmtId="164" fontId="7" fillId="3" borderId="23" xfId="0" applyNumberFormat="1" applyFont="1" applyFill="1" applyBorder="1" applyAlignment="1">
      <alignment horizontal="right" vertical="center"/>
    </xf>
    <xf numFmtId="3" fontId="7" fillId="3" borderId="23" xfId="0" applyNumberFormat="1" applyFont="1" applyFill="1" applyBorder="1" applyAlignment="1">
      <alignment horizontal="right" vertical="center"/>
    </xf>
    <xf numFmtId="3" fontId="2" fillId="3" borderId="23" xfId="0" applyNumberFormat="1" applyFont="1" applyFill="1" applyBorder="1" applyAlignment="1">
      <alignment horizontal="center" vertical="center"/>
    </xf>
    <xf numFmtId="164" fontId="2" fillId="3" borderId="23" xfId="0" applyNumberFormat="1" applyFont="1" applyFill="1" applyBorder="1" applyAlignment="1">
      <alignment horizontal="center" vertical="center"/>
    </xf>
    <xf numFmtId="164" fontId="2" fillId="3" borderId="0" xfId="0" applyNumberFormat="1" applyFont="1" applyFill="1" applyBorder="1" applyAlignment="1">
      <alignment horizontal="center" vertical="center"/>
    </xf>
    <xf numFmtId="3" fontId="82" fillId="3" borderId="22" xfId="0" applyNumberFormat="1" applyFont="1" applyFill="1" applyBorder="1" applyAlignment="1">
      <alignment horizontal="right" vertical="center"/>
    </xf>
    <xf numFmtId="164" fontId="82" fillId="3" borderId="0" xfId="0" applyNumberFormat="1" applyFont="1" applyFill="1" applyBorder="1" applyAlignment="1">
      <alignment horizontal="right" vertical="center"/>
    </xf>
    <xf numFmtId="164" fontId="82" fillId="3" borderId="23" xfId="0" applyNumberFormat="1" applyFont="1" applyFill="1" applyBorder="1" applyAlignment="1">
      <alignment horizontal="right" vertical="center"/>
    </xf>
    <xf numFmtId="3" fontId="82" fillId="3" borderId="0" xfId="0" applyNumberFormat="1" applyFont="1" applyFill="1" applyBorder="1" applyAlignment="1">
      <alignment horizontal="right" vertical="center"/>
    </xf>
    <xf numFmtId="3" fontId="82" fillId="3" borderId="23" xfId="0" applyNumberFormat="1" applyFont="1" applyFill="1" applyBorder="1" applyAlignment="1">
      <alignment horizontal="right" vertical="center"/>
    </xf>
    <xf numFmtId="3" fontId="77" fillId="3" borderId="23" xfId="0" applyNumberFormat="1" applyFont="1" applyFill="1" applyBorder="1" applyAlignment="1">
      <alignment horizontal="center" vertical="center"/>
    </xf>
    <xf numFmtId="3" fontId="77" fillId="3" borderId="0" xfId="0" applyNumberFormat="1" applyFont="1" applyFill="1" applyBorder="1" applyAlignment="1">
      <alignment horizontal="center" vertical="center"/>
    </xf>
    <xf numFmtId="164" fontId="77" fillId="3" borderId="23" xfId="0" applyNumberFormat="1" applyFont="1" applyFill="1" applyBorder="1" applyAlignment="1">
      <alignment horizontal="center" vertical="center"/>
    </xf>
    <xf numFmtId="164" fontId="77" fillId="3" borderId="0" xfId="0" applyNumberFormat="1" applyFont="1" applyFill="1" applyBorder="1" applyAlignment="1">
      <alignment horizontal="center" vertical="center"/>
    </xf>
    <xf numFmtId="170" fontId="77" fillId="3" borderId="0" xfId="3"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22" xfId="0" applyNumberFormat="1" applyFont="1" applyFill="1" applyBorder="1" applyAlignment="1">
      <alignment horizontal="right"/>
    </xf>
    <xf numFmtId="0" fontId="86" fillId="0" borderId="0" xfId="0" applyFont="1"/>
    <xf numFmtId="0" fontId="86" fillId="0" borderId="0" xfId="0" applyFont="1" applyAlignment="1">
      <alignment horizontal="center"/>
    </xf>
    <xf numFmtId="0" fontId="94" fillId="0" borderId="0" xfId="0" applyFont="1" applyAlignment="1">
      <alignment horizontal="center"/>
    </xf>
    <xf numFmtId="174" fontId="94" fillId="0" borderId="0" xfId="1" applyNumberFormat="1" applyFont="1"/>
    <xf numFmtId="5" fontId="2" fillId="0" borderId="0" xfId="0" applyNumberFormat="1" applyFont="1" applyFill="1"/>
    <xf numFmtId="220" fontId="79" fillId="3" borderId="0" xfId="0" applyNumberFormat="1" applyFont="1" applyFill="1" applyBorder="1" applyAlignment="1">
      <alignment vertical="center"/>
    </xf>
    <xf numFmtId="5" fontId="79" fillId="3" borderId="22" xfId="2" applyNumberFormat="1" applyFont="1" applyFill="1" applyBorder="1" applyAlignment="1">
      <alignment horizontal="right" vertical="center"/>
    </xf>
    <xf numFmtId="5" fontId="79" fillId="3" borderId="0" xfId="2" applyNumberFormat="1" applyFont="1" applyFill="1" applyBorder="1" applyAlignment="1">
      <alignment horizontal="right" vertical="center"/>
    </xf>
    <xf numFmtId="37" fontId="79" fillId="3" borderId="22" xfId="2" applyNumberFormat="1" applyFont="1" applyFill="1" applyBorder="1" applyAlignment="1">
      <alignment horizontal="right" vertical="center"/>
    </xf>
    <xf numFmtId="41" fontId="79" fillId="3" borderId="0" xfId="1" applyNumberFormat="1" applyFont="1" applyFill="1" applyBorder="1" applyAlignment="1">
      <alignment horizontal="center" vertical="center"/>
    </xf>
    <xf numFmtId="41" fontId="79" fillId="3" borderId="0" xfId="1" applyNumberFormat="1" applyFont="1" applyFill="1" applyBorder="1" applyAlignment="1">
      <alignment vertical="center"/>
    </xf>
    <xf numFmtId="170" fontId="79" fillId="3" borderId="0" xfId="3" applyNumberFormat="1" applyFont="1" applyFill="1" applyBorder="1" applyAlignment="1">
      <alignment vertical="center"/>
    </xf>
    <xf numFmtId="0" fontId="5" fillId="3" borderId="0" xfId="0" applyFont="1" applyFill="1" applyBorder="1" applyAlignment="1">
      <alignment horizontal="right" indent="5"/>
    </xf>
    <xf numFmtId="0" fontId="5" fillId="0" borderId="0" xfId="0" applyFont="1" applyFill="1" applyBorder="1" applyAlignment="1">
      <alignment horizontal="right" indent="5"/>
    </xf>
    <xf numFmtId="0" fontId="4" fillId="0" borderId="0" xfId="0" applyFont="1" applyAlignment="1">
      <alignment horizontal="right" indent="5"/>
    </xf>
    <xf numFmtId="0" fontId="2" fillId="0" borderId="0" xfId="0" applyFont="1" applyAlignment="1">
      <alignment horizontal="right" indent="5"/>
    </xf>
    <xf numFmtId="3" fontId="79" fillId="3" borderId="22" xfId="2" applyNumberFormat="1" applyFont="1" applyFill="1" applyBorder="1" applyAlignment="1">
      <alignment horizontal="right" vertical="center" indent="4"/>
    </xf>
    <xf numFmtId="3" fontId="79" fillId="3" borderId="22" xfId="1" applyNumberFormat="1" applyFont="1" applyFill="1" applyBorder="1" applyAlignment="1">
      <alignment horizontal="right" vertical="center" indent="4"/>
    </xf>
    <xf numFmtId="41" fontId="79" fillId="3" borderId="22" xfId="1" applyNumberFormat="1" applyFont="1" applyFill="1" applyBorder="1" applyAlignment="1">
      <alignment horizontal="center" vertical="center"/>
    </xf>
    <xf numFmtId="41" fontId="79" fillId="3" borderId="22" xfId="1" applyNumberFormat="1" applyFont="1" applyFill="1" applyBorder="1" applyAlignment="1">
      <alignment vertical="center"/>
    </xf>
    <xf numFmtId="9" fontId="0" fillId="0" borderId="0" xfId="3" applyFont="1"/>
    <xf numFmtId="221" fontId="0" fillId="0" borderId="0" xfId="3" applyNumberFormat="1" applyFont="1"/>
    <xf numFmtId="3" fontId="79" fillId="3" borderId="22" xfId="2" applyNumberFormat="1" applyFont="1" applyFill="1" applyBorder="1" applyAlignment="1">
      <alignment horizontal="right" vertical="center"/>
    </xf>
    <xf numFmtId="3" fontId="79" fillId="3" borderId="0" xfId="2" applyNumberFormat="1" applyFont="1" applyFill="1" applyBorder="1" applyAlignment="1">
      <alignment horizontal="center" vertical="center"/>
    </xf>
    <xf numFmtId="164" fontId="79" fillId="3" borderId="22" xfId="2" applyNumberFormat="1" applyFont="1" applyFill="1" applyBorder="1" applyAlignment="1">
      <alignment horizontal="left" vertical="center" indent="4"/>
    </xf>
    <xf numFmtId="170" fontId="79" fillId="3" borderId="0" xfId="3" applyNumberFormat="1" applyFont="1" applyFill="1" applyBorder="1" applyAlignment="1">
      <alignment horizontal="center" vertical="center"/>
    </xf>
    <xf numFmtId="170" fontId="79" fillId="3" borderId="18" xfId="3" applyNumberFormat="1" applyFont="1" applyFill="1" applyBorder="1" applyAlignment="1">
      <alignment horizontal="right" vertical="center"/>
    </xf>
    <xf numFmtId="0" fontId="2" fillId="0" borderId="21" xfId="0" applyFont="1" applyFill="1" applyBorder="1" applyAlignment="1">
      <alignment horizontal="right"/>
    </xf>
    <xf numFmtId="0" fontId="30" fillId="3" borderId="0" xfId="0" applyFont="1" applyFill="1" applyBorder="1" applyAlignment="1">
      <alignment vertical="center"/>
    </xf>
    <xf numFmtId="0" fontId="31" fillId="3" borderId="23" xfId="0" applyFont="1" applyFill="1" applyBorder="1" applyAlignment="1">
      <alignment horizontal="center" vertical="center"/>
    </xf>
    <xf numFmtId="0" fontId="30" fillId="3" borderId="0" xfId="0" applyFont="1" applyFill="1" applyBorder="1" applyAlignment="1">
      <alignment horizontal="right" vertical="center"/>
    </xf>
    <xf numFmtId="0" fontId="7" fillId="0" borderId="0" xfId="0" applyFont="1" applyAlignment="1">
      <alignment horizontal="center"/>
    </xf>
    <xf numFmtId="0" fontId="7" fillId="0" borderId="0" xfId="0" applyFont="1" applyBorder="1" applyAlignment="1">
      <alignment horizontal="center"/>
    </xf>
    <xf numFmtId="0" fontId="7" fillId="0" borderId="0" xfId="0" applyFont="1" applyBorder="1" applyAlignment="1">
      <alignment horizontal="right"/>
    </xf>
    <xf numFmtId="164" fontId="7" fillId="0" borderId="0" xfId="0" applyNumberFormat="1" applyFont="1" applyBorder="1" applyAlignment="1">
      <alignment horizontal="center"/>
    </xf>
    <xf numFmtId="0" fontId="4" fillId="0" borderId="0" xfId="0" applyFont="1" applyFill="1" applyAlignment="1">
      <alignment horizontal="left" vertical="center"/>
    </xf>
    <xf numFmtId="0" fontId="4" fillId="0" borderId="0" xfId="0" applyFont="1" applyFill="1" applyAlignment="1">
      <alignment vertical="center"/>
    </xf>
    <xf numFmtId="0" fontId="0" fillId="0" borderId="0" xfId="0" applyAlignment="1">
      <alignment horizontal="right"/>
    </xf>
    <xf numFmtId="218" fontId="0" fillId="0" borderId="0" xfId="0" applyNumberFormat="1"/>
    <xf numFmtId="0" fontId="69" fillId="0" borderId="22" xfId="0" applyFont="1" applyFill="1" applyBorder="1" applyAlignment="1">
      <alignment horizontal="center" vertical="center"/>
    </xf>
    <xf numFmtId="0" fontId="79" fillId="3" borderId="18" xfId="0" applyFont="1" applyFill="1" applyBorder="1" applyAlignment="1">
      <alignment vertical="center"/>
    </xf>
    <xf numFmtId="0" fontId="72" fillId="3" borderId="0" xfId="0" applyFont="1" applyFill="1" applyBorder="1" applyAlignment="1">
      <alignment vertical="center"/>
    </xf>
    <xf numFmtId="0" fontId="72" fillId="3" borderId="18" xfId="0" applyFont="1" applyFill="1" applyBorder="1" applyAlignment="1">
      <alignment vertical="center"/>
    </xf>
    <xf numFmtId="41" fontId="96" fillId="3" borderId="22" xfId="1" applyNumberFormat="1" applyFont="1" applyFill="1" applyBorder="1" applyAlignment="1">
      <alignment horizontal="center" vertical="center"/>
    </xf>
    <xf numFmtId="0" fontId="72" fillId="3" borderId="18" xfId="0" applyFont="1" applyFill="1" applyBorder="1" applyAlignment="1">
      <alignment horizontal="left" vertical="center"/>
    </xf>
    <xf numFmtId="170" fontId="96" fillId="3" borderId="0" xfId="3" applyNumberFormat="1" applyFont="1" applyFill="1" applyBorder="1" applyAlignment="1">
      <alignment horizontal="right" vertical="center"/>
    </xf>
    <xf numFmtId="37" fontId="97" fillId="3" borderId="22" xfId="2" applyNumberFormat="1" applyFont="1" applyFill="1" applyBorder="1" applyAlignment="1">
      <alignment horizontal="right" vertical="center"/>
    </xf>
    <xf numFmtId="170" fontId="97" fillId="3" borderId="0" xfId="3" applyNumberFormat="1" applyFont="1" applyFill="1" applyBorder="1" applyAlignment="1">
      <alignment horizontal="right" vertical="center"/>
    </xf>
    <xf numFmtId="170" fontId="65" fillId="3" borderId="23" xfId="0" quotePrefix="1" applyNumberFormat="1" applyFont="1" applyFill="1" applyBorder="1" applyAlignment="1">
      <alignment horizontal="center" vertical="center"/>
    </xf>
    <xf numFmtId="5" fontId="97" fillId="3" borderId="22" xfId="2" applyNumberFormat="1" applyFont="1" applyFill="1" applyBorder="1" applyAlignment="1">
      <alignment horizontal="right" vertical="center"/>
    </xf>
    <xf numFmtId="170" fontId="65" fillId="3" borderId="23" xfId="0" quotePrefix="1" applyNumberFormat="1" applyFont="1" applyFill="1" applyBorder="1" applyAlignment="1">
      <alignment horizontal="right" vertical="center" indent="2"/>
    </xf>
    <xf numFmtId="164" fontId="97" fillId="3" borderId="22" xfId="0" applyNumberFormat="1" applyFont="1" applyFill="1" applyBorder="1" applyAlignment="1">
      <alignment horizontal="right" vertical="center" indent="1"/>
    </xf>
    <xf numFmtId="41" fontId="97" fillId="3" borderId="22" xfId="1" applyNumberFormat="1" applyFont="1" applyFill="1" applyBorder="1" applyAlignment="1">
      <alignment horizontal="center" vertical="center"/>
    </xf>
    <xf numFmtId="170" fontId="65" fillId="3" borderId="23" xfId="0" quotePrefix="1" applyNumberFormat="1" applyFont="1" applyFill="1" applyBorder="1" applyAlignment="1">
      <alignment horizontal="right" indent="2"/>
    </xf>
    <xf numFmtId="1" fontId="97" fillId="3" borderId="0" xfId="0" applyNumberFormat="1" applyFont="1" applyFill="1" applyBorder="1" applyAlignment="1">
      <alignment horizontal="right" vertical="center" indent="1"/>
    </xf>
    <xf numFmtId="170" fontId="72" fillId="3" borderId="23" xfId="0" quotePrefix="1" applyNumberFormat="1" applyFont="1" applyFill="1" applyBorder="1" applyAlignment="1">
      <alignment horizontal="center" vertical="center"/>
    </xf>
    <xf numFmtId="170" fontId="72" fillId="3" borderId="23" xfId="0" quotePrefix="1" applyNumberFormat="1" applyFont="1" applyFill="1" applyBorder="1" applyAlignment="1">
      <alignment horizontal="right" indent="2"/>
    </xf>
    <xf numFmtId="1" fontId="96" fillId="3" borderId="22" xfId="0" applyNumberFormat="1" applyFont="1" applyFill="1" applyBorder="1" applyAlignment="1">
      <alignment horizontal="right" vertical="center" indent="1"/>
    </xf>
    <xf numFmtId="170" fontId="72" fillId="3" borderId="23" xfId="0" applyNumberFormat="1" applyFont="1" applyFill="1" applyBorder="1" applyAlignment="1">
      <alignment horizontal="center" vertical="center"/>
    </xf>
    <xf numFmtId="170" fontId="72" fillId="3" borderId="23" xfId="0" applyNumberFormat="1" applyFont="1" applyFill="1" applyBorder="1" applyAlignment="1">
      <alignment horizontal="center"/>
    </xf>
    <xf numFmtId="1" fontId="97" fillId="3" borderId="22" xfId="0" applyNumberFormat="1" applyFont="1" applyFill="1" applyBorder="1" applyAlignment="1">
      <alignment horizontal="right" vertical="center" indent="1"/>
    </xf>
    <xf numFmtId="170" fontId="65" fillId="3" borderId="23" xfId="0" applyNumberFormat="1" applyFont="1" applyFill="1" applyBorder="1" applyAlignment="1">
      <alignment horizontal="center"/>
    </xf>
    <xf numFmtId="37" fontId="97" fillId="3" borderId="22" xfId="1" applyNumberFormat="1" applyFont="1" applyFill="1" applyBorder="1" applyAlignment="1">
      <alignment vertical="center"/>
    </xf>
    <xf numFmtId="43" fontId="86" fillId="0" borderId="0" xfId="1" applyFont="1"/>
    <xf numFmtId="9" fontId="86" fillId="0" borderId="0" xfId="3" applyFont="1"/>
    <xf numFmtId="43" fontId="94" fillId="0" borderId="0" xfId="1" applyFont="1"/>
    <xf numFmtId="9" fontId="94" fillId="0" borderId="0" xfId="3" applyFont="1"/>
    <xf numFmtId="0" fontId="54" fillId="0" borderId="0" xfId="0" applyFont="1"/>
    <xf numFmtId="0" fontId="86" fillId="0" borderId="0" xfId="0" quotePrefix="1" applyFont="1" applyAlignment="1">
      <alignment horizontal="center"/>
    </xf>
    <xf numFmtId="0" fontId="2" fillId="4" borderId="22" xfId="0" applyFont="1" applyFill="1" applyBorder="1"/>
    <xf numFmtId="0" fontId="2" fillId="4" borderId="0" xfId="0" applyFont="1" applyFill="1" applyBorder="1"/>
    <xf numFmtId="0" fontId="5" fillId="4" borderId="22" xfId="0" applyFont="1" applyFill="1" applyBorder="1" applyAlignment="1">
      <alignment horizontal="center" vertical="center"/>
    </xf>
    <xf numFmtId="0" fontId="5" fillId="4" borderId="0" xfId="0" applyFont="1" applyFill="1" applyBorder="1" applyAlignment="1">
      <alignment horizontal="center" vertical="center"/>
    </xf>
    <xf numFmtId="3" fontId="2" fillId="0" borderId="0" xfId="0" applyNumberFormat="1" applyFont="1" applyFill="1" applyBorder="1"/>
    <xf numFmtId="1" fontId="0" fillId="0" borderId="0" xfId="0" applyNumberFormat="1"/>
    <xf numFmtId="164" fontId="77" fillId="3" borderId="0" xfId="0" applyNumberFormat="1" applyFont="1" applyFill="1" applyBorder="1" applyAlignment="1">
      <alignment horizontal="right" vertical="center"/>
    </xf>
    <xf numFmtId="3" fontId="77" fillId="3" borderId="0" xfId="0" applyNumberFormat="1" applyFont="1" applyFill="1" applyBorder="1" applyAlignment="1">
      <alignment horizontal="right" vertical="center"/>
    </xf>
    <xf numFmtId="3" fontId="79" fillId="4" borderId="0" xfId="0" applyNumberFormat="1" applyFont="1" applyFill="1" applyBorder="1" applyAlignment="1">
      <alignment horizontal="right" vertical="center"/>
    </xf>
    <xf numFmtId="3" fontId="69" fillId="4" borderId="0" xfId="0" applyNumberFormat="1" applyFont="1" applyFill="1" applyBorder="1" applyAlignment="1">
      <alignment vertical="center"/>
    </xf>
    <xf numFmtId="170" fontId="79" fillId="4" borderId="0" xfId="3" applyNumberFormat="1" applyFont="1" applyFill="1" applyBorder="1" applyAlignment="1">
      <alignment horizontal="right" vertical="center"/>
    </xf>
    <xf numFmtId="3" fontId="69" fillId="4" borderId="22" xfId="0" applyNumberFormat="1" applyFont="1" applyFill="1" applyBorder="1" applyAlignment="1">
      <alignment vertical="center"/>
    </xf>
    <xf numFmtId="172" fontId="79" fillId="4" borderId="0" xfId="0" applyNumberFormat="1" applyFont="1" applyFill="1" applyBorder="1" applyAlignment="1">
      <alignment vertical="center"/>
    </xf>
    <xf numFmtId="164" fontId="79" fillId="3" borderId="0" xfId="0" applyNumberFormat="1" applyFont="1" applyFill="1" applyBorder="1" applyAlignment="1">
      <alignment horizontal="right" vertical="center"/>
    </xf>
    <xf numFmtId="170" fontId="79" fillId="3" borderId="0" xfId="3" applyNumberFormat="1" applyFont="1" applyFill="1" applyBorder="1" applyAlignment="1">
      <alignment horizontal="right" vertical="center"/>
    </xf>
    <xf numFmtId="3" fontId="69" fillId="4" borderId="0" xfId="0" applyNumberFormat="1" applyFont="1" applyFill="1" applyBorder="1" applyAlignment="1">
      <alignment horizontal="right" vertical="center"/>
    </xf>
    <xf numFmtId="0" fontId="98" fillId="3" borderId="0" xfId="0" applyFont="1" applyFill="1" applyBorder="1" applyAlignment="1">
      <alignment vertical="center"/>
    </xf>
    <xf numFmtId="0" fontId="98" fillId="3" borderId="18" xfId="0" applyFont="1" applyFill="1" applyBorder="1" applyAlignment="1">
      <alignment vertical="center"/>
    </xf>
    <xf numFmtId="3" fontId="71" fillId="4" borderId="0" xfId="0" applyNumberFormat="1" applyFont="1" applyFill="1" applyBorder="1" applyAlignment="1">
      <alignment horizontal="right" vertical="center"/>
    </xf>
    <xf numFmtId="3" fontId="71" fillId="4" borderId="0" xfId="0" applyNumberFormat="1" applyFont="1" applyFill="1" applyBorder="1" applyAlignment="1">
      <alignment vertical="center"/>
    </xf>
    <xf numFmtId="170" fontId="72" fillId="4" borderId="0" xfId="3" applyNumberFormat="1" applyFont="1" applyFill="1" applyBorder="1" applyAlignment="1">
      <alignment horizontal="right" vertical="center"/>
    </xf>
    <xf numFmtId="3" fontId="71" fillId="4" borderId="22" xfId="0" applyNumberFormat="1" applyFont="1" applyFill="1" applyBorder="1" applyAlignment="1">
      <alignment vertical="center"/>
    </xf>
    <xf numFmtId="211" fontId="98" fillId="4" borderId="0" xfId="0" applyNumberFormat="1" applyFont="1" applyFill="1" applyBorder="1" applyAlignment="1">
      <alignment vertical="center"/>
    </xf>
    <xf numFmtId="164" fontId="71" fillId="3" borderId="22" xfId="0" applyNumberFormat="1" applyFont="1" applyFill="1" applyBorder="1" applyAlignment="1">
      <alignment vertical="center"/>
    </xf>
    <xf numFmtId="170" fontId="72" fillId="3" borderId="0" xfId="3" applyNumberFormat="1" applyFont="1" applyFill="1" applyBorder="1" applyAlignment="1">
      <alignment horizontal="right" vertical="center"/>
    </xf>
    <xf numFmtId="3" fontId="98" fillId="4" borderId="0" xfId="0" applyNumberFormat="1" applyFont="1" applyFill="1" applyBorder="1" applyAlignment="1">
      <alignment horizontal="right" vertical="center"/>
    </xf>
    <xf numFmtId="3" fontId="98" fillId="3" borderId="0" xfId="0" applyNumberFormat="1" applyFont="1" applyFill="1" applyBorder="1" applyAlignment="1">
      <alignment horizontal="right" vertical="center"/>
    </xf>
    <xf numFmtId="3" fontId="79" fillId="3" borderId="0" xfId="0" applyNumberFormat="1" applyFont="1" applyFill="1" applyBorder="1" applyAlignment="1">
      <alignment horizontal="right" vertical="center"/>
    </xf>
    <xf numFmtId="0" fontId="102" fillId="4" borderId="27" xfId="0" applyFont="1" applyFill="1" applyBorder="1" applyAlignment="1">
      <alignment horizontal="center"/>
    </xf>
    <xf numFmtId="3" fontId="102" fillId="4" borderId="0" xfId="0" applyNumberFormat="1" applyFont="1" applyFill="1" applyBorder="1" applyAlignment="1">
      <alignment horizontal="center"/>
    </xf>
    <xf numFmtId="3" fontId="102" fillId="4" borderId="46" xfId="0" applyNumberFormat="1" applyFont="1" applyFill="1" applyBorder="1" applyAlignment="1">
      <alignment horizontal="center"/>
    </xf>
    <xf numFmtId="3" fontId="102" fillId="4" borderId="0" xfId="0" applyNumberFormat="1" applyFont="1" applyFill="1" applyBorder="1" applyAlignment="1">
      <alignment horizontal="centerContinuous" vertical="center"/>
    </xf>
    <xf numFmtId="3" fontId="102" fillId="4" borderId="10" xfId="0" applyNumberFormat="1" applyFont="1" applyFill="1" applyBorder="1" applyAlignment="1">
      <alignment horizontal="center"/>
    </xf>
    <xf numFmtId="3" fontId="102" fillId="4" borderId="18" xfId="0" applyNumberFormat="1" applyFont="1" applyFill="1" applyBorder="1" applyAlignment="1">
      <alignment horizontal="center"/>
    </xf>
    <xf numFmtId="3" fontId="102" fillId="4" borderId="34" xfId="0" applyNumberFormat="1" applyFont="1" applyFill="1" applyBorder="1" applyAlignment="1">
      <alignment horizontal="center"/>
    </xf>
    <xf numFmtId="0" fontId="65" fillId="4" borderId="27" xfId="0" applyFont="1" applyFill="1" applyBorder="1" applyAlignment="1">
      <alignment horizontal="center"/>
    </xf>
    <xf numFmtId="3" fontId="65" fillId="4" borderId="0" xfId="0" applyNumberFormat="1" applyFont="1" applyFill="1" applyBorder="1" applyAlignment="1">
      <alignment horizontal="center"/>
    </xf>
    <xf numFmtId="3" fontId="65" fillId="4" borderId="46" xfId="0" applyNumberFormat="1" applyFont="1" applyFill="1" applyBorder="1" applyAlignment="1">
      <alignment horizontal="center"/>
    </xf>
    <xf numFmtId="3" fontId="65" fillId="4" borderId="0" xfId="0" applyNumberFormat="1" applyFont="1" applyFill="1" applyBorder="1" applyAlignment="1">
      <alignment horizontal="centerContinuous" vertical="center"/>
    </xf>
    <xf numFmtId="3" fontId="65" fillId="4" borderId="10" xfId="0" applyNumberFormat="1" applyFont="1" applyFill="1" applyBorder="1" applyAlignment="1">
      <alignment horizontal="center"/>
    </xf>
    <xf numFmtId="3" fontId="65" fillId="4" borderId="18" xfId="0" applyNumberFormat="1" applyFont="1" applyFill="1" applyBorder="1" applyAlignment="1">
      <alignment horizontal="center"/>
    </xf>
    <xf numFmtId="3" fontId="65" fillId="4" borderId="34" xfId="0" applyNumberFormat="1" applyFont="1" applyFill="1" applyBorder="1" applyAlignment="1">
      <alignment horizontal="center"/>
    </xf>
    <xf numFmtId="170" fontId="102" fillId="4" borderId="0" xfId="0" applyNumberFormat="1" applyFont="1" applyFill="1" applyBorder="1" applyAlignment="1">
      <alignment horizontal="center"/>
    </xf>
    <xf numFmtId="170" fontId="102" fillId="4" borderId="46" xfId="0" applyNumberFormat="1" applyFont="1" applyFill="1" applyBorder="1" applyAlignment="1">
      <alignment horizontal="center"/>
    </xf>
    <xf numFmtId="170" fontId="102" fillId="4" borderId="0" xfId="0" applyNumberFormat="1" applyFont="1" applyFill="1" applyBorder="1" applyAlignment="1">
      <alignment horizontal="centerContinuous" vertical="center"/>
    </xf>
    <xf numFmtId="170" fontId="102" fillId="4" borderId="10" xfId="0" applyNumberFormat="1" applyFont="1" applyFill="1" applyBorder="1" applyAlignment="1">
      <alignment horizontal="center"/>
    </xf>
    <xf numFmtId="170" fontId="102" fillId="4" borderId="23" xfId="0" applyNumberFormat="1" applyFont="1" applyFill="1" applyBorder="1" applyAlignment="1">
      <alignment horizontal="center"/>
    </xf>
    <xf numFmtId="170" fontId="102" fillId="4" borderId="34" xfId="3" applyNumberFormat="1" applyFont="1" applyFill="1" applyBorder="1" applyAlignment="1">
      <alignment horizontal="center" vertical="center"/>
    </xf>
    <xf numFmtId="0" fontId="102" fillId="4" borderId="0" xfId="0" applyFont="1" applyFill="1" applyBorder="1"/>
    <xf numFmtId="0" fontId="102" fillId="4" borderId="46" xfId="0" applyFont="1" applyFill="1" applyBorder="1"/>
    <xf numFmtId="0" fontId="102" fillId="4" borderId="10" xfId="0" applyFont="1" applyFill="1" applyBorder="1"/>
    <xf numFmtId="0" fontId="102" fillId="4" borderId="18" xfId="0" applyFont="1" applyFill="1" applyBorder="1"/>
    <xf numFmtId="0" fontId="102" fillId="4" borderId="34" xfId="0" applyFont="1" applyFill="1" applyBorder="1" applyAlignment="1">
      <alignment horizontal="center" vertical="center"/>
    </xf>
    <xf numFmtId="0" fontId="102" fillId="4" borderId="34" xfId="0" applyFont="1" applyFill="1" applyBorder="1"/>
    <xf numFmtId="170" fontId="65" fillId="4" borderId="0" xfId="0" applyNumberFormat="1" applyFont="1" applyFill="1" applyBorder="1" applyAlignment="1">
      <alignment horizontal="center"/>
    </xf>
    <xf numFmtId="170" fontId="65" fillId="4" borderId="46" xfId="0" applyNumberFormat="1" applyFont="1" applyFill="1" applyBorder="1" applyAlignment="1">
      <alignment horizontal="center"/>
    </xf>
    <xf numFmtId="170" fontId="65" fillId="4" borderId="0" xfId="0" applyNumberFormat="1" applyFont="1" applyFill="1" applyBorder="1" applyAlignment="1">
      <alignment horizontal="centerContinuous" vertical="center"/>
    </xf>
    <xf numFmtId="170" fontId="65" fillId="4" borderId="10" xfId="0" applyNumberFormat="1" applyFont="1" applyFill="1" applyBorder="1" applyAlignment="1">
      <alignment horizontal="center"/>
    </xf>
    <xf numFmtId="170" fontId="65" fillId="4" borderId="18" xfId="0" applyNumberFormat="1" applyFont="1" applyFill="1" applyBorder="1" applyAlignment="1">
      <alignment horizontal="center"/>
    </xf>
    <xf numFmtId="170" fontId="65" fillId="4" borderId="34" xfId="0" applyNumberFormat="1" applyFont="1" applyFill="1" applyBorder="1" applyAlignment="1">
      <alignment horizontal="center"/>
    </xf>
    <xf numFmtId="0" fontId="79" fillId="3" borderId="27" xfId="0" applyFont="1" applyFill="1" applyBorder="1" applyAlignment="1">
      <alignment horizontal="center" vertical="center"/>
    </xf>
    <xf numFmtId="194" fontId="69" fillId="3" borderId="0" xfId="0" applyNumberFormat="1" applyFont="1" applyFill="1" applyBorder="1" applyAlignment="1">
      <alignment vertical="center"/>
    </xf>
    <xf numFmtId="168" fontId="65" fillId="3" borderId="0" xfId="0" applyNumberFormat="1" applyFont="1" applyFill="1" applyBorder="1" applyAlignment="1">
      <alignment vertical="center"/>
    </xf>
    <xf numFmtId="194" fontId="65" fillId="3" borderId="0" xfId="0" applyNumberFormat="1" applyFont="1" applyFill="1" applyBorder="1" applyAlignment="1">
      <alignment vertical="center"/>
    </xf>
    <xf numFmtId="194" fontId="65" fillId="3" borderId="23" xfId="0" applyNumberFormat="1" applyFont="1" applyFill="1" applyBorder="1" applyAlignment="1">
      <alignment vertical="center"/>
    </xf>
    <xf numFmtId="180" fontId="65" fillId="3" borderId="0" xfId="0" applyNumberFormat="1" applyFont="1" applyFill="1" applyBorder="1" applyAlignment="1">
      <alignment vertical="center"/>
    </xf>
    <xf numFmtId="182" fontId="65" fillId="3" borderId="0" xfId="0" applyNumberFormat="1" applyFont="1" applyFill="1" applyBorder="1" applyAlignment="1">
      <alignment vertical="center"/>
    </xf>
    <xf numFmtId="194" fontId="65" fillId="3" borderId="23" xfId="0" applyNumberFormat="1" applyFont="1" applyFill="1" applyBorder="1" applyAlignment="1">
      <alignment horizontal="right" vertical="center"/>
    </xf>
    <xf numFmtId="168" fontId="65" fillId="3" borderId="23" xfId="0" applyNumberFormat="1" applyFont="1" applyFill="1" applyBorder="1" applyAlignment="1">
      <alignment horizontal="right" vertical="center"/>
    </xf>
    <xf numFmtId="168" fontId="65" fillId="3" borderId="5" xfId="0" applyNumberFormat="1" applyFont="1" applyFill="1" applyBorder="1" applyAlignment="1">
      <alignment horizontal="right" vertical="center"/>
    </xf>
    <xf numFmtId="168" fontId="69" fillId="3" borderId="0" xfId="0" applyNumberFormat="1" applyFont="1" applyFill="1" applyBorder="1" applyAlignment="1">
      <alignment vertical="center"/>
    </xf>
    <xf numFmtId="168" fontId="65" fillId="3" borderId="23" xfId="0" applyNumberFormat="1" applyFont="1" applyFill="1" applyBorder="1" applyAlignment="1">
      <alignment vertical="center"/>
    </xf>
    <xf numFmtId="168" fontId="65" fillId="3" borderId="0" xfId="0" applyNumberFormat="1" applyFont="1" applyFill="1" applyBorder="1" applyAlignment="1">
      <alignment horizontal="right" vertical="center"/>
    </xf>
    <xf numFmtId="168" fontId="65" fillId="3" borderId="10" xfId="0" applyNumberFormat="1" applyFont="1" applyFill="1" applyBorder="1" applyAlignment="1">
      <alignment vertical="center"/>
    </xf>
    <xf numFmtId="182" fontId="65" fillId="3" borderId="22" xfId="0" applyNumberFormat="1" applyFont="1" applyFill="1" applyBorder="1" applyAlignment="1">
      <alignment vertical="center"/>
    </xf>
    <xf numFmtId="168" fontId="65" fillId="3" borderId="22" xfId="0" applyNumberFormat="1" applyFont="1" applyFill="1" applyBorder="1" applyAlignment="1">
      <alignment vertical="center"/>
    </xf>
    <xf numFmtId="168" fontId="65" fillId="3" borderId="71" xfId="0" applyNumberFormat="1" applyFont="1" applyFill="1" applyBorder="1" applyAlignment="1">
      <alignment horizontal="right" vertical="center"/>
    </xf>
    <xf numFmtId="0" fontId="79" fillId="3" borderId="28" xfId="0" applyFont="1" applyFill="1" applyBorder="1" applyAlignment="1">
      <alignment horizontal="center" vertical="center"/>
    </xf>
    <xf numFmtId="168" fontId="65" fillId="3" borderId="12" xfId="0" applyNumberFormat="1" applyFont="1" applyFill="1" applyBorder="1" applyAlignment="1">
      <alignment vertical="center"/>
    </xf>
    <xf numFmtId="168" fontId="65" fillId="3" borderId="13" xfId="0" applyNumberFormat="1" applyFont="1" applyFill="1" applyBorder="1" applyAlignment="1">
      <alignment vertical="center"/>
    </xf>
    <xf numFmtId="182" fontId="65" fillId="3" borderId="26" xfId="0" applyNumberFormat="1" applyFont="1" applyFill="1" applyBorder="1" applyAlignment="1">
      <alignment vertical="center"/>
    </xf>
    <xf numFmtId="182" fontId="65" fillId="3" borderId="13" xfId="0" applyNumberFormat="1" applyFont="1" applyFill="1" applyBorder="1" applyAlignment="1">
      <alignment vertical="center"/>
    </xf>
    <xf numFmtId="168" fontId="65" fillId="3" borderId="13" xfId="0" applyNumberFormat="1" applyFont="1" applyFill="1" applyBorder="1" applyAlignment="1">
      <alignment horizontal="right" vertical="center"/>
    </xf>
    <xf numFmtId="168" fontId="65" fillId="3" borderId="26" xfId="0" applyNumberFormat="1" applyFont="1" applyFill="1" applyBorder="1" applyAlignment="1">
      <alignment vertical="center"/>
    </xf>
    <xf numFmtId="168" fontId="65" fillId="3" borderId="72" xfId="0" applyNumberFormat="1" applyFont="1" applyFill="1" applyBorder="1" applyAlignment="1">
      <alignment horizontal="right" vertical="center"/>
    </xf>
    <xf numFmtId="37" fontId="7" fillId="3" borderId="0" xfId="1" applyNumberFormat="1" applyFont="1" applyFill="1" applyBorder="1" applyAlignment="1">
      <alignment horizontal="right" vertical="center"/>
    </xf>
    <xf numFmtId="3" fontId="40" fillId="3" borderId="0" xfId="0" applyNumberFormat="1" applyFont="1" applyFill="1" applyBorder="1" applyAlignment="1"/>
    <xf numFmtId="3" fontId="40" fillId="3" borderId="22" xfId="0" applyNumberFormat="1" applyFont="1" applyFill="1" applyBorder="1" applyAlignment="1"/>
    <xf numFmtId="0" fontId="40" fillId="3" borderId="22" xfId="0" applyFont="1" applyFill="1" applyBorder="1" applyAlignment="1"/>
    <xf numFmtId="181" fontId="7" fillId="3" borderId="5" xfId="0" applyNumberFormat="1" applyFont="1" applyFill="1" applyBorder="1" applyAlignment="1">
      <alignment vertical="center"/>
    </xf>
    <xf numFmtId="3" fontId="2" fillId="3" borderId="13" xfId="0" applyNumberFormat="1" applyFont="1" applyFill="1" applyBorder="1" applyAlignment="1"/>
    <xf numFmtId="0" fontId="2" fillId="3" borderId="13" xfId="0" applyFont="1" applyFill="1" applyBorder="1" applyAlignment="1"/>
    <xf numFmtId="0" fontId="2" fillId="3" borderId="54" xfId="0" applyFont="1" applyFill="1" applyBorder="1"/>
    <xf numFmtId="0" fontId="2" fillId="3" borderId="26" xfId="0" applyFont="1" applyFill="1" applyBorder="1" applyAlignment="1"/>
    <xf numFmtId="0" fontId="2" fillId="3" borderId="14" xfId="0" applyFont="1" applyFill="1" applyBorder="1"/>
    <xf numFmtId="3" fontId="79" fillId="3" borderId="22" xfId="1" applyNumberFormat="1" applyFont="1" applyFill="1" applyBorder="1" applyAlignment="1">
      <alignment horizontal="right" vertical="center"/>
    </xf>
    <xf numFmtId="201" fontId="79" fillId="3" borderId="0" xfId="1" applyNumberFormat="1" applyFont="1" applyFill="1" applyBorder="1" applyAlignment="1">
      <alignment horizontal="right" vertical="center"/>
    </xf>
    <xf numFmtId="181" fontId="79" fillId="3" borderId="0" xfId="0" applyNumberFormat="1" applyFont="1" applyFill="1" applyBorder="1" applyAlignment="1">
      <alignment horizontal="right" vertical="center"/>
    </xf>
    <xf numFmtId="170" fontId="79" fillId="3" borderId="0" xfId="0" applyNumberFormat="1" applyFont="1" applyFill="1" applyBorder="1" applyAlignment="1">
      <alignment horizontal="right" vertical="center"/>
    </xf>
    <xf numFmtId="181" fontId="79" fillId="3" borderId="0" xfId="0" applyNumberFormat="1" applyFont="1" applyFill="1" applyBorder="1" applyAlignment="1">
      <alignment horizontal="center" vertical="center"/>
    </xf>
    <xf numFmtId="164" fontId="79" fillId="3" borderId="22" xfId="1" applyNumberFormat="1" applyFont="1" applyFill="1" applyBorder="1" applyAlignment="1">
      <alignment horizontal="right" vertical="center"/>
    </xf>
    <xf numFmtId="170" fontId="65" fillId="3" borderId="0" xfId="3" applyNumberFormat="1" applyFont="1" applyFill="1" applyBorder="1" applyAlignment="1">
      <alignment horizontal="right" vertical="center"/>
    </xf>
    <xf numFmtId="164" fontId="79" fillId="3" borderId="22" xfId="1" quotePrefix="1" applyNumberFormat="1" applyFont="1" applyFill="1" applyBorder="1" applyAlignment="1">
      <alignment horizontal="right" vertical="center"/>
    </xf>
    <xf numFmtId="3" fontId="79" fillId="3" borderId="0" xfId="1" applyNumberFormat="1" applyFont="1" applyFill="1" applyBorder="1" applyAlignment="1">
      <alignment horizontal="right" vertical="center"/>
    </xf>
    <xf numFmtId="181" fontId="79" fillId="3" borderId="5" xfId="0" applyNumberFormat="1" applyFont="1" applyFill="1" applyBorder="1" applyAlignment="1">
      <alignment horizontal="left" vertical="center"/>
    </xf>
    <xf numFmtId="181" fontId="79" fillId="3" borderId="0" xfId="0" applyNumberFormat="1" applyFont="1" applyFill="1" applyBorder="1" applyAlignment="1">
      <alignment horizontal="left" vertical="center"/>
    </xf>
    <xf numFmtId="3" fontId="69" fillId="3" borderId="22" xfId="0" applyNumberFormat="1" applyFont="1" applyFill="1" applyBorder="1" applyAlignment="1">
      <alignment vertical="center"/>
    </xf>
    <xf numFmtId="181" fontId="79" fillId="3" borderId="5" xfId="0" applyNumberFormat="1" applyFont="1" applyFill="1" applyBorder="1" applyAlignment="1">
      <alignment horizontal="right" vertical="center"/>
    </xf>
    <xf numFmtId="0" fontId="9" fillId="3" borderId="27" xfId="0" applyFont="1" applyFill="1" applyBorder="1" applyAlignment="1">
      <alignment horizontal="centerContinuous" vertical="center"/>
    </xf>
    <xf numFmtId="197" fontId="9" fillId="3" borderId="0" xfId="0" applyNumberFormat="1" applyFont="1" applyFill="1" applyBorder="1" applyAlignment="1">
      <alignment horizontal="center"/>
    </xf>
    <xf numFmtId="2" fontId="9" fillId="3" borderId="0" xfId="0" applyNumberFormat="1" applyFont="1" applyFill="1" applyBorder="1" applyAlignment="1">
      <alignment horizontal="center"/>
    </xf>
    <xf numFmtId="2" fontId="9" fillId="3" borderId="10" xfId="0" quotePrefix="1" applyNumberFormat="1" applyFont="1" applyFill="1" applyBorder="1" applyAlignment="1">
      <alignment horizontal="center" vertical="center"/>
    </xf>
    <xf numFmtId="0" fontId="0" fillId="0" borderId="0" xfId="0" applyAlignment="1"/>
    <xf numFmtId="3" fontId="65" fillId="3" borderId="23" xfId="0" applyNumberFormat="1" applyFont="1" applyFill="1" applyBorder="1" applyAlignment="1">
      <alignment horizontal="right" vertical="center"/>
    </xf>
    <xf numFmtId="164" fontId="65" fillId="3" borderId="0" xfId="0" applyNumberFormat="1" applyFont="1" applyFill="1" applyBorder="1" applyAlignment="1">
      <alignment horizontal="right" vertical="center"/>
    </xf>
    <xf numFmtId="4" fontId="65" fillId="3" borderId="23" xfId="0" applyNumberFormat="1" applyFont="1" applyFill="1" applyBorder="1" applyAlignment="1">
      <alignment horizontal="right" vertical="center"/>
    </xf>
    <xf numFmtId="3" fontId="72" fillId="3" borderId="10" xfId="0" applyNumberFormat="1" applyFont="1" applyFill="1" applyBorder="1" applyAlignment="1">
      <alignment horizontal="right" vertical="center"/>
    </xf>
    <xf numFmtId="3" fontId="72" fillId="3" borderId="0" xfId="0" applyNumberFormat="1" applyFont="1" applyFill="1" applyBorder="1" applyAlignment="1">
      <alignment horizontal="right" vertical="center"/>
    </xf>
    <xf numFmtId="3" fontId="72" fillId="3" borderId="23" xfId="0" applyNumberFormat="1" applyFont="1" applyFill="1" applyBorder="1" applyAlignment="1">
      <alignment horizontal="right" vertical="center"/>
    </xf>
    <xf numFmtId="4" fontId="72" fillId="3" borderId="23" xfId="0" applyNumberFormat="1" applyFont="1" applyFill="1" applyBorder="1" applyAlignment="1">
      <alignment horizontal="right" vertical="center"/>
    </xf>
    <xf numFmtId="3" fontId="65" fillId="3" borderId="0" xfId="0" applyNumberFormat="1" applyFont="1" applyFill="1" applyBorder="1" applyAlignment="1">
      <alignment vertical="center"/>
    </xf>
    <xf numFmtId="3" fontId="65" fillId="3" borderId="0" xfId="0" applyNumberFormat="1" applyFont="1" applyFill="1" applyBorder="1" applyAlignment="1">
      <alignment horizontal="right" vertical="center"/>
    </xf>
    <xf numFmtId="3" fontId="65" fillId="3" borderId="10" xfId="0" applyNumberFormat="1" applyFont="1" applyFill="1" applyBorder="1" applyAlignment="1">
      <alignment horizontal="right" vertical="center"/>
    </xf>
    <xf numFmtId="3" fontId="65" fillId="3" borderId="22" xfId="0" applyNumberFormat="1" applyFont="1" applyFill="1" applyBorder="1" applyAlignment="1">
      <alignment horizontal="right" vertical="center"/>
    </xf>
    <xf numFmtId="4" fontId="65" fillId="3" borderId="0" xfId="0" applyNumberFormat="1" applyFont="1" applyFill="1" applyBorder="1" applyAlignment="1">
      <alignment horizontal="right" vertical="center"/>
    </xf>
    <xf numFmtId="3" fontId="72" fillId="3" borderId="12" xfId="0" applyNumberFormat="1" applyFont="1" applyFill="1" applyBorder="1" applyAlignment="1">
      <alignment horizontal="right" vertical="center"/>
    </xf>
    <xf numFmtId="3" fontId="72" fillId="3" borderId="13" xfId="0" applyNumberFormat="1" applyFont="1" applyFill="1" applyBorder="1" applyAlignment="1">
      <alignment horizontal="right" vertical="center"/>
    </xf>
    <xf numFmtId="3" fontId="72" fillId="3" borderId="54" xfId="0" applyNumberFormat="1" applyFont="1" applyFill="1" applyBorder="1" applyAlignment="1">
      <alignment horizontal="right" vertical="center"/>
    </xf>
    <xf numFmtId="4" fontId="72" fillId="3" borderId="54" xfId="0" applyNumberFormat="1" applyFont="1" applyFill="1" applyBorder="1" applyAlignment="1">
      <alignment horizontal="right" vertical="center"/>
    </xf>
    <xf numFmtId="3" fontId="72" fillId="3" borderId="26" xfId="0" applyNumberFormat="1" applyFont="1" applyFill="1" applyBorder="1" applyAlignment="1">
      <alignment horizontal="right" vertical="center"/>
    </xf>
    <xf numFmtId="164" fontId="65" fillId="3" borderId="22" xfId="0" applyNumberFormat="1" applyFont="1" applyFill="1" applyBorder="1" applyAlignment="1">
      <alignment vertical="center"/>
    </xf>
    <xf numFmtId="3" fontId="65" fillId="3" borderId="23" xfId="0" applyNumberFormat="1" applyFont="1" applyFill="1" applyBorder="1" applyAlignment="1">
      <alignment vertical="center"/>
    </xf>
    <xf numFmtId="3" fontId="72" fillId="3" borderId="0" xfId="0" applyNumberFormat="1" applyFont="1" applyFill="1" applyBorder="1" applyAlignment="1">
      <alignment vertical="center"/>
    </xf>
    <xf numFmtId="3" fontId="72" fillId="3" borderId="23" xfId="0" applyNumberFormat="1" applyFont="1" applyFill="1" applyBorder="1" applyAlignment="1">
      <alignment vertical="center"/>
    </xf>
    <xf numFmtId="3" fontId="72" fillId="3" borderId="10" xfId="0" quotePrefix="1" applyNumberFormat="1" applyFont="1" applyFill="1" applyBorder="1" applyAlignment="1">
      <alignment horizontal="right" vertical="center"/>
    </xf>
    <xf numFmtId="3" fontId="72" fillId="3" borderId="0" xfId="0" quotePrefix="1" applyNumberFormat="1" applyFont="1" applyFill="1" applyBorder="1" applyAlignment="1">
      <alignment horizontal="right" vertical="center"/>
    </xf>
    <xf numFmtId="3" fontId="72" fillId="3" borderId="22" xfId="0" applyNumberFormat="1" applyFont="1" applyFill="1" applyBorder="1" applyAlignment="1">
      <alignment horizontal="right" vertical="center"/>
    </xf>
    <xf numFmtId="3" fontId="65" fillId="3" borderId="0" xfId="0" quotePrefix="1" applyNumberFormat="1" applyFont="1" applyFill="1" applyBorder="1" applyAlignment="1">
      <alignment horizontal="right" vertical="justify"/>
    </xf>
    <xf numFmtId="164" fontId="65" fillId="3" borderId="23" xfId="0" applyNumberFormat="1" applyFont="1" applyFill="1" applyBorder="1" applyAlignment="1">
      <alignment vertical="center"/>
    </xf>
    <xf numFmtId="0" fontId="72" fillId="3" borderId="25" xfId="0" applyFont="1" applyFill="1" applyBorder="1" applyAlignment="1">
      <alignment vertical="center"/>
    </xf>
    <xf numFmtId="0" fontId="72" fillId="3" borderId="18" xfId="0" applyFont="1" applyFill="1" applyBorder="1"/>
    <xf numFmtId="3" fontId="50" fillId="8" borderId="22" xfId="0" applyNumberFormat="1" applyFont="1" applyFill="1" applyBorder="1" applyAlignment="1">
      <alignment vertical="center"/>
    </xf>
    <xf numFmtId="164" fontId="50" fillId="8" borderId="0" xfId="0" applyNumberFormat="1" applyFont="1" applyFill="1" applyBorder="1" applyAlignment="1">
      <alignment vertical="center"/>
    </xf>
    <xf numFmtId="174" fontId="22" fillId="8" borderId="0" xfId="1" applyNumberFormat="1" applyFont="1" applyFill="1" applyBorder="1" applyAlignment="1">
      <alignment horizontal="right" vertical="center"/>
    </xf>
    <xf numFmtId="3" fontId="22" fillId="8" borderId="22" xfId="0" applyNumberFormat="1" applyFont="1" applyFill="1" applyBorder="1" applyAlignment="1">
      <alignment horizontal="center" vertical="center"/>
    </xf>
    <xf numFmtId="164" fontId="22" fillId="8" borderId="0" xfId="0" applyNumberFormat="1" applyFont="1" applyFill="1" applyBorder="1" applyAlignment="1">
      <alignment vertical="center"/>
    </xf>
    <xf numFmtId="3" fontId="51" fillId="8" borderId="22" xfId="0" applyNumberFormat="1" applyFont="1" applyFill="1" applyBorder="1" applyAlignment="1">
      <alignment vertical="center"/>
    </xf>
    <xf numFmtId="174" fontId="32" fillId="8" borderId="0" xfId="1" applyNumberFormat="1" applyFont="1" applyFill="1" applyBorder="1" applyAlignment="1">
      <alignment horizontal="right" vertical="center"/>
    </xf>
    <xf numFmtId="3" fontId="32" fillId="8" borderId="22" xfId="0" applyNumberFormat="1" applyFont="1" applyFill="1" applyBorder="1" applyAlignment="1">
      <alignment horizontal="center" vertical="center"/>
    </xf>
    <xf numFmtId="3" fontId="32" fillId="8" borderId="0" xfId="0" applyNumberFormat="1" applyFont="1" applyFill="1" applyBorder="1" applyAlignment="1">
      <alignment vertical="center"/>
    </xf>
    <xf numFmtId="193" fontId="22" fillId="8" borderId="0" xfId="0" applyNumberFormat="1" applyFont="1" applyFill="1" applyBorder="1" applyAlignment="1">
      <alignment vertical="center"/>
    </xf>
    <xf numFmtId="3" fontId="22" fillId="8" borderId="0" xfId="0" applyNumberFormat="1" applyFont="1" applyFill="1" applyBorder="1" applyAlignment="1">
      <alignment vertical="center"/>
    </xf>
    <xf numFmtId="3" fontId="105" fillId="8" borderId="22" xfId="0" applyNumberFormat="1" applyFont="1" applyFill="1" applyBorder="1" applyAlignment="1">
      <alignment vertical="center"/>
    </xf>
    <xf numFmtId="3" fontId="105" fillId="8" borderId="0" xfId="0" applyNumberFormat="1" applyFont="1" applyFill="1" applyBorder="1" applyAlignment="1">
      <alignment vertical="center"/>
    </xf>
    <xf numFmtId="3" fontId="92" fillId="8" borderId="22" xfId="0" applyNumberFormat="1" applyFont="1" applyFill="1" applyBorder="1" applyAlignment="1">
      <alignment vertical="center"/>
    </xf>
    <xf numFmtId="3" fontId="50" fillId="8" borderId="10" xfId="0" quotePrefix="1" applyNumberFormat="1" applyFont="1" applyFill="1" applyBorder="1" applyAlignment="1">
      <alignment horizontal="right" vertical="center"/>
    </xf>
    <xf numFmtId="3" fontId="50" fillId="8" borderId="0" xfId="0" quotePrefix="1" applyNumberFormat="1" applyFont="1" applyFill="1" applyBorder="1" applyAlignment="1">
      <alignment horizontal="right" vertical="center"/>
    </xf>
    <xf numFmtId="3" fontId="50" fillId="8" borderId="0" xfId="0" applyNumberFormat="1" applyFont="1" applyFill="1" applyBorder="1" applyAlignment="1">
      <alignment horizontal="right" vertical="center"/>
    </xf>
    <xf numFmtId="164" fontId="22" fillId="8" borderId="0" xfId="2" applyNumberFormat="1" applyFont="1" applyFill="1" applyBorder="1" applyAlignment="1">
      <alignment vertical="center"/>
    </xf>
    <xf numFmtId="0" fontId="88" fillId="8" borderId="18" xfId="0" applyFont="1" applyFill="1" applyBorder="1" applyAlignment="1">
      <alignment vertical="center"/>
    </xf>
    <xf numFmtId="3" fontId="92" fillId="8" borderId="0" xfId="0" applyNumberFormat="1" applyFont="1" applyFill="1" applyBorder="1" applyAlignment="1">
      <alignment vertical="center"/>
    </xf>
    <xf numFmtId="3" fontId="50" fillId="8" borderId="10" xfId="0" applyNumberFormat="1" applyFont="1" applyFill="1" applyBorder="1" applyAlignment="1">
      <alignment vertical="center"/>
    </xf>
    <xf numFmtId="10" fontId="22" fillId="8" borderId="0" xfId="3" applyNumberFormat="1" applyFont="1" applyFill="1" applyBorder="1" applyAlignment="1">
      <alignment horizontal="right" vertical="center"/>
    </xf>
    <xf numFmtId="3" fontId="22" fillId="8" borderId="22" xfId="0" applyNumberFormat="1" applyFont="1" applyFill="1" applyBorder="1" applyAlignment="1">
      <alignment vertical="center"/>
    </xf>
    <xf numFmtId="3" fontId="92" fillId="8" borderId="10" xfId="0" applyNumberFormat="1" applyFont="1" applyFill="1" applyBorder="1" applyAlignment="1">
      <alignment vertical="center"/>
    </xf>
    <xf numFmtId="3" fontId="88" fillId="8" borderId="0" xfId="1" applyNumberFormat="1" applyFont="1" applyFill="1" applyBorder="1" applyAlignment="1">
      <alignment horizontal="right" vertical="center"/>
    </xf>
    <xf numFmtId="3" fontId="88" fillId="8" borderId="22" xfId="0" applyNumberFormat="1" applyFont="1" applyFill="1" applyBorder="1" applyAlignment="1">
      <alignment vertical="center"/>
    </xf>
    <xf numFmtId="3" fontId="88" fillId="8" borderId="0" xfId="0" applyNumberFormat="1" applyFont="1" applyFill="1" applyBorder="1" applyAlignment="1">
      <alignment vertical="center"/>
    </xf>
    <xf numFmtId="3" fontId="22" fillId="8" borderId="0" xfId="1" applyNumberFormat="1" applyFont="1" applyFill="1" applyBorder="1" applyAlignment="1">
      <alignment horizontal="right" vertical="center"/>
    </xf>
    <xf numFmtId="3" fontId="106" fillId="8" borderId="0" xfId="0" applyNumberFormat="1" applyFont="1" applyFill="1" applyBorder="1" applyAlignment="1">
      <alignment vertical="center"/>
    </xf>
    <xf numFmtId="0" fontId="88" fillId="8" borderId="0" xfId="0" applyFont="1" applyFill="1" applyBorder="1" applyAlignment="1">
      <alignment vertical="center"/>
    </xf>
    <xf numFmtId="0" fontId="2" fillId="11" borderId="1" xfId="0" applyFont="1" applyFill="1" applyBorder="1"/>
    <xf numFmtId="0" fontId="2" fillId="11" borderId="2" xfId="0" applyFont="1" applyFill="1" applyBorder="1"/>
    <xf numFmtId="0" fontId="2" fillId="11" borderId="3" xfId="0" applyFont="1" applyFill="1" applyBorder="1"/>
    <xf numFmtId="0" fontId="35" fillId="11" borderId="4" xfId="0" applyFont="1" applyFill="1" applyBorder="1" applyAlignment="1">
      <alignment horizontal="centerContinuous" vertical="top"/>
    </xf>
    <xf numFmtId="0" fontId="35" fillId="11" borderId="0" xfId="0" applyFont="1" applyFill="1" applyBorder="1" applyAlignment="1">
      <alignment horizontal="centerContinuous" vertical="top"/>
    </xf>
    <xf numFmtId="0" fontId="25" fillId="11" borderId="0" xfId="0" applyFont="1" applyFill="1" applyBorder="1" applyAlignment="1">
      <alignment horizontal="centerContinuous" vertical="top"/>
    </xf>
    <xf numFmtId="0" fontId="25" fillId="11" borderId="5" xfId="0" applyFont="1" applyFill="1" applyBorder="1" applyAlignment="1">
      <alignment horizontal="centerContinuous" vertical="top"/>
    </xf>
    <xf numFmtId="0" fontId="13" fillId="11" borderId="15" xfId="0" applyFont="1" applyFill="1" applyBorder="1" applyAlignment="1">
      <alignment horizontal="left"/>
    </xf>
    <xf numFmtId="0" fontId="7" fillId="11" borderId="16" xfId="0" applyFont="1" applyFill="1" applyBorder="1" applyAlignment="1">
      <alignment horizontal="centerContinuous"/>
    </xf>
    <xf numFmtId="0" fontId="2" fillId="11" borderId="17" xfId="0" applyFont="1" applyFill="1" applyBorder="1"/>
    <xf numFmtId="0" fontId="2" fillId="11" borderId="16" xfId="0" applyFont="1" applyFill="1" applyBorder="1"/>
    <xf numFmtId="0" fontId="2" fillId="11" borderId="16" xfId="0" applyFont="1" applyFill="1" applyBorder="1" applyAlignment="1">
      <alignment horizontal="left"/>
    </xf>
    <xf numFmtId="0" fontId="2" fillId="11" borderId="15" xfId="0" applyFont="1" applyFill="1" applyBorder="1" applyAlignment="1">
      <alignment horizontal="left"/>
    </xf>
    <xf numFmtId="0" fontId="7" fillId="11" borderId="3" xfId="0" applyFont="1" applyFill="1" applyBorder="1"/>
    <xf numFmtId="0" fontId="7" fillId="11" borderId="17" xfId="0" applyFont="1" applyFill="1" applyBorder="1"/>
    <xf numFmtId="0" fontId="2" fillId="11" borderId="2" xfId="0" applyFont="1" applyFill="1" applyBorder="1" applyAlignment="1"/>
    <xf numFmtId="0" fontId="24" fillId="11" borderId="4" xfId="0" applyFont="1" applyFill="1" applyBorder="1" applyAlignment="1">
      <alignment horizontal="centerContinuous"/>
    </xf>
    <xf numFmtId="0" fontId="16" fillId="11" borderId="0" xfId="0" applyFont="1" applyFill="1" applyBorder="1" applyAlignment="1">
      <alignment horizontal="centerContinuous"/>
    </xf>
    <xf numFmtId="0" fontId="2" fillId="11" borderId="0" xfId="0" applyFont="1" applyFill="1" applyBorder="1" applyAlignment="1">
      <alignment horizontal="centerContinuous"/>
    </xf>
    <xf numFmtId="0" fontId="25" fillId="11" borderId="0" xfId="0" applyFont="1" applyFill="1" applyBorder="1" applyAlignment="1">
      <alignment horizontal="centerContinuous"/>
    </xf>
    <xf numFmtId="0" fontId="2" fillId="11" borderId="0" xfId="0" applyFont="1" applyFill="1" applyBorder="1" applyAlignment="1"/>
    <xf numFmtId="0" fontId="2" fillId="11" borderId="5" xfId="0" applyFont="1" applyFill="1" applyBorder="1" applyAlignment="1">
      <alignment horizontal="centerContinuous"/>
    </xf>
    <xf numFmtId="0" fontId="3" fillId="11" borderId="0" xfId="0" applyFont="1" applyFill="1" applyBorder="1" applyAlignment="1">
      <alignment horizontal="centerContinuous" vertical="top"/>
    </xf>
    <xf numFmtId="0" fontId="9" fillId="11" borderId="1" xfId="0" applyFont="1" applyFill="1" applyBorder="1"/>
    <xf numFmtId="0" fontId="9" fillId="11" borderId="2" xfId="0" applyFont="1" applyFill="1" applyBorder="1"/>
    <xf numFmtId="0" fontId="9" fillId="11" borderId="3" xfId="0" applyFont="1" applyFill="1" applyBorder="1"/>
    <xf numFmtId="0" fontId="10" fillId="11" borderId="4" xfId="0" applyFont="1" applyFill="1" applyBorder="1" applyAlignment="1">
      <alignment horizontal="centerContinuous"/>
    </xf>
    <xf numFmtId="0" fontId="9" fillId="11" borderId="0" xfId="0" applyFont="1" applyFill="1" applyBorder="1" applyAlignment="1">
      <alignment horizontal="centerContinuous"/>
    </xf>
    <xf numFmtId="0" fontId="9" fillId="11" borderId="5" xfId="0" applyFont="1" applyFill="1" applyBorder="1" applyAlignment="1">
      <alignment horizontal="centerContinuous"/>
    </xf>
    <xf numFmtId="0" fontId="3" fillId="11" borderId="4" xfId="0" applyFont="1" applyFill="1" applyBorder="1" applyAlignment="1">
      <alignment horizontal="centerContinuous"/>
    </xf>
    <xf numFmtId="0" fontId="11" fillId="11" borderId="0" xfId="0" applyFont="1" applyFill="1" applyBorder="1" applyAlignment="1">
      <alignment horizontal="centerContinuous"/>
    </xf>
    <xf numFmtId="0" fontId="11" fillId="11" borderId="5" xfId="0" applyFont="1" applyFill="1" applyBorder="1" applyAlignment="1">
      <alignment horizontal="centerContinuous"/>
    </xf>
    <xf numFmtId="0" fontId="9" fillId="11" borderId="15" xfId="0" applyFont="1" applyFill="1" applyBorder="1"/>
    <xf numFmtId="0" fontId="9" fillId="11" borderId="16" xfId="0" applyFont="1" applyFill="1" applyBorder="1"/>
    <xf numFmtId="0" fontId="9" fillId="11" borderId="17" xfId="0" applyFont="1" applyFill="1" applyBorder="1"/>
    <xf numFmtId="0" fontId="3" fillId="11" borderId="4" xfId="0" applyFont="1" applyFill="1" applyBorder="1" applyAlignment="1">
      <alignment horizontal="centerContinuous" vertical="center"/>
    </xf>
    <xf numFmtId="0" fontId="11" fillId="11" borderId="0" xfId="0" applyFont="1" applyFill="1" applyBorder="1" applyAlignment="1">
      <alignment horizontal="centerContinuous" vertical="center"/>
    </xf>
    <xf numFmtId="0" fontId="11" fillId="11" borderId="5" xfId="0" applyFont="1" applyFill="1" applyBorder="1" applyAlignment="1">
      <alignment horizontal="centerContinuous" vertical="center"/>
    </xf>
    <xf numFmtId="0" fontId="18" fillId="11" borderId="1" xfId="0" applyFont="1" applyFill="1" applyBorder="1"/>
    <xf numFmtId="0" fontId="18" fillId="11" borderId="2" xfId="0" applyFont="1" applyFill="1" applyBorder="1"/>
    <xf numFmtId="0" fontId="18" fillId="11" borderId="3" xfId="0" applyFont="1" applyFill="1" applyBorder="1"/>
    <xf numFmtId="0" fontId="3" fillId="11" borderId="4" xfId="0" applyFont="1" applyFill="1" applyBorder="1" applyAlignment="1">
      <alignment horizontal="centerContinuous" vertical="top"/>
    </xf>
    <xf numFmtId="0" fontId="3" fillId="11" borderId="5" xfId="0" applyFont="1" applyFill="1" applyBorder="1" applyAlignment="1">
      <alignment horizontal="centerContinuous" vertical="top"/>
    </xf>
    <xf numFmtId="0" fontId="3" fillId="11" borderId="0" xfId="0" applyFont="1" applyFill="1" applyBorder="1" applyAlignment="1">
      <alignment horizontal="centerContinuous"/>
    </xf>
    <xf numFmtId="0" fontId="16" fillId="11" borderId="5" xfId="0" applyFont="1" applyFill="1" applyBorder="1" applyAlignment="1">
      <alignment horizontal="centerContinuous"/>
    </xf>
    <xf numFmtId="0" fontId="3" fillId="11" borderId="0" xfId="0" applyFont="1" applyFill="1" applyBorder="1" applyAlignment="1">
      <alignment horizontal="centerContinuous" vertical="center"/>
    </xf>
    <xf numFmtId="0" fontId="16" fillId="11" borderId="0" xfId="0" applyFont="1" applyFill="1" applyBorder="1" applyAlignment="1">
      <alignment horizontal="centerContinuous" vertical="center"/>
    </xf>
    <xf numFmtId="0" fontId="16" fillId="11" borderId="5" xfId="0" applyFont="1" applyFill="1" applyBorder="1" applyAlignment="1">
      <alignment horizontal="centerContinuous" vertical="center"/>
    </xf>
    <xf numFmtId="0" fontId="16" fillId="11" borderId="0" xfId="0" applyFont="1" applyFill="1" applyBorder="1" applyAlignment="1">
      <alignment horizontal="centerContinuous" vertical="top"/>
    </xf>
    <xf numFmtId="0" fontId="16" fillId="11" borderId="5" xfId="0" applyFont="1" applyFill="1" applyBorder="1" applyAlignment="1">
      <alignment horizontal="centerContinuous" vertical="top"/>
    </xf>
    <xf numFmtId="0" fontId="45" fillId="12" borderId="0" xfId="0" applyFont="1" applyFill="1" applyBorder="1" applyAlignment="1">
      <alignment horizontal="centerContinuous"/>
    </xf>
    <xf numFmtId="0" fontId="43" fillId="12" borderId="0" xfId="0" applyFont="1" applyFill="1" applyBorder="1" applyAlignment="1">
      <alignment horizontal="centerContinuous"/>
    </xf>
    <xf numFmtId="3" fontId="43" fillId="12" borderId="0" xfId="0" applyNumberFormat="1" applyFont="1" applyFill="1" applyBorder="1" applyAlignment="1">
      <alignment horizontal="centerContinuous"/>
    </xf>
    <xf numFmtId="0" fontId="47" fillId="12" borderId="0" xfId="0" applyFont="1" applyFill="1" applyBorder="1" applyAlignment="1">
      <alignment horizontal="centerContinuous"/>
    </xf>
    <xf numFmtId="0" fontId="43" fillId="12" borderId="0" xfId="0" applyFont="1" applyFill="1" applyBorder="1"/>
    <xf numFmtId="3" fontId="43" fillId="12" borderId="0" xfId="0" applyNumberFormat="1" applyFont="1" applyFill="1" applyBorder="1"/>
    <xf numFmtId="4" fontId="18" fillId="11" borderId="2" xfId="0" applyNumberFormat="1" applyFont="1" applyFill="1" applyBorder="1"/>
    <xf numFmtId="0" fontId="18" fillId="11" borderId="11" xfId="0" applyFont="1" applyFill="1" applyBorder="1"/>
    <xf numFmtId="0" fontId="18" fillId="11" borderId="13" xfId="0" applyFont="1" applyFill="1" applyBorder="1"/>
    <xf numFmtId="4" fontId="18" fillId="11" borderId="13" xfId="0" applyNumberFormat="1" applyFont="1" applyFill="1" applyBorder="1"/>
    <xf numFmtId="0" fontId="18" fillId="11" borderId="14" xfId="0" applyFont="1" applyFill="1" applyBorder="1"/>
    <xf numFmtId="0" fontId="18" fillId="11" borderId="15" xfId="0" applyFont="1" applyFill="1" applyBorder="1"/>
    <xf numFmtId="0" fontId="18" fillId="11" borderId="16" xfId="0" applyFont="1" applyFill="1" applyBorder="1"/>
    <xf numFmtId="0" fontId="18" fillId="11" borderId="17" xfId="0" applyFont="1" applyFill="1" applyBorder="1"/>
    <xf numFmtId="0" fontId="2" fillId="11" borderId="0" xfId="0" applyFont="1" applyFill="1" applyBorder="1"/>
    <xf numFmtId="3" fontId="9" fillId="12" borderId="0" xfId="0" applyNumberFormat="1" applyFont="1" applyFill="1" applyBorder="1" applyAlignment="1">
      <alignment horizontal="centerContinuous"/>
    </xf>
    <xf numFmtId="0" fontId="9" fillId="12" borderId="0" xfId="0" applyFont="1" applyFill="1" applyBorder="1" applyAlignment="1">
      <alignment horizontal="centerContinuous"/>
    </xf>
    <xf numFmtId="192" fontId="43" fillId="12" borderId="0" xfId="0" applyNumberFormat="1" applyFont="1" applyFill="1" applyBorder="1" applyAlignment="1">
      <alignment horizontal="centerContinuous"/>
    </xf>
    <xf numFmtId="3" fontId="9" fillId="12" borderId="0" xfId="0" applyNumberFormat="1" applyFont="1" applyFill="1" applyBorder="1"/>
    <xf numFmtId="0" fontId="9" fillId="12" borderId="0" xfId="0" applyFont="1" applyFill="1" applyBorder="1"/>
    <xf numFmtId="192" fontId="43" fillId="12" borderId="0" xfId="0" applyNumberFormat="1" applyFont="1" applyFill="1" applyBorder="1"/>
    <xf numFmtId="0" fontId="10" fillId="11" borderId="1" xfId="0" applyFont="1" applyFill="1" applyBorder="1" applyAlignment="1"/>
    <xf numFmtId="0" fontId="10" fillId="11" borderId="2" xfId="0" applyFont="1" applyFill="1" applyBorder="1" applyAlignment="1"/>
    <xf numFmtId="0" fontId="10" fillId="11" borderId="3" xfId="0" applyFont="1" applyFill="1" applyBorder="1" applyAlignment="1"/>
    <xf numFmtId="0" fontId="10" fillId="11" borderId="0" xfId="0" applyFont="1" applyFill="1" applyBorder="1" applyAlignment="1"/>
    <xf numFmtId="0" fontId="2" fillId="11" borderId="1" xfId="0" applyFont="1" applyFill="1" applyBorder="1" applyAlignment="1"/>
    <xf numFmtId="3" fontId="2" fillId="11" borderId="2" xfId="0" applyNumberFormat="1" applyFont="1" applyFill="1" applyBorder="1"/>
    <xf numFmtId="0" fontId="2" fillId="11" borderId="15" xfId="0" applyFont="1" applyFill="1" applyBorder="1" applyAlignment="1"/>
    <xf numFmtId="3" fontId="2" fillId="11" borderId="16" xfId="0" applyNumberFormat="1" applyFont="1" applyFill="1" applyBorder="1" applyAlignment="1">
      <alignment horizontal="left"/>
    </xf>
    <xf numFmtId="0" fontId="2" fillId="11" borderId="17" xfId="0" applyFont="1" applyFill="1" applyBorder="1" applyAlignment="1">
      <alignment horizontal="left"/>
    </xf>
    <xf numFmtId="0" fontId="7" fillId="11" borderId="2" xfId="0" applyFont="1" applyFill="1" applyBorder="1"/>
    <xf numFmtId="0" fontId="7" fillId="11" borderId="16" xfId="0" applyFont="1" applyFill="1" applyBorder="1"/>
    <xf numFmtId="0" fontId="2" fillId="11" borderId="15" xfId="0" applyFont="1" applyFill="1" applyBorder="1" applyAlignment="1">
      <alignment horizontal="center"/>
    </xf>
    <xf numFmtId="0" fontId="2" fillId="11" borderId="16" xfId="0" applyFont="1" applyFill="1" applyBorder="1" applyAlignment="1">
      <alignment horizontal="center"/>
    </xf>
    <xf numFmtId="0" fontId="2" fillId="11" borderId="17" xfId="0" applyFont="1" applyFill="1" applyBorder="1" applyAlignment="1">
      <alignment horizontal="center"/>
    </xf>
    <xf numFmtId="0" fontId="2" fillId="11" borderId="0" xfId="0" applyFont="1" applyFill="1" applyBorder="1" applyAlignment="1">
      <alignment horizontal="centerContinuous" vertical="top"/>
    </xf>
    <xf numFmtId="0" fontId="2" fillId="11" borderId="0" xfId="0" applyFont="1" applyFill="1" applyBorder="1" applyAlignment="1">
      <alignment horizontal="right" vertical="top"/>
    </xf>
    <xf numFmtId="0" fontId="2" fillId="11" borderId="5" xfId="0" applyFont="1" applyFill="1" applyBorder="1" applyAlignment="1">
      <alignment horizontal="right" vertical="top"/>
    </xf>
    <xf numFmtId="0" fontId="35" fillId="11" borderId="4" xfId="0" applyFont="1" applyFill="1" applyBorder="1" applyAlignment="1"/>
    <xf numFmtId="0" fontId="35" fillId="11" borderId="0" xfId="0" applyFont="1" applyFill="1" applyBorder="1" applyAlignment="1"/>
    <xf numFmtId="0" fontId="35" fillId="11" borderId="5" xfId="0" applyFont="1" applyFill="1" applyBorder="1" applyAlignment="1"/>
    <xf numFmtId="0" fontId="25" fillId="11" borderId="4" xfId="0" applyFont="1" applyFill="1" applyBorder="1" applyAlignment="1">
      <alignment horizontal="centerContinuous"/>
    </xf>
    <xf numFmtId="0" fontId="25" fillId="11" borderId="15" xfId="0" applyFont="1" applyFill="1" applyBorder="1" applyAlignment="1">
      <alignment horizontal="centerContinuous"/>
    </xf>
    <xf numFmtId="0" fontId="2" fillId="11" borderId="17" xfId="0" applyFont="1" applyFill="1" applyBorder="1" applyAlignment="1">
      <alignment horizontal="centerContinuous"/>
    </xf>
    <xf numFmtId="0" fontId="7" fillId="11" borderId="1" xfId="0" applyFont="1" applyFill="1" applyBorder="1"/>
    <xf numFmtId="0" fontId="9" fillId="11" borderId="0" xfId="0" applyFont="1" applyFill="1" applyBorder="1"/>
    <xf numFmtId="0" fontId="3" fillId="11" borderId="11" xfId="0" applyFont="1" applyFill="1" applyBorder="1" applyAlignment="1">
      <alignment horizontal="center" vertical="top"/>
    </xf>
    <xf numFmtId="0" fontId="3" fillId="11" borderId="13" xfId="0" applyFont="1" applyFill="1" applyBorder="1" applyAlignment="1">
      <alignment horizontal="center" vertical="top"/>
    </xf>
    <xf numFmtId="0" fontId="3" fillId="11" borderId="14" xfId="0" applyFont="1" applyFill="1" applyBorder="1" applyAlignment="1">
      <alignment horizontal="center" vertical="top"/>
    </xf>
    <xf numFmtId="0" fontId="78" fillId="11" borderId="0" xfId="0" applyFont="1" applyFill="1" applyBorder="1" applyAlignment="1">
      <alignment horizontal="centerContinuous"/>
    </xf>
    <xf numFmtId="0" fontId="24" fillId="11" borderId="0" xfId="0" applyFont="1" applyFill="1" applyBorder="1" applyAlignment="1">
      <alignment horizontal="centerContinuous"/>
    </xf>
    <xf numFmtId="0" fontId="77" fillId="3" borderId="0" xfId="0" applyFont="1" applyFill="1" applyBorder="1"/>
    <xf numFmtId="0" fontId="77" fillId="3" borderId="10" xfId="0" applyFont="1" applyFill="1" applyBorder="1"/>
    <xf numFmtId="0" fontId="77" fillId="3" borderId="22" xfId="0" applyFont="1" applyFill="1" applyBorder="1" applyAlignment="1">
      <alignment horizontal="left" vertical="center"/>
    </xf>
    <xf numFmtId="0" fontId="77" fillId="3" borderId="5" xfId="0" applyFont="1" applyFill="1" applyBorder="1" applyAlignment="1">
      <alignment horizontal="left" vertical="center"/>
    </xf>
    <xf numFmtId="0" fontId="77" fillId="3" borderId="0" xfId="0" applyFont="1" applyFill="1" applyBorder="1" applyAlignment="1">
      <alignment horizontal="right" vertical="center"/>
    </xf>
    <xf numFmtId="3" fontId="77" fillId="3" borderId="0" xfId="0" applyNumberFormat="1" applyFont="1" applyFill="1" applyBorder="1" applyAlignment="1">
      <alignment horizontal="left" vertical="center"/>
    </xf>
    <xf numFmtId="3" fontId="77" fillId="3" borderId="22" xfId="0" applyNumberFormat="1" applyFont="1" applyFill="1" applyBorder="1" applyAlignment="1">
      <alignment horizontal="left" vertical="center"/>
    </xf>
    <xf numFmtId="3" fontId="77" fillId="3" borderId="5" xfId="0" applyNumberFormat="1" applyFont="1" applyFill="1" applyBorder="1" applyAlignment="1">
      <alignment horizontal="left" vertical="center"/>
    </xf>
    <xf numFmtId="0" fontId="77" fillId="3" borderId="0" xfId="0" quotePrefix="1" applyFont="1" applyFill="1" applyBorder="1" applyAlignment="1">
      <alignment horizontal="right" vertical="center"/>
    </xf>
    <xf numFmtId="0" fontId="77" fillId="3" borderId="0" xfId="0" quotePrefix="1" applyFont="1" applyFill="1" applyBorder="1" applyAlignment="1">
      <alignment horizontal="center" vertical="center"/>
    </xf>
    <xf numFmtId="0" fontId="77" fillId="3" borderId="22" xfId="0" quotePrefix="1" applyFont="1" applyFill="1" applyBorder="1" applyAlignment="1">
      <alignment horizontal="center" vertical="center"/>
    </xf>
    <xf numFmtId="0" fontId="107" fillId="3" borderId="0" xfId="0" applyFont="1" applyFill="1" applyBorder="1" applyAlignment="1">
      <alignment horizontal="right" vertical="center"/>
    </xf>
    <xf numFmtId="0" fontId="107" fillId="3" borderId="0" xfId="0" quotePrefix="1" applyFont="1" applyFill="1" applyBorder="1" applyAlignment="1">
      <alignment horizontal="right" vertical="center"/>
    </xf>
    <xf numFmtId="0" fontId="2" fillId="3" borderId="0" xfId="0" applyFont="1" applyFill="1" applyBorder="1" applyAlignment="1">
      <alignment horizontal="center" vertical="top"/>
    </xf>
    <xf numFmtId="0" fontId="29" fillId="3" borderId="10"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0" xfId="0" applyFont="1" applyFill="1" applyBorder="1" applyAlignment="1">
      <alignment horizontal="center" vertical="center"/>
    </xf>
    <xf numFmtId="0" fontId="13" fillId="9" borderId="0" xfId="0" applyFont="1" applyFill="1" applyBorder="1" applyAlignment="1">
      <alignment horizontal="center" vertical="center"/>
    </xf>
    <xf numFmtId="0" fontId="13" fillId="9" borderId="5" xfId="0" applyFont="1" applyFill="1" applyBorder="1" applyAlignment="1">
      <alignment horizontal="center" vertical="center"/>
    </xf>
    <xf numFmtId="0" fontId="3" fillId="11" borderId="5" xfId="0" applyFont="1" applyFill="1" applyBorder="1" applyAlignment="1">
      <alignment horizontal="center" vertical="top"/>
    </xf>
    <xf numFmtId="0" fontId="2" fillId="9" borderId="0" xfId="0" applyFont="1" applyFill="1" applyBorder="1" applyAlignment="1">
      <alignment horizontal="center"/>
    </xf>
    <xf numFmtId="0" fontId="2" fillId="9" borderId="0" xfId="0" applyFont="1" applyFill="1" applyBorder="1" applyAlignment="1">
      <alignment horizontal="center" vertical="center"/>
    </xf>
    <xf numFmtId="0" fontId="9" fillId="9" borderId="10" xfId="0" applyFont="1" applyFill="1" applyBorder="1" applyAlignment="1">
      <alignment horizontal="center"/>
    </xf>
    <xf numFmtId="0" fontId="9" fillId="9" borderId="0" xfId="0" applyFont="1" applyFill="1" applyBorder="1" applyAlignment="1">
      <alignment horizontal="center"/>
    </xf>
    <xf numFmtId="9" fontId="9" fillId="9" borderId="10" xfId="0" applyNumberFormat="1" applyFont="1" applyFill="1" applyBorder="1" applyAlignment="1">
      <alignment horizontal="center"/>
    </xf>
    <xf numFmtId="9" fontId="9" fillId="9" borderId="22" xfId="0" applyNumberFormat="1" applyFont="1" applyFill="1" applyBorder="1" applyAlignment="1">
      <alignment horizontal="center" vertical="center"/>
    </xf>
    <xf numFmtId="9" fontId="9" fillId="9" borderId="0" xfId="0" applyNumberFormat="1" applyFont="1" applyFill="1" applyBorder="1" applyAlignment="1">
      <alignment horizontal="center" vertical="center"/>
    </xf>
    <xf numFmtId="0" fontId="9" fillId="9" borderId="10"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22" xfId="0" applyFont="1" applyFill="1" applyBorder="1" applyAlignment="1">
      <alignment horizontal="center" vertical="center"/>
    </xf>
    <xf numFmtId="0" fontId="65" fillId="9" borderId="10" xfId="0" applyFont="1" applyFill="1" applyBorder="1" applyAlignment="1">
      <alignment horizontal="center" vertical="center"/>
    </xf>
    <xf numFmtId="0" fontId="9" fillId="9" borderId="0" xfId="0" applyFont="1" applyFill="1" applyBorder="1" applyAlignment="1">
      <alignment horizontal="center" vertical="center"/>
    </xf>
    <xf numFmtId="0" fontId="65" fillId="9" borderId="0" xfId="0" applyFont="1" applyFill="1" applyBorder="1" applyAlignment="1">
      <alignment horizontal="center" vertical="center"/>
    </xf>
    <xf numFmtId="0" fontId="9" fillId="3" borderId="18" xfId="0" applyFont="1" applyFill="1" applyBorder="1" applyAlignment="1">
      <alignment horizontal="center" vertical="center"/>
    </xf>
    <xf numFmtId="0" fontId="21" fillId="11" borderId="3" xfId="0" applyFont="1" applyFill="1" applyBorder="1" applyAlignment="1">
      <alignment horizontal="center"/>
    </xf>
    <xf numFmtId="0" fontId="21" fillId="11" borderId="5" xfId="0" applyFont="1" applyFill="1" applyBorder="1" applyAlignment="1">
      <alignment horizontal="center"/>
    </xf>
    <xf numFmtId="0" fontId="10" fillId="11" borderId="5" xfId="0" applyFont="1" applyFill="1" applyBorder="1" applyAlignment="1">
      <alignment horizontal="center" vertical="center"/>
    </xf>
    <xf numFmtId="0" fontId="3" fillId="11" borderId="5" xfId="0" applyFont="1" applyFill="1" applyBorder="1" applyAlignment="1">
      <alignment horizontal="center" vertical="center"/>
    </xf>
    <xf numFmtId="0" fontId="18" fillId="11" borderId="3" xfId="0" applyFont="1" applyFill="1" applyBorder="1" applyAlignment="1">
      <alignment horizontal="center"/>
    </xf>
    <xf numFmtId="0" fontId="82" fillId="9" borderId="10" xfId="0" applyFont="1" applyFill="1" applyBorder="1" applyAlignment="1">
      <alignment horizontal="center" vertical="center"/>
    </xf>
    <xf numFmtId="0" fontId="2" fillId="3" borderId="4" xfId="0" applyFont="1" applyFill="1" applyBorder="1" applyAlignment="1">
      <alignment horizontal="center" vertical="center"/>
    </xf>
    <xf numFmtId="0" fontId="9" fillId="9" borderId="5" xfId="0" applyFont="1" applyFill="1" applyBorder="1" applyAlignment="1">
      <alignment horizontal="center" vertical="center"/>
    </xf>
    <xf numFmtId="0" fontId="13" fillId="9" borderId="0" xfId="0" applyFont="1" applyFill="1" applyBorder="1" applyAlignment="1">
      <alignment horizontal="center"/>
    </xf>
    <xf numFmtId="0" fontId="13" fillId="9" borderId="5" xfId="0" applyFont="1" applyFill="1" applyBorder="1" applyAlignment="1">
      <alignment horizontal="center"/>
    </xf>
    <xf numFmtId="0" fontId="9" fillId="3" borderId="0"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77" fillId="2" borderId="22" xfId="0" applyFont="1" applyFill="1" applyBorder="1" applyAlignment="1">
      <alignment horizontal="center" vertical="center"/>
    </xf>
    <xf numFmtId="0" fontId="77" fillId="2" borderId="0" xfId="0" applyFont="1" applyFill="1" applyBorder="1" applyAlignment="1">
      <alignment horizontal="center" vertical="center"/>
    </xf>
    <xf numFmtId="0" fontId="13" fillId="0" borderId="0" xfId="0" applyFont="1" applyFill="1" applyBorder="1" applyAlignment="1">
      <alignment horizontal="center" vertical="center"/>
    </xf>
    <xf numFmtId="0" fontId="77" fillId="2" borderId="10" xfId="0" applyFont="1" applyFill="1" applyBorder="1" applyAlignment="1">
      <alignment horizontal="center" vertical="center"/>
    </xf>
    <xf numFmtId="0" fontId="77" fillId="2" borderId="0" xfId="0" applyFont="1" applyFill="1" applyBorder="1" applyAlignment="1">
      <alignment horizontal="center"/>
    </xf>
    <xf numFmtId="0" fontId="80" fillId="2" borderId="0" xfId="0" applyFont="1" applyFill="1" applyBorder="1" applyAlignment="1">
      <alignment horizontal="center" vertical="center"/>
    </xf>
    <xf numFmtId="0" fontId="80" fillId="2" borderId="5" xfId="0" applyFont="1" applyFill="1" applyBorder="1" applyAlignment="1">
      <alignment horizontal="center" vertical="center"/>
    </xf>
    <xf numFmtId="0" fontId="3" fillId="11" borderId="11" xfId="0" applyFont="1" applyFill="1" applyBorder="1" applyAlignment="1">
      <alignment horizontal="centerContinuous" vertical="top"/>
    </xf>
    <xf numFmtId="0" fontId="3" fillId="11" borderId="13" xfId="0" applyFont="1" applyFill="1" applyBorder="1" applyAlignment="1">
      <alignment horizontal="centerContinuous" vertical="top"/>
    </xf>
    <xf numFmtId="0" fontId="3" fillId="11" borderId="14" xfId="0" applyFont="1" applyFill="1" applyBorder="1" applyAlignment="1">
      <alignment horizontal="centerContinuous" vertical="top"/>
    </xf>
    <xf numFmtId="0" fontId="8" fillId="0" borderId="0" xfId="0" applyFont="1" applyFill="1" applyBorder="1" applyAlignment="1">
      <alignment vertical="center"/>
    </xf>
    <xf numFmtId="0" fontId="8" fillId="0" borderId="0" xfId="0" applyFont="1" applyFill="1" applyAlignment="1"/>
    <xf numFmtId="0" fontId="8" fillId="0" borderId="0" xfId="0" applyFont="1" applyFill="1" applyAlignment="1">
      <alignment vertical="center"/>
    </xf>
    <xf numFmtId="3" fontId="8" fillId="0" borderId="0" xfId="0" applyNumberFormat="1" applyFont="1" applyFill="1" applyAlignment="1">
      <alignment vertical="center"/>
    </xf>
    <xf numFmtId="3" fontId="8" fillId="0" borderId="0" xfId="0" applyNumberFormat="1" applyFont="1" applyFill="1"/>
    <xf numFmtId="0" fontId="8" fillId="0" borderId="0" xfId="0" applyFont="1" applyFill="1"/>
    <xf numFmtId="3" fontId="8" fillId="0" borderId="0" xfId="0" applyNumberFormat="1" applyFont="1"/>
    <xf numFmtId="0" fontId="57" fillId="0" borderId="0" xfId="0" applyFont="1" applyBorder="1"/>
    <xf numFmtId="0" fontId="57" fillId="0" borderId="0" xfId="0" applyFont="1" applyAlignment="1">
      <alignment vertical="top"/>
    </xf>
    <xf numFmtId="3" fontId="57" fillId="0" borderId="0" xfId="0" applyNumberFormat="1" applyFont="1" applyAlignment="1">
      <alignment vertical="top"/>
    </xf>
    <xf numFmtId="171" fontId="57" fillId="0" borderId="0" xfId="0" applyNumberFormat="1" applyFont="1"/>
    <xf numFmtId="43" fontId="7" fillId="3" borderId="0" xfId="1" quotePrefix="1" applyFont="1" applyFill="1" applyBorder="1" applyAlignment="1">
      <alignment horizontal="center" vertical="center"/>
    </xf>
    <xf numFmtId="0" fontId="54" fillId="3" borderId="0" xfId="0" applyFont="1" applyFill="1" applyBorder="1" applyAlignment="1">
      <alignment horizontal="center" vertical="center"/>
    </xf>
    <xf numFmtId="164" fontId="7" fillId="3" borderId="0" xfId="2" applyNumberFormat="1" applyFont="1" applyFill="1" applyBorder="1" applyAlignment="1">
      <alignment horizontal="center" vertical="center"/>
    </xf>
    <xf numFmtId="164" fontId="7" fillId="3" borderId="22" xfId="1" applyNumberFormat="1" applyFont="1" applyFill="1" applyBorder="1" applyAlignment="1">
      <alignment horizontal="center" vertical="center"/>
    </xf>
    <xf numFmtId="0" fontId="7" fillId="3" borderId="0" xfId="0" applyFont="1" applyFill="1" applyBorder="1" applyAlignment="1">
      <alignment horizontal="center" vertical="top"/>
    </xf>
    <xf numFmtId="0" fontId="74" fillId="3" borderId="0" xfId="0" quotePrefix="1" applyFont="1" applyFill="1" applyBorder="1" applyAlignment="1">
      <alignment horizontal="center" vertical="center"/>
    </xf>
    <xf numFmtId="0" fontId="75" fillId="3" borderId="0" xfId="0" applyFont="1" applyFill="1" applyBorder="1" applyAlignment="1">
      <alignment horizontal="center" vertical="center"/>
    </xf>
    <xf numFmtId="0" fontId="74" fillId="3" borderId="0" xfId="0" applyFont="1" applyFill="1" applyBorder="1" applyAlignment="1">
      <alignment horizontal="center" vertical="center"/>
    </xf>
    <xf numFmtId="0" fontId="7" fillId="3" borderId="0" xfId="0" quotePrefix="1" applyFont="1" applyFill="1" applyBorder="1" applyAlignment="1">
      <alignment horizontal="center" vertical="center"/>
    </xf>
    <xf numFmtId="3" fontId="7" fillId="3" borderId="0" xfId="1" quotePrefix="1" applyNumberFormat="1" applyFont="1" applyFill="1" applyBorder="1" applyAlignment="1">
      <alignment horizontal="center" vertical="center"/>
    </xf>
    <xf numFmtId="0" fontId="7" fillId="3" borderId="13" xfId="1" applyNumberFormat="1" applyFont="1" applyFill="1" applyBorder="1" applyAlignment="1">
      <alignment horizontal="center" vertical="center"/>
    </xf>
    <xf numFmtId="0" fontId="54" fillId="3" borderId="13" xfId="0" applyFont="1" applyFill="1" applyBorder="1" applyAlignment="1">
      <alignment horizontal="center" vertical="center"/>
    </xf>
    <xf numFmtId="164" fontId="7" fillId="3" borderId="13" xfId="1" applyNumberFormat="1" applyFont="1" applyFill="1" applyBorder="1" applyAlignment="1">
      <alignment horizontal="center" vertical="center"/>
    </xf>
    <xf numFmtId="0" fontId="7" fillId="3" borderId="13" xfId="0" applyFont="1" applyFill="1" applyBorder="1" applyAlignment="1">
      <alignment horizontal="center" vertical="center"/>
    </xf>
    <xf numFmtId="164" fontId="7" fillId="3" borderId="13" xfId="2" applyNumberFormat="1" applyFont="1" applyFill="1" applyBorder="1" applyAlignment="1">
      <alignment horizontal="center" vertical="center"/>
    </xf>
    <xf numFmtId="164" fontId="7" fillId="3" borderId="26" xfId="1" applyNumberFormat="1" applyFont="1" applyFill="1" applyBorder="1" applyAlignment="1">
      <alignment horizontal="center" vertical="center"/>
    </xf>
    <xf numFmtId="0" fontId="74" fillId="3" borderId="14" xfId="0" quotePrefix="1" applyFont="1" applyFill="1" applyBorder="1" applyAlignment="1">
      <alignment horizontal="center" vertical="center"/>
    </xf>
    <xf numFmtId="0" fontId="7" fillId="3" borderId="10" xfId="0" applyFont="1" applyFill="1" applyBorder="1" applyAlignment="1">
      <alignment horizontal="center" vertical="center"/>
    </xf>
    <xf numFmtId="0" fontId="12" fillId="3" borderId="0" xfId="0" quotePrefix="1" applyFont="1" applyFill="1" applyBorder="1" applyAlignment="1">
      <alignment horizontal="center" vertical="center"/>
    </xf>
    <xf numFmtId="0" fontId="7" fillId="3" borderId="12" xfId="0" applyFont="1" applyFill="1" applyBorder="1" applyAlignment="1">
      <alignment horizontal="center" vertical="center"/>
    </xf>
    <xf numFmtId="0" fontId="12" fillId="3" borderId="13" xfId="0" quotePrefix="1" applyFont="1" applyFill="1" applyBorder="1" applyAlignment="1">
      <alignment horizontal="center" vertical="center"/>
    </xf>
    <xf numFmtId="3" fontId="7" fillId="3" borderId="22" xfId="1" applyNumberFormat="1" applyFont="1" applyFill="1" applyBorder="1" applyAlignment="1">
      <alignment horizontal="center" vertical="top"/>
    </xf>
    <xf numFmtId="0" fontId="2" fillId="3" borderId="5" xfId="0" applyFont="1" applyFill="1" applyBorder="1" applyAlignment="1">
      <alignment horizontal="center" vertical="top"/>
    </xf>
    <xf numFmtId="0" fontId="5" fillId="3" borderId="0" xfId="0" applyFont="1" applyFill="1" applyBorder="1" applyAlignment="1">
      <alignment horizontal="center" vertical="top"/>
    </xf>
    <xf numFmtId="0" fontId="5" fillId="3" borderId="5" xfId="0" applyFont="1" applyFill="1" applyBorder="1" applyAlignment="1">
      <alignment horizontal="center" vertical="top"/>
    </xf>
    <xf numFmtId="3" fontId="7" fillId="4" borderId="22" xfId="1" applyNumberFormat="1" applyFont="1" applyFill="1" applyBorder="1" applyAlignment="1">
      <alignment horizontal="center" vertical="top"/>
    </xf>
    <xf numFmtId="0" fontId="5" fillId="4" borderId="0" xfId="0" applyFont="1" applyFill="1" applyBorder="1" applyAlignment="1">
      <alignment horizontal="center" vertical="top"/>
    </xf>
    <xf numFmtId="3" fontId="7" fillId="4" borderId="26" xfId="1" applyNumberFormat="1" applyFont="1" applyFill="1" applyBorder="1" applyAlignment="1">
      <alignment horizontal="center" vertical="top"/>
    </xf>
    <xf numFmtId="0" fontId="7" fillId="3" borderId="13" xfId="0" applyFont="1" applyFill="1" applyBorder="1" applyAlignment="1">
      <alignment horizontal="center" vertical="top"/>
    </xf>
    <xf numFmtId="0" fontId="5" fillId="3" borderId="14" xfId="0" applyFont="1" applyFill="1" applyBorder="1" applyAlignment="1">
      <alignment horizontal="center" vertical="top"/>
    </xf>
    <xf numFmtId="0" fontId="7" fillId="3" borderId="0" xfId="1" applyNumberFormat="1" applyFont="1" applyFill="1" applyBorder="1" applyAlignment="1">
      <alignment horizontal="center" vertical="center"/>
    </xf>
    <xf numFmtId="1" fontId="7" fillId="3" borderId="0" xfId="1" applyNumberFormat="1" applyFont="1" applyFill="1" applyBorder="1" applyAlignment="1">
      <alignment horizontal="center" vertical="center"/>
    </xf>
    <xf numFmtId="1" fontId="7" fillId="3" borderId="0" xfId="1" quotePrefix="1" applyNumberFormat="1" applyFont="1" applyFill="1" applyBorder="1" applyAlignment="1">
      <alignment horizontal="center" vertical="center"/>
    </xf>
    <xf numFmtId="0" fontId="54" fillId="3" borderId="22" xfId="0" applyFont="1" applyFill="1" applyBorder="1" applyAlignment="1">
      <alignment horizontal="center" vertical="center"/>
    </xf>
    <xf numFmtId="0" fontId="7" fillId="3" borderId="0" xfId="1" quotePrefix="1" applyNumberFormat="1" applyFont="1" applyFill="1" applyBorder="1" applyAlignment="1">
      <alignment horizontal="center" vertical="center"/>
    </xf>
    <xf numFmtId="164" fontId="7" fillId="3" borderId="0" xfId="1" quotePrefix="1" applyNumberFormat="1" applyFont="1" applyFill="1" applyBorder="1" applyAlignment="1">
      <alignment horizontal="center" vertical="center"/>
    </xf>
    <xf numFmtId="0" fontId="75" fillId="3" borderId="0" xfId="0" quotePrefix="1" applyFont="1" applyFill="1" applyBorder="1" applyAlignment="1">
      <alignment horizontal="center" vertical="center"/>
    </xf>
    <xf numFmtId="211" fontId="29" fillId="3" borderId="23" xfId="0" applyNumberFormat="1" applyFont="1" applyFill="1" applyBorder="1" applyAlignment="1">
      <alignment horizontal="right" vertical="center"/>
    </xf>
    <xf numFmtId="174" fontId="27" fillId="3" borderId="0" xfId="1" quotePrefix="1" applyNumberFormat="1" applyFont="1" applyFill="1" applyBorder="1" applyAlignment="1">
      <alignment vertical="center"/>
    </xf>
    <xf numFmtId="0" fontId="80" fillId="9" borderId="5"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14" xfId="0" applyFont="1" applyFill="1" applyBorder="1" applyAlignment="1">
      <alignment horizontal="center" vertical="center"/>
    </xf>
    <xf numFmtId="0" fontId="80" fillId="2" borderId="5" xfId="0" applyFont="1" applyFill="1" applyBorder="1" applyAlignment="1">
      <alignment horizontal="center" vertical="top"/>
    </xf>
    <xf numFmtId="170" fontId="7" fillId="3" borderId="5" xfId="3" applyNumberFormat="1" applyFont="1" applyFill="1" applyBorder="1" applyAlignment="1">
      <alignment horizontal="center"/>
    </xf>
    <xf numFmtId="169" fontId="7" fillId="3" borderId="13" xfId="3" quotePrefix="1" applyNumberFormat="1" applyFont="1" applyFill="1" applyBorder="1" applyAlignment="1">
      <alignment horizontal="center" vertical="top"/>
    </xf>
    <xf numFmtId="171" fontId="7" fillId="3" borderId="13" xfId="3" applyNumberFormat="1" applyFont="1" applyFill="1" applyBorder="1" applyAlignment="1">
      <alignment horizontal="center" vertical="top"/>
    </xf>
    <xf numFmtId="170" fontId="7" fillId="3" borderId="14" xfId="3" applyNumberFormat="1" applyFont="1" applyFill="1" applyBorder="1" applyAlignment="1">
      <alignment horizontal="center" vertical="top"/>
    </xf>
    <xf numFmtId="0" fontId="3" fillId="9" borderId="2" xfId="0" applyFont="1" applyFill="1" applyBorder="1" applyAlignment="1">
      <alignment horizontal="centerContinuous" vertical="top"/>
    </xf>
    <xf numFmtId="0" fontId="3" fillId="9" borderId="3" xfId="0" applyFont="1" applyFill="1" applyBorder="1" applyAlignment="1">
      <alignment horizontal="centerContinuous" vertical="top"/>
    </xf>
    <xf numFmtId="0" fontId="22" fillId="2" borderId="13" xfId="0" applyFont="1" applyFill="1" applyBorder="1" applyAlignment="1">
      <alignment horizontal="center" vertical="top"/>
    </xf>
    <xf numFmtId="0" fontId="23" fillId="2" borderId="13" xfId="0" applyFont="1" applyFill="1" applyBorder="1" applyAlignment="1">
      <alignment horizontal="center" vertical="top"/>
    </xf>
    <xf numFmtId="0" fontId="22" fillId="2" borderId="14" xfId="0" applyFont="1" applyFill="1" applyBorder="1" applyAlignment="1">
      <alignment horizontal="center" vertical="top"/>
    </xf>
    <xf numFmtId="0" fontId="2" fillId="11" borderId="4" xfId="0" applyFont="1" applyFill="1" applyBorder="1" applyAlignment="1">
      <alignment horizontal="left"/>
    </xf>
    <xf numFmtId="0" fontId="7" fillId="11" borderId="5" xfId="0" applyFont="1" applyFill="1" applyBorder="1"/>
    <xf numFmtId="0" fontId="34" fillId="9" borderId="66" xfId="0" applyFont="1" applyFill="1" applyBorder="1" applyAlignment="1">
      <alignment horizontal="center" vertical="center"/>
    </xf>
    <xf numFmtId="0" fontId="34" fillId="9" borderId="2" xfId="0" applyFont="1" applyFill="1" applyBorder="1" applyAlignment="1">
      <alignment horizontal="center" vertical="center"/>
    </xf>
    <xf numFmtId="0" fontId="34" fillId="2" borderId="2" xfId="0" applyFont="1" applyFill="1" applyBorder="1" applyAlignment="1">
      <alignment horizontal="center" vertical="center"/>
    </xf>
    <xf numFmtId="0" fontId="9" fillId="9" borderId="3" xfId="0" applyFont="1" applyFill="1" applyBorder="1" applyAlignment="1">
      <alignment horizontal="center" vertical="center"/>
    </xf>
    <xf numFmtId="0" fontId="34" fillId="9" borderId="12" xfId="0" applyFont="1" applyFill="1" applyBorder="1" applyAlignment="1">
      <alignment horizontal="center" vertical="top"/>
    </xf>
    <xf numFmtId="0" fontId="34" fillId="9" borderId="13" xfId="0" applyFont="1" applyFill="1" applyBorder="1" applyAlignment="1">
      <alignment horizontal="center" vertical="top"/>
    </xf>
    <xf numFmtId="0" fontId="34" fillId="2" borderId="13" xfId="0" applyFont="1" applyFill="1" applyBorder="1" applyAlignment="1">
      <alignment horizontal="center" vertical="top"/>
    </xf>
    <xf numFmtId="0" fontId="34" fillId="9" borderId="14" xfId="0" applyFont="1" applyFill="1" applyBorder="1" applyAlignment="1">
      <alignment horizontal="center" vertical="top"/>
    </xf>
    <xf numFmtId="0" fontId="5" fillId="3" borderId="4" xfId="0" applyFont="1" applyFill="1" applyBorder="1"/>
    <xf numFmtId="0" fontId="26" fillId="3" borderId="22" xfId="0" applyFont="1" applyFill="1" applyBorder="1"/>
    <xf numFmtId="0" fontId="26" fillId="3" borderId="0" xfId="0" applyFont="1" applyFill="1" applyBorder="1" applyAlignment="1"/>
    <xf numFmtId="0" fontId="26" fillId="3" borderId="0" xfId="0" applyFont="1" applyFill="1" applyBorder="1"/>
    <xf numFmtId="0" fontId="26" fillId="3" borderId="22" xfId="0" applyFont="1" applyFill="1" applyBorder="1" applyAlignment="1">
      <alignment horizontal="right"/>
    </xf>
    <xf numFmtId="0" fontId="26" fillId="3" borderId="5" xfId="0" applyFont="1" applyFill="1" applyBorder="1" applyAlignment="1">
      <alignment horizontal="right"/>
    </xf>
    <xf numFmtId="0" fontId="34" fillId="2" borderId="14" xfId="0" applyFont="1" applyFill="1" applyBorder="1" applyAlignment="1">
      <alignment horizontal="center" vertical="top"/>
    </xf>
    <xf numFmtId="0" fontId="9" fillId="2" borderId="3" xfId="0" applyFont="1" applyFill="1" applyBorder="1" applyAlignment="1">
      <alignment horizontal="center" vertical="center"/>
    </xf>
    <xf numFmtId="0" fontId="34" fillId="0" borderId="13" xfId="0" applyFont="1" applyFill="1" applyBorder="1" applyAlignment="1">
      <alignment horizontal="center" vertical="top"/>
    </xf>
    <xf numFmtId="0" fontId="2" fillId="11" borderId="5" xfId="0" applyFont="1" applyFill="1" applyBorder="1"/>
    <xf numFmtId="0" fontId="2" fillId="2" borderId="66" xfId="0" applyFont="1" applyFill="1" applyBorder="1" applyAlignment="1">
      <alignment vertical="center"/>
    </xf>
    <xf numFmtId="0" fontId="2" fillId="2" borderId="2" xfId="0" applyFont="1" applyFill="1" applyBorder="1"/>
    <xf numFmtId="0" fontId="5" fillId="2" borderId="2" xfId="0" applyFont="1" applyFill="1" applyBorder="1" applyAlignment="1">
      <alignment horizontal="center" vertical="center"/>
    </xf>
    <xf numFmtId="0" fontId="2" fillId="2" borderId="2" xfId="0" applyFont="1" applyFill="1" applyBorder="1" applyAlignment="1">
      <alignment vertical="center"/>
    </xf>
    <xf numFmtId="0" fontId="5" fillId="2" borderId="2" xfId="0" applyFont="1" applyFill="1" applyBorder="1" applyAlignment="1">
      <alignment vertical="center"/>
    </xf>
    <xf numFmtId="0" fontId="2" fillId="2" borderId="3" xfId="0" applyFont="1" applyFill="1" applyBorder="1" applyAlignment="1">
      <alignment vertical="center"/>
    </xf>
    <xf numFmtId="0" fontId="5" fillId="2" borderId="12" xfId="0" applyFont="1" applyFill="1" applyBorder="1" applyAlignment="1">
      <alignment horizontal="center" vertical="top"/>
    </xf>
    <xf numFmtId="0" fontId="2" fillId="2" borderId="13" xfId="0" applyFont="1" applyFill="1" applyBorder="1"/>
    <xf numFmtId="0" fontId="5" fillId="2" borderId="13" xfId="0" applyFont="1" applyFill="1" applyBorder="1" applyAlignment="1">
      <alignment vertical="top"/>
    </xf>
    <xf numFmtId="0" fontId="2" fillId="2" borderId="13" xfId="0" applyFont="1" applyFill="1" applyBorder="1" applyAlignment="1">
      <alignment vertical="top"/>
    </xf>
    <xf numFmtId="0" fontId="2" fillId="2" borderId="14" xfId="0" applyFont="1" applyFill="1" applyBorder="1" applyAlignment="1">
      <alignment vertical="top"/>
    </xf>
    <xf numFmtId="0" fontId="2" fillId="11" borderId="0" xfId="0" applyFont="1" applyFill="1" applyBorder="1" applyAlignment="1">
      <alignment horizontal="left"/>
    </xf>
    <xf numFmtId="0" fontId="9" fillId="0" borderId="1" xfId="0" applyFont="1" applyFill="1" applyBorder="1" applyAlignment="1">
      <alignment vertical="center"/>
    </xf>
    <xf numFmtId="0" fontId="15" fillId="2" borderId="2" xfId="0" applyFont="1" applyFill="1" applyBorder="1" applyAlignment="1">
      <alignment horizontal="left" vertical="center"/>
    </xf>
    <xf numFmtId="0" fontId="15" fillId="2" borderId="66" xfId="0" applyFont="1" applyFill="1" applyBorder="1" applyAlignment="1">
      <alignment horizontal="left" vertical="center"/>
    </xf>
    <xf numFmtId="0" fontId="9" fillId="2" borderId="67" xfId="0" applyFont="1" applyFill="1" applyBorder="1" applyAlignment="1">
      <alignment vertical="center"/>
    </xf>
    <xf numFmtId="0" fontId="9" fillId="2" borderId="76"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9" fontId="9" fillId="2" borderId="5" xfId="0" applyNumberFormat="1" applyFont="1" applyFill="1" applyBorder="1" applyAlignment="1">
      <alignment horizontal="centerContinuous" vertical="center"/>
    </xf>
    <xf numFmtId="9" fontId="13" fillId="2" borderId="5" xfId="0" applyNumberFormat="1" applyFont="1" applyFill="1" applyBorder="1" applyAlignment="1">
      <alignment horizontal="centerContinuous"/>
    </xf>
    <xf numFmtId="0" fontId="9" fillId="2" borderId="11" xfId="0" applyFont="1" applyFill="1" applyBorder="1" applyAlignment="1">
      <alignment vertical="top"/>
    </xf>
    <xf numFmtId="0" fontId="15" fillId="2" borderId="13" xfId="0" applyFont="1" applyFill="1" applyBorder="1" applyAlignment="1">
      <alignment horizontal="left" vertical="top"/>
    </xf>
    <xf numFmtId="0" fontId="15" fillId="2" borderId="12" xfId="0" applyFont="1" applyFill="1" applyBorder="1" applyAlignment="1">
      <alignment horizontal="left" vertical="top"/>
    </xf>
    <xf numFmtId="0" fontId="15" fillId="2" borderId="26" xfId="0" applyFont="1" applyFill="1" applyBorder="1" applyAlignment="1">
      <alignment horizontal="center" vertical="top"/>
    </xf>
    <xf numFmtId="0" fontId="15" fillId="2" borderId="54" xfId="0" applyFont="1" applyFill="1" applyBorder="1" applyAlignment="1">
      <alignment horizontal="center" vertical="top"/>
    </xf>
    <xf numFmtId="0" fontId="15" fillId="2" borderId="13" xfId="0" applyFont="1" applyFill="1" applyBorder="1" applyAlignment="1">
      <alignment horizontal="center" vertical="top"/>
    </xf>
    <xf numFmtId="0" fontId="15" fillId="2" borderId="14" xfId="0" applyFont="1" applyFill="1" applyBorder="1" applyAlignment="1">
      <alignment horizontal="center" vertical="top"/>
    </xf>
    <xf numFmtId="0" fontId="2" fillId="11" borderId="4" xfId="0" applyFont="1" applyFill="1" applyBorder="1"/>
    <xf numFmtId="0" fontId="40" fillId="3" borderId="5" xfId="0" applyFont="1" applyFill="1" applyBorder="1" applyAlignment="1">
      <alignment horizontal="center" vertical="center"/>
    </xf>
    <xf numFmtId="164" fontId="9" fillId="3" borderId="78"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10" fontId="9" fillId="3" borderId="5" xfId="3" applyNumberFormat="1" applyFont="1" applyFill="1" applyBorder="1" applyAlignment="1">
      <alignment horizontal="center" vertical="center"/>
    </xf>
    <xf numFmtId="0" fontId="9" fillId="3" borderId="78" xfId="0" applyNumberFormat="1" applyFont="1" applyFill="1" applyBorder="1" applyAlignment="1">
      <alignment horizontal="right" vertical="center"/>
    </xf>
    <xf numFmtId="0" fontId="9" fillId="3" borderId="17" xfId="0" applyNumberFormat="1" applyFont="1" applyFill="1" applyBorder="1" applyAlignment="1">
      <alignment horizontal="right" vertical="center"/>
    </xf>
    <xf numFmtId="185" fontId="9" fillId="3" borderId="5" xfId="0" applyNumberFormat="1" applyFont="1" applyFill="1" applyBorder="1" applyAlignment="1">
      <alignment horizontal="right" vertical="center"/>
    </xf>
    <xf numFmtId="0" fontId="9" fillId="3" borderId="13" xfId="0" applyFont="1" applyFill="1" applyBorder="1" applyAlignment="1"/>
    <xf numFmtId="0" fontId="9" fillId="3" borderId="26" xfId="0" applyNumberFormat="1" applyFont="1" applyFill="1" applyBorder="1" applyAlignment="1">
      <alignment horizontal="right" vertical="center"/>
    </xf>
    <xf numFmtId="0" fontId="9" fillId="3" borderId="13" xfId="0" applyFont="1" applyFill="1" applyBorder="1"/>
    <xf numFmtId="0" fontId="9" fillId="3" borderId="54" xfId="0" applyFont="1" applyFill="1" applyBorder="1"/>
    <xf numFmtId="0" fontId="9" fillId="3" borderId="13" xfId="0" applyNumberFormat="1" applyFont="1" applyFill="1" applyBorder="1" applyAlignment="1">
      <alignment horizontal="right" vertical="center"/>
    </xf>
    <xf numFmtId="0" fontId="9" fillId="3" borderId="14" xfId="0" applyFont="1" applyFill="1" applyBorder="1"/>
    <xf numFmtId="0" fontId="15" fillId="3" borderId="4" xfId="0" applyFont="1" applyFill="1" applyBorder="1"/>
    <xf numFmtId="0" fontId="41" fillId="3" borderId="5" xfId="0" applyFont="1" applyFill="1" applyBorder="1"/>
    <xf numFmtId="170" fontId="9" fillId="3" borderId="5" xfId="3" applyNumberFormat="1" applyFont="1" applyFill="1" applyBorder="1" applyAlignment="1">
      <alignment horizontal="right" vertical="center"/>
    </xf>
    <xf numFmtId="0" fontId="32" fillId="3" borderId="4" xfId="0" applyFont="1" applyFill="1" applyBorder="1" applyAlignment="1">
      <alignment vertical="center"/>
    </xf>
    <xf numFmtId="170" fontId="32" fillId="3" borderId="5" xfId="3" applyNumberFormat="1" applyFont="1" applyFill="1" applyBorder="1" applyAlignment="1">
      <alignment horizontal="right" vertical="center"/>
    </xf>
    <xf numFmtId="170" fontId="22" fillId="3" borderId="5" xfId="3" applyNumberFormat="1" applyFont="1" applyFill="1" applyBorder="1" applyAlignment="1">
      <alignment horizontal="right" vertical="center"/>
    </xf>
    <xf numFmtId="9" fontId="2" fillId="3" borderId="13" xfId="3" applyFont="1" applyFill="1" applyBorder="1" applyAlignment="1">
      <alignment horizontal="center"/>
    </xf>
    <xf numFmtId="3" fontId="2" fillId="3" borderId="26" xfId="0" applyNumberFormat="1" applyFont="1" applyFill="1" applyBorder="1" applyAlignment="1">
      <alignment horizontal="right"/>
    </xf>
    <xf numFmtId="170" fontId="2" fillId="3" borderId="13" xfId="3" applyNumberFormat="1" applyFont="1" applyFill="1" applyBorder="1" applyAlignment="1">
      <alignment horizontal="center"/>
    </xf>
    <xf numFmtId="170" fontId="2" fillId="3" borderId="54" xfId="3" applyNumberFormat="1" applyFont="1" applyFill="1" applyBorder="1" applyAlignment="1">
      <alignment horizontal="center"/>
    </xf>
    <xf numFmtId="0" fontId="2" fillId="3" borderId="13" xfId="0" applyFont="1" applyFill="1" applyBorder="1" applyAlignment="1">
      <alignment horizontal="right"/>
    </xf>
    <xf numFmtId="0" fontId="2" fillId="3" borderId="54" xfId="0" applyFont="1" applyFill="1" applyBorder="1" applyAlignment="1">
      <alignment horizontal="right"/>
    </xf>
    <xf numFmtId="3" fontId="2" fillId="3" borderId="13" xfId="0" applyNumberFormat="1" applyFont="1" applyFill="1" applyBorder="1" applyAlignment="1">
      <alignment horizontal="right"/>
    </xf>
    <xf numFmtId="0" fontId="26" fillId="3" borderId="14" xfId="0" applyFont="1" applyFill="1" applyBorder="1"/>
    <xf numFmtId="3" fontId="41" fillId="3" borderId="22" xfId="0" applyNumberFormat="1" applyFont="1" applyFill="1" applyBorder="1" applyAlignment="1">
      <alignment horizontal="right"/>
    </xf>
    <xf numFmtId="0" fontId="41" fillId="3" borderId="23" xfId="0" applyFont="1" applyFill="1" applyBorder="1" applyAlignment="1">
      <alignment horizontal="right"/>
    </xf>
    <xf numFmtId="0" fontId="65" fillId="2" borderId="76" xfId="0" applyNumberFormat="1" applyFont="1" applyFill="1" applyBorder="1" applyAlignment="1">
      <alignment horizontal="center"/>
    </xf>
    <xf numFmtId="0" fontId="65" fillId="2" borderId="2" xfId="0" applyNumberFormat="1" applyFont="1" applyFill="1" applyBorder="1" applyAlignment="1">
      <alignment horizontal="center"/>
    </xf>
    <xf numFmtId="0" fontId="65" fillId="2" borderId="3" xfId="0" applyNumberFormat="1" applyFont="1" applyFill="1" applyBorder="1" applyAlignment="1">
      <alignment horizontal="center"/>
    </xf>
    <xf numFmtId="3" fontId="89" fillId="2" borderId="26" xfId="0" applyNumberFormat="1" applyFont="1" applyFill="1" applyBorder="1" applyAlignment="1">
      <alignment vertical="top"/>
    </xf>
    <xf numFmtId="0" fontId="65" fillId="2" borderId="13" xfId="0" applyFont="1" applyFill="1" applyBorder="1" applyAlignment="1">
      <alignment horizontal="center" vertical="top"/>
    </xf>
    <xf numFmtId="0" fontId="65" fillId="2" borderId="54" xfId="0" applyFont="1" applyFill="1" applyBorder="1" applyAlignment="1">
      <alignment horizontal="center" vertical="top"/>
    </xf>
    <xf numFmtId="0" fontId="65" fillId="2" borderId="13" xfId="0" applyFont="1" applyFill="1" applyBorder="1" applyAlignment="1">
      <alignment vertical="top"/>
    </xf>
    <xf numFmtId="0" fontId="65" fillId="2" borderId="14" xfId="0" applyFont="1" applyFill="1" applyBorder="1" applyAlignment="1">
      <alignment vertical="top"/>
    </xf>
    <xf numFmtId="0" fontId="9" fillId="0" borderId="74" xfId="0" applyFont="1" applyFill="1" applyBorder="1"/>
    <xf numFmtId="0" fontId="9" fillId="9" borderId="66" xfId="0" applyFont="1" applyFill="1" applyBorder="1"/>
    <xf numFmtId="0" fontId="9" fillId="9" borderId="2" xfId="0" applyFont="1" applyFill="1" applyBorder="1"/>
    <xf numFmtId="0" fontId="9" fillId="9" borderId="3" xfId="0" applyFont="1" applyFill="1" applyBorder="1"/>
    <xf numFmtId="0" fontId="2" fillId="2" borderId="4" xfId="0" applyFont="1" applyFill="1" applyBorder="1" applyAlignment="1">
      <alignment horizontal="center"/>
    </xf>
    <xf numFmtId="0" fontId="2" fillId="2" borderId="28" xfId="0" applyFont="1" applyFill="1" applyBorder="1" applyAlignment="1">
      <alignment horizontal="center"/>
    </xf>
    <xf numFmtId="0" fontId="14" fillId="9" borderId="13" xfId="0" applyFont="1" applyFill="1" applyBorder="1" applyAlignment="1">
      <alignment horizontal="center" vertical="top"/>
    </xf>
    <xf numFmtId="0" fontId="15" fillId="9" borderId="13" xfId="0" applyFont="1" applyFill="1" applyBorder="1" applyAlignment="1">
      <alignment horizontal="center" vertical="top"/>
    </xf>
    <xf numFmtId="0" fontId="14" fillId="9" borderId="14" xfId="0" applyFont="1" applyFill="1" applyBorder="1" applyAlignment="1">
      <alignment horizontal="center" vertical="top"/>
    </xf>
    <xf numFmtId="0" fontId="9" fillId="3" borderId="27" xfId="0" applyNumberFormat="1" applyFont="1" applyFill="1" applyBorder="1" applyAlignment="1">
      <alignment horizontal="center" vertical="center"/>
    </xf>
    <xf numFmtId="165" fontId="9" fillId="3" borderId="5" xfId="0" applyNumberFormat="1" applyFont="1" applyFill="1" applyBorder="1" applyAlignment="1">
      <alignment horizontal="right" vertical="center"/>
    </xf>
    <xf numFmtId="49" fontId="9" fillId="3" borderId="27" xfId="0" applyNumberFormat="1" applyFont="1" applyFill="1" applyBorder="1" applyAlignment="1">
      <alignment horizontal="center" vertical="center"/>
    </xf>
    <xf numFmtId="0" fontId="9" fillId="3" borderId="27" xfId="0" quotePrefix="1" applyNumberFormat="1" applyFont="1" applyFill="1" applyBorder="1" applyAlignment="1">
      <alignment horizontal="center" vertical="center"/>
    </xf>
    <xf numFmtId="0" fontId="9" fillId="3" borderId="28" xfId="0" applyFont="1" applyFill="1" applyBorder="1"/>
    <xf numFmtId="0" fontId="2" fillId="3" borderId="27" xfId="0" applyFont="1" applyFill="1" applyBorder="1" applyAlignment="1">
      <alignment horizontal="right"/>
    </xf>
    <xf numFmtId="0" fontId="2" fillId="2" borderId="1"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left" vertical="top"/>
    </xf>
    <xf numFmtId="0" fontId="6" fillId="2" borderId="12" xfId="0" applyFont="1" applyFill="1" applyBorder="1" applyAlignment="1">
      <alignment horizontal="center" vertical="top"/>
    </xf>
    <xf numFmtId="0" fontId="6" fillId="2" borderId="13" xfId="0" applyFont="1" applyFill="1" applyBorder="1" applyAlignment="1">
      <alignment horizontal="center" vertical="top"/>
    </xf>
    <xf numFmtId="0" fontId="6" fillId="2" borderId="14" xfId="0" applyFont="1" applyFill="1" applyBorder="1" applyAlignment="1">
      <alignment horizontal="center" vertical="top"/>
    </xf>
    <xf numFmtId="0" fontId="2" fillId="9" borderId="9" xfId="0" applyFont="1" applyFill="1" applyBorder="1" applyAlignment="1">
      <alignment horizontal="center"/>
    </xf>
    <xf numFmtId="0" fontId="22" fillId="9" borderId="4" xfId="0" applyFont="1" applyFill="1" applyBorder="1" applyAlignment="1">
      <alignment horizontal="center" vertical="center"/>
    </xf>
    <xf numFmtId="0" fontId="22" fillId="9" borderId="5" xfId="0" applyFont="1" applyFill="1" applyBorder="1" applyAlignment="1">
      <alignment horizontal="center" vertical="center"/>
    </xf>
    <xf numFmtId="0" fontId="5" fillId="9" borderId="4" xfId="0" applyFont="1" applyFill="1" applyBorder="1" applyAlignment="1">
      <alignment horizontal="left"/>
    </xf>
    <xf numFmtId="198" fontId="7" fillId="3" borderId="5" xfId="0" applyNumberFormat="1" applyFont="1" applyFill="1" applyBorder="1" applyAlignment="1">
      <alignment vertical="center"/>
    </xf>
    <xf numFmtId="0" fontId="29" fillId="3" borderId="5" xfId="0" applyFont="1" applyFill="1" applyBorder="1" applyAlignment="1">
      <alignment horizontal="left" vertical="center"/>
    </xf>
    <xf numFmtId="0" fontId="5" fillId="3" borderId="25" xfId="0" applyFont="1" applyFill="1" applyBorder="1" applyAlignment="1">
      <alignment horizontal="left"/>
    </xf>
    <xf numFmtId="0" fontId="27" fillId="3" borderId="51" xfId="0" applyFont="1" applyFill="1" applyBorder="1" applyAlignment="1">
      <alignment horizontal="right"/>
    </xf>
    <xf numFmtId="0" fontId="29" fillId="3" borderId="13" xfId="0" applyFont="1" applyFill="1" applyBorder="1" applyAlignment="1">
      <alignment horizontal="right"/>
    </xf>
    <xf numFmtId="0" fontId="27" fillId="3" borderId="13" xfId="0" applyFont="1" applyFill="1" applyBorder="1" applyAlignment="1">
      <alignment horizontal="right"/>
    </xf>
    <xf numFmtId="0" fontId="5" fillId="3" borderId="14" xfId="0" applyFont="1" applyFill="1" applyBorder="1" applyAlignment="1">
      <alignment horizontal="left"/>
    </xf>
    <xf numFmtId="0" fontId="5" fillId="3" borderId="81" xfId="0" applyFont="1" applyFill="1" applyBorder="1" applyAlignment="1">
      <alignment horizontal="center" vertical="center"/>
    </xf>
    <xf numFmtId="0" fontId="2" fillId="9" borderId="1" xfId="0" applyFont="1" applyFill="1" applyBorder="1" applyAlignment="1">
      <alignment horizontal="center"/>
    </xf>
    <xf numFmtId="0" fontId="2" fillId="9" borderId="2" xfId="0" applyFont="1" applyFill="1" applyBorder="1" applyAlignment="1">
      <alignment horizontal="center"/>
    </xf>
    <xf numFmtId="0" fontId="2" fillId="9" borderId="82" xfId="0" applyFont="1" applyFill="1" applyBorder="1" applyAlignment="1">
      <alignment horizontal="center"/>
    </xf>
    <xf numFmtId="0" fontId="2" fillId="9" borderId="83" xfId="0" applyFont="1" applyFill="1" applyBorder="1" applyAlignment="1">
      <alignment horizontal="center"/>
    </xf>
    <xf numFmtId="0" fontId="2" fillId="9" borderId="3" xfId="0" applyFont="1" applyFill="1" applyBorder="1" applyAlignment="1">
      <alignment horizontal="center"/>
    </xf>
    <xf numFmtId="0" fontId="5" fillId="9" borderId="11" xfId="0" applyFont="1" applyFill="1" applyBorder="1" applyAlignment="1">
      <alignment horizontal="left" vertical="top"/>
    </xf>
    <xf numFmtId="0" fontId="5" fillId="9" borderId="13" xfId="0" applyFont="1" applyFill="1" applyBorder="1" applyAlignment="1">
      <alignment horizontal="left" vertical="top"/>
    </xf>
    <xf numFmtId="0" fontId="34" fillId="9" borderId="51" xfId="0" applyFont="1" applyFill="1" applyBorder="1" applyAlignment="1">
      <alignment horizontal="center" vertical="top"/>
    </xf>
    <xf numFmtId="0" fontId="34" fillId="9" borderId="65" xfId="0" applyFont="1" applyFill="1" applyBorder="1" applyAlignment="1">
      <alignment horizontal="center" vertical="top"/>
    </xf>
    <xf numFmtId="0" fontId="5" fillId="9" borderId="1" xfId="0" applyFont="1" applyFill="1" applyBorder="1" applyAlignment="1">
      <alignment horizontal="left" vertical="center"/>
    </xf>
    <xf numFmtId="0" fontId="5" fillId="9" borderId="2" xfId="0" applyFont="1" applyFill="1" applyBorder="1" applyAlignment="1">
      <alignment horizontal="left" vertical="center"/>
    </xf>
    <xf numFmtId="0" fontId="2" fillId="9" borderId="66" xfId="0" applyFont="1" applyFill="1" applyBorder="1" applyAlignment="1">
      <alignment vertical="center"/>
    </xf>
    <xf numFmtId="0" fontId="2" fillId="9" borderId="2" xfId="0" applyFont="1" applyFill="1" applyBorder="1" applyAlignment="1">
      <alignment vertical="center"/>
    </xf>
    <xf numFmtId="0" fontId="2" fillId="9" borderId="67" xfId="0" applyFont="1" applyFill="1" applyBorder="1"/>
    <xf numFmtId="0" fontId="2" fillId="9" borderId="2" xfId="0" applyFont="1" applyFill="1" applyBorder="1"/>
    <xf numFmtId="0" fontId="5" fillId="9" borderId="2" xfId="0" applyFont="1" applyFill="1" applyBorder="1" applyAlignment="1">
      <alignment horizontal="center" vertical="center"/>
    </xf>
    <xf numFmtId="0" fontId="2" fillId="9" borderId="67" xfId="0" applyFont="1" applyFill="1" applyBorder="1" applyAlignment="1">
      <alignment vertical="center"/>
    </xf>
    <xf numFmtId="0" fontId="5" fillId="9" borderId="3" xfId="0" applyFont="1" applyFill="1" applyBorder="1" applyAlignment="1">
      <alignment vertical="center"/>
    </xf>
    <xf numFmtId="0" fontId="5" fillId="9" borderId="12" xfId="0" applyFont="1" applyFill="1" applyBorder="1" applyAlignment="1">
      <alignment horizontal="center" vertical="top"/>
    </xf>
    <xf numFmtId="0" fontId="5" fillId="9" borderId="13" xfId="0" applyFont="1" applyFill="1" applyBorder="1" applyAlignment="1">
      <alignment horizontal="center" vertical="top"/>
    </xf>
    <xf numFmtId="0" fontId="2" fillId="9" borderId="26" xfId="0" applyFont="1" applyFill="1" applyBorder="1"/>
    <xf numFmtId="0" fontId="2" fillId="9" borderId="13" xfId="0" applyFont="1" applyFill="1" applyBorder="1"/>
    <xf numFmtId="0" fontId="5" fillId="9" borderId="13" xfId="0" applyFont="1" applyFill="1" applyBorder="1" applyAlignment="1">
      <alignment vertical="top"/>
    </xf>
    <xf numFmtId="0" fontId="2" fillId="9" borderId="14" xfId="0" applyFont="1" applyFill="1" applyBorder="1" applyAlignment="1">
      <alignment vertical="top"/>
    </xf>
    <xf numFmtId="0" fontId="2" fillId="9" borderId="1" xfId="0" applyFont="1" applyFill="1" applyBorder="1"/>
    <xf numFmtId="0" fontId="2" fillId="9" borderId="2" xfId="0" applyFont="1" applyFill="1" applyBorder="1" applyAlignment="1">
      <alignment horizontal="left"/>
    </xf>
    <xf numFmtId="0" fontId="2" fillId="9" borderId="66" xfId="0" applyFont="1" applyFill="1" applyBorder="1" applyAlignment="1">
      <alignment horizontal="left"/>
    </xf>
    <xf numFmtId="0" fontId="2" fillId="9" borderId="3" xfId="0" applyFont="1" applyFill="1" applyBorder="1"/>
    <xf numFmtId="0" fontId="2" fillId="9" borderId="11" xfId="0" applyFont="1" applyFill="1" applyBorder="1" applyAlignment="1">
      <alignment vertical="center"/>
    </xf>
    <xf numFmtId="0" fontId="5" fillId="9" borderId="13" xfId="0" applyFont="1" applyFill="1" applyBorder="1" applyAlignment="1">
      <alignment horizontal="left" vertical="center"/>
    </xf>
    <xf numFmtId="0" fontId="5" fillId="9" borderId="12" xfId="0" applyFont="1" applyFill="1" applyBorder="1" applyAlignment="1">
      <alignment horizontal="left" vertical="center"/>
    </xf>
    <xf numFmtId="0" fontId="5" fillId="9" borderId="13" xfId="0" applyFont="1" applyFill="1" applyBorder="1" applyAlignment="1">
      <alignment horizontal="center" vertical="center"/>
    </xf>
    <xf numFmtId="0" fontId="2" fillId="9" borderId="14" xfId="0" applyFont="1" applyFill="1" applyBorder="1" applyAlignment="1">
      <alignment vertical="center"/>
    </xf>
    <xf numFmtId="0" fontId="38" fillId="11" borderId="1" xfId="0" applyFont="1" applyFill="1" applyBorder="1"/>
    <xf numFmtId="0" fontId="38" fillId="11" borderId="2" xfId="0" applyFont="1" applyFill="1" applyBorder="1"/>
    <xf numFmtId="0" fontId="9" fillId="11" borderId="15" xfId="0" applyFont="1" applyFill="1" applyBorder="1" applyAlignment="1">
      <alignment horizontal="left"/>
    </xf>
    <xf numFmtId="0" fontId="7" fillId="3" borderId="4" xfId="0" applyNumberFormat="1" applyFont="1" applyFill="1" applyBorder="1" applyAlignment="1">
      <alignment horizontal="centerContinuous" vertical="center"/>
    </xf>
    <xf numFmtId="170" fontId="29" fillId="3" borderId="5" xfId="3" applyNumberFormat="1" applyFont="1" applyFill="1" applyBorder="1" applyAlignment="1">
      <alignment vertical="center"/>
    </xf>
    <xf numFmtId="0" fontId="38" fillId="3" borderId="11" xfId="0" applyFont="1" applyFill="1" applyBorder="1" applyAlignment="1"/>
    <xf numFmtId="0" fontId="0" fillId="4" borderId="25" xfId="0" applyFill="1" applyBorder="1" applyAlignment="1">
      <alignment horizontal="centerContinuous"/>
    </xf>
    <xf numFmtId="0" fontId="38" fillId="3" borderId="13" xfId="0" applyFont="1" applyFill="1" applyBorder="1" applyAlignment="1">
      <alignment horizontal="center" vertical="center"/>
    </xf>
    <xf numFmtId="164" fontId="27" fillId="3" borderId="26" xfId="0" applyNumberFormat="1" applyFont="1" applyFill="1" applyBorder="1" applyAlignment="1">
      <alignment vertical="center"/>
    </xf>
    <xf numFmtId="170" fontId="27" fillId="3" borderId="13" xfId="3" applyNumberFormat="1" applyFont="1" applyFill="1" applyBorder="1" applyAlignment="1">
      <alignment vertical="center"/>
    </xf>
    <xf numFmtId="170" fontId="27" fillId="3" borderId="14" xfId="3" applyNumberFormat="1" applyFont="1" applyFill="1" applyBorder="1" applyAlignment="1">
      <alignment vertical="center"/>
    </xf>
    <xf numFmtId="0" fontId="9" fillId="11" borderId="4" xfId="0" applyFont="1" applyFill="1" applyBorder="1" applyAlignment="1">
      <alignment horizontal="left"/>
    </xf>
    <xf numFmtId="0" fontId="48" fillId="3" borderId="4" xfId="0" applyFont="1" applyFill="1" applyBorder="1" applyAlignment="1"/>
    <xf numFmtId="0" fontId="48" fillId="3" borderId="18" xfId="0" applyFont="1" applyFill="1" applyBorder="1" applyAlignment="1">
      <alignment horizontal="center" vertical="center"/>
    </xf>
    <xf numFmtId="0" fontId="48" fillId="3" borderId="22" xfId="0" applyFont="1" applyFill="1" applyBorder="1" applyAlignment="1">
      <alignment horizontal="center" vertical="center"/>
    </xf>
    <xf numFmtId="0" fontId="48" fillId="3" borderId="5" xfId="0" applyFont="1" applyFill="1" applyBorder="1" applyAlignment="1">
      <alignment horizontal="center" vertical="center"/>
    </xf>
    <xf numFmtId="0" fontId="15" fillId="3" borderId="4" xfId="0" applyFont="1" applyFill="1" applyBorder="1" applyAlignment="1"/>
    <xf numFmtId="0" fontId="9" fillId="3" borderId="4" xfId="0" applyFont="1" applyFill="1" applyBorder="1" applyAlignment="1">
      <alignment horizontal="left" vertical="center"/>
    </xf>
    <xf numFmtId="170" fontId="27" fillId="3" borderId="5" xfId="3" applyNumberFormat="1" applyFont="1" applyFill="1" applyBorder="1" applyAlignment="1">
      <alignment vertical="center"/>
    </xf>
    <xf numFmtId="0" fontId="9" fillId="3" borderId="25" xfId="0" applyNumberFormat="1" applyFont="1" applyFill="1" applyBorder="1" applyAlignment="1">
      <alignment horizontal="center" vertical="center"/>
    </xf>
    <xf numFmtId="170" fontId="60" fillId="3" borderId="13" xfId="0" applyNumberFormat="1" applyFont="1" applyFill="1" applyBorder="1" applyAlignment="1">
      <alignment horizontal="right" vertical="center"/>
    </xf>
    <xf numFmtId="170" fontId="61" fillId="3" borderId="13" xfId="0" applyNumberFormat="1" applyFont="1" applyFill="1" applyBorder="1" applyAlignment="1">
      <alignment horizontal="center" vertical="center"/>
    </xf>
    <xf numFmtId="170" fontId="27" fillId="3" borderId="26" xfId="3" applyNumberFormat="1" applyFont="1" applyFill="1" applyBorder="1" applyAlignment="1">
      <alignment vertical="center"/>
    </xf>
    <xf numFmtId="9" fontId="27" fillId="3" borderId="13" xfId="3" applyFont="1" applyFill="1" applyBorder="1" applyAlignment="1">
      <alignment vertical="center"/>
    </xf>
    <xf numFmtId="170" fontId="60" fillId="3" borderId="84" xfId="0" applyNumberFormat="1" applyFont="1" applyFill="1" applyBorder="1" applyAlignment="1">
      <alignment horizontal="right" vertical="center"/>
    </xf>
    <xf numFmtId="0" fontId="15" fillId="3" borderId="10" xfId="0" applyFont="1" applyFill="1" applyBorder="1" applyAlignment="1">
      <alignment horizontal="center" vertical="center"/>
    </xf>
    <xf numFmtId="0" fontId="15" fillId="3" borderId="5" xfId="0" applyFont="1" applyFill="1" applyBorder="1" applyAlignment="1">
      <alignment horizontal="center" vertical="center"/>
    </xf>
    <xf numFmtId="0" fontId="15" fillId="9" borderId="1" xfId="0" applyFont="1" applyFill="1" applyBorder="1" applyAlignment="1">
      <alignment horizontal="left" vertical="center"/>
    </xf>
    <xf numFmtId="0" fontId="9" fillId="9" borderId="2" xfId="0" applyFont="1" applyFill="1" applyBorder="1" applyAlignment="1">
      <alignment vertical="center"/>
    </xf>
    <xf numFmtId="0" fontId="15" fillId="9" borderId="11" xfId="0" applyFont="1" applyFill="1" applyBorder="1" applyAlignment="1">
      <alignment horizontal="left" vertical="top"/>
    </xf>
    <xf numFmtId="0" fontId="15" fillId="9" borderId="12" xfId="0" applyFont="1" applyFill="1" applyBorder="1" applyAlignment="1">
      <alignment horizontal="center" vertical="top"/>
    </xf>
    <xf numFmtId="9" fontId="9" fillId="9" borderId="26" xfId="0" applyNumberFormat="1" applyFont="1" applyFill="1" applyBorder="1" applyAlignment="1">
      <alignment vertical="top"/>
    </xf>
    <xf numFmtId="9" fontId="9" fillId="9" borderId="13" xfId="0" applyNumberFormat="1" applyFont="1" applyFill="1" applyBorder="1" applyAlignment="1">
      <alignment vertical="top"/>
    </xf>
    <xf numFmtId="9" fontId="9" fillId="9" borderId="14" xfId="0" applyNumberFormat="1" applyFont="1" applyFill="1" applyBorder="1" applyAlignment="1">
      <alignment vertical="top"/>
    </xf>
    <xf numFmtId="9" fontId="9" fillId="9" borderId="5" xfId="0" applyNumberFormat="1" applyFont="1" applyFill="1" applyBorder="1" applyAlignment="1">
      <alignment vertical="center"/>
    </xf>
    <xf numFmtId="174" fontId="27" fillId="3" borderId="5" xfId="1" applyNumberFormat="1" applyFont="1" applyFill="1" applyBorder="1" applyAlignment="1">
      <alignment vertical="center"/>
    </xf>
    <xf numFmtId="0" fontId="38" fillId="3" borderId="13" xfId="0" applyFont="1" applyFill="1" applyBorder="1" applyAlignment="1">
      <alignment horizontal="right" vertical="center"/>
    </xf>
    <xf numFmtId="0" fontId="38" fillId="3" borderId="12" xfId="0" applyFont="1" applyFill="1" applyBorder="1" applyAlignment="1">
      <alignment horizontal="right" vertical="center"/>
    </xf>
    <xf numFmtId="9" fontId="9" fillId="9" borderId="67" xfId="0" applyNumberFormat="1" applyFont="1" applyFill="1" applyBorder="1" applyAlignment="1">
      <alignment vertical="center"/>
    </xf>
    <xf numFmtId="9" fontId="9" fillId="9" borderId="2" xfId="0" applyNumberFormat="1" applyFont="1" applyFill="1" applyBorder="1" applyAlignment="1">
      <alignment vertical="center"/>
    </xf>
    <xf numFmtId="9" fontId="9" fillId="9" borderId="3" xfId="0" applyNumberFormat="1" applyFont="1" applyFill="1" applyBorder="1" applyAlignment="1">
      <alignment vertical="center"/>
    </xf>
    <xf numFmtId="9" fontId="9" fillId="9" borderId="26" xfId="0" applyNumberFormat="1" applyFont="1" applyFill="1" applyBorder="1" applyAlignment="1">
      <alignment vertical="center"/>
    </xf>
    <xf numFmtId="9" fontId="9" fillId="9" borderId="13" xfId="0" applyNumberFormat="1" applyFont="1" applyFill="1" applyBorder="1" applyAlignment="1">
      <alignment vertical="center"/>
    </xf>
    <xf numFmtId="9" fontId="9" fillId="9" borderId="14" xfId="0" applyNumberFormat="1" applyFont="1" applyFill="1" applyBorder="1" applyAlignment="1">
      <alignment vertical="center"/>
    </xf>
    <xf numFmtId="0" fontId="38" fillId="3" borderId="25" xfId="0" applyFont="1" applyFill="1" applyBorder="1" applyAlignment="1">
      <alignment horizontal="right" vertical="center"/>
    </xf>
    <xf numFmtId="0" fontId="29" fillId="3" borderId="13" xfId="0" applyFont="1" applyFill="1" applyBorder="1" applyAlignment="1">
      <alignment horizontal="right" vertical="center"/>
    </xf>
    <xf numFmtId="164" fontId="29" fillId="3" borderId="26" xfId="0" applyNumberFormat="1" applyFont="1" applyFill="1" applyBorder="1" applyAlignment="1">
      <alignment vertical="center"/>
    </xf>
    <xf numFmtId="170" fontId="29" fillId="3" borderId="14" xfId="3" applyNumberFormat="1" applyFont="1" applyFill="1" applyBorder="1" applyAlignment="1">
      <alignment vertical="center"/>
    </xf>
    <xf numFmtId="0" fontId="29" fillId="3" borderId="0" xfId="0" applyFont="1" applyFill="1" applyBorder="1" applyAlignment="1">
      <alignment horizontal="center" vertical="center"/>
    </xf>
    <xf numFmtId="0" fontId="29" fillId="3" borderId="5" xfId="0" applyFont="1" applyFill="1" applyBorder="1" applyAlignment="1">
      <alignment horizontal="center" vertical="center"/>
    </xf>
    <xf numFmtId="0" fontId="9" fillId="11" borderId="5" xfId="0" applyFont="1" applyFill="1" applyBorder="1"/>
    <xf numFmtId="185" fontId="27" fillId="3" borderId="5" xfId="0" applyNumberFormat="1" applyFont="1" applyFill="1" applyBorder="1" applyAlignment="1">
      <alignment vertical="center"/>
    </xf>
    <xf numFmtId="0" fontId="38" fillId="3" borderId="26" xfId="0" applyFont="1" applyFill="1" applyBorder="1" applyAlignment="1">
      <alignment horizontal="right" vertical="center"/>
    </xf>
    <xf numFmtId="0" fontId="38" fillId="3" borderId="14" xfId="0" applyFont="1" applyFill="1" applyBorder="1" applyAlignment="1">
      <alignment horizontal="right" vertical="center"/>
    </xf>
    <xf numFmtId="0" fontId="9" fillId="9" borderId="26" xfId="0" applyFont="1" applyFill="1" applyBorder="1" applyAlignment="1">
      <alignment horizontal="center" vertical="center"/>
    </xf>
    <xf numFmtId="0" fontId="38" fillId="11" borderId="3" xfId="0" applyFont="1" applyFill="1" applyBorder="1"/>
    <xf numFmtId="0" fontId="9" fillId="9" borderId="4" xfId="0" applyFont="1" applyFill="1" applyBorder="1" applyAlignment="1">
      <alignment horizontal="centerContinuous"/>
    </xf>
    <xf numFmtId="9" fontId="9" fillId="9" borderId="5" xfId="0" applyNumberFormat="1" applyFont="1" applyFill="1" applyBorder="1" applyAlignment="1">
      <alignment horizontal="centerContinuous" vertical="center"/>
    </xf>
    <xf numFmtId="0" fontId="64" fillId="9" borderId="5" xfId="0" applyFont="1" applyFill="1" applyBorder="1" applyAlignment="1">
      <alignment horizontal="centerContinuous"/>
    </xf>
    <xf numFmtId="164" fontId="2" fillId="3" borderId="5" xfId="0" applyNumberFormat="1" applyFont="1" applyFill="1" applyBorder="1" applyAlignment="1">
      <alignment horizontal="right" vertical="center"/>
    </xf>
    <xf numFmtId="3" fontId="2" fillId="3" borderId="5" xfId="1" applyNumberFormat="1" applyFont="1" applyFill="1" applyBorder="1" applyAlignment="1">
      <alignment horizontal="right" vertical="center"/>
    </xf>
    <xf numFmtId="0" fontId="38" fillId="3" borderId="13" xfId="0" applyFont="1" applyFill="1" applyBorder="1"/>
    <xf numFmtId="0" fontId="38" fillId="3" borderId="14" xfId="0" applyFont="1" applyFill="1" applyBorder="1"/>
    <xf numFmtId="0" fontId="9" fillId="9" borderId="66" xfId="0" applyFont="1" applyFill="1" applyBorder="1" applyAlignment="1">
      <alignment vertical="center"/>
    </xf>
    <xf numFmtId="0" fontId="9" fillId="9" borderId="67" xfId="0" applyFont="1" applyFill="1" applyBorder="1" applyAlignment="1">
      <alignment horizontal="center"/>
    </xf>
    <xf numFmtId="0" fontId="9" fillId="9" borderId="2" xfId="0" applyFont="1" applyFill="1" applyBorder="1" applyAlignment="1">
      <alignment horizontal="center"/>
    </xf>
    <xf numFmtId="0" fontId="0" fillId="9" borderId="2" xfId="0" applyFill="1" applyBorder="1"/>
    <xf numFmtId="0" fontId="9" fillId="9" borderId="67" xfId="0" applyFont="1" applyFill="1" applyBorder="1" applyAlignment="1">
      <alignment vertical="center"/>
    </xf>
    <xf numFmtId="0" fontId="15" fillId="9" borderId="26" xfId="0" applyFont="1" applyFill="1" applyBorder="1" applyAlignment="1">
      <alignment horizontal="center" vertical="top"/>
    </xf>
    <xf numFmtId="0" fontId="9" fillId="9" borderId="13" xfId="0" applyFont="1" applyFill="1" applyBorder="1"/>
    <xf numFmtId="0" fontId="9" fillId="9" borderId="14" xfId="0" applyFont="1" applyFill="1" applyBorder="1"/>
    <xf numFmtId="0" fontId="38" fillId="11" borderId="3" xfId="0" applyFont="1" applyFill="1" applyBorder="1" applyAlignment="1">
      <alignment horizontal="center"/>
    </xf>
    <xf numFmtId="0" fontId="9" fillId="11" borderId="5" xfId="0" applyFont="1" applyFill="1" applyBorder="1" applyAlignment="1">
      <alignment horizontal="center"/>
    </xf>
    <xf numFmtId="9" fontId="9" fillId="9" borderId="26" xfId="0" applyNumberFormat="1" applyFont="1" applyFill="1" applyBorder="1" applyAlignment="1">
      <alignment horizontal="center" vertical="center"/>
    </xf>
    <xf numFmtId="9" fontId="9" fillId="9" borderId="5" xfId="0" applyNumberFormat="1" applyFont="1" applyFill="1" applyBorder="1" applyAlignment="1">
      <alignment horizontal="center" vertical="center"/>
    </xf>
    <xf numFmtId="0" fontId="9" fillId="3" borderId="25" xfId="0" applyFont="1" applyFill="1" applyBorder="1" applyAlignment="1">
      <alignment horizontal="left" vertical="center"/>
    </xf>
    <xf numFmtId="170" fontId="27" fillId="3" borderId="13" xfId="0" applyNumberFormat="1" applyFont="1" applyFill="1" applyBorder="1" applyAlignment="1">
      <alignment horizontal="right"/>
    </xf>
    <xf numFmtId="185" fontId="27" fillId="3" borderId="13" xfId="0" applyNumberFormat="1" applyFont="1" applyFill="1" applyBorder="1" applyAlignment="1">
      <alignment horizontal="right"/>
    </xf>
    <xf numFmtId="170" fontId="27" fillId="3" borderId="13" xfId="3" applyNumberFormat="1" applyFont="1" applyFill="1" applyBorder="1" applyAlignment="1">
      <alignment horizontal="right"/>
    </xf>
    <xf numFmtId="185" fontId="27" fillId="3" borderId="13" xfId="0" applyNumberFormat="1" applyFont="1" applyFill="1" applyBorder="1" applyAlignment="1">
      <alignment vertical="center"/>
    </xf>
    <xf numFmtId="174" fontId="27" fillId="3" borderId="26" xfId="1" applyNumberFormat="1" applyFont="1" applyFill="1" applyBorder="1" applyAlignment="1">
      <alignment vertical="center"/>
    </xf>
    <xf numFmtId="0" fontId="9" fillId="9" borderId="26" xfId="0" applyFont="1" applyFill="1" applyBorder="1" applyAlignment="1">
      <alignment vertical="center"/>
    </xf>
    <xf numFmtId="0" fontId="9" fillId="9" borderId="14" xfId="0" applyFont="1" applyFill="1" applyBorder="1" applyAlignment="1">
      <alignment vertical="center"/>
    </xf>
    <xf numFmtId="0" fontId="65" fillId="9" borderId="4" xfId="0" applyFont="1" applyFill="1" applyBorder="1" applyAlignment="1">
      <alignment horizontal="left" vertical="center"/>
    </xf>
    <xf numFmtId="0" fontId="65" fillId="9" borderId="4" xfId="0" applyFont="1" applyFill="1" applyBorder="1" applyAlignment="1">
      <alignment horizontal="centerContinuous"/>
    </xf>
    <xf numFmtId="0" fontId="65" fillId="9" borderId="11" xfId="0" applyFont="1" applyFill="1" applyBorder="1" applyAlignment="1">
      <alignment horizontal="left" vertical="top"/>
    </xf>
    <xf numFmtId="0" fontId="65" fillId="9" borderId="13" xfId="0" applyFont="1" applyFill="1" applyBorder="1" applyAlignment="1">
      <alignment horizontal="center" vertical="top"/>
    </xf>
    <xf numFmtId="3" fontId="27" fillId="3" borderId="12" xfId="0" applyNumberFormat="1" applyFont="1" applyFill="1" applyBorder="1" applyAlignment="1">
      <alignment vertical="center"/>
    </xf>
    <xf numFmtId="0" fontId="74" fillId="3" borderId="0" xfId="0" applyFont="1" applyFill="1" applyBorder="1" applyAlignment="1">
      <alignment horizontal="center"/>
    </xf>
    <xf numFmtId="0" fontId="77" fillId="0" borderId="0" xfId="0" applyFont="1" applyBorder="1" applyAlignment="1">
      <alignment horizontal="center" vertical="center"/>
    </xf>
    <xf numFmtId="0" fontId="2" fillId="0" borderId="12" xfId="0" applyFont="1" applyFill="1" applyBorder="1"/>
    <xf numFmtId="0" fontId="2" fillId="0" borderId="13" xfId="0" applyFont="1" applyFill="1" applyBorder="1"/>
    <xf numFmtId="0" fontId="34" fillId="0" borderId="54" xfId="0" applyFont="1" applyFill="1" applyBorder="1" applyAlignment="1">
      <alignment horizontal="center" vertical="top"/>
    </xf>
    <xf numFmtId="0" fontId="2" fillId="0" borderId="54" xfId="0" applyFont="1" applyFill="1" applyBorder="1"/>
    <xf numFmtId="0" fontId="5" fillId="0" borderId="13" xfId="0" applyFont="1" applyFill="1" applyBorder="1" applyAlignment="1">
      <alignment horizontal="left" vertical="top"/>
    </xf>
    <xf numFmtId="0" fontId="5" fillId="0" borderId="54" xfId="0" applyFont="1" applyFill="1" applyBorder="1" applyAlignment="1">
      <alignment horizontal="center" vertical="top"/>
    </xf>
    <xf numFmtId="0" fontId="2" fillId="0" borderId="14" xfId="0" applyFont="1" applyFill="1" applyBorder="1" applyAlignment="1">
      <alignment vertical="top"/>
    </xf>
    <xf numFmtId="0" fontId="2" fillId="0" borderId="6" xfId="0" applyFont="1" applyFill="1" applyBorder="1" applyAlignment="1">
      <alignment horizontal="center"/>
    </xf>
    <xf numFmtId="0" fontId="2" fillId="0" borderId="9" xfId="0" applyFont="1" applyBorder="1" applyAlignment="1">
      <alignment horizontal="center" vertical="center"/>
    </xf>
    <xf numFmtId="0" fontId="5" fillId="0" borderId="11" xfId="0" applyFont="1" applyFill="1" applyBorder="1" applyAlignment="1">
      <alignment horizontal="left" vertical="top"/>
    </xf>
    <xf numFmtId="0" fontId="5" fillId="3" borderId="5" xfId="0" applyFont="1" applyFill="1" applyBorder="1" applyAlignment="1">
      <alignment horizontal="center" vertical="center"/>
    </xf>
    <xf numFmtId="218" fontId="2" fillId="3" borderId="5" xfId="0" applyNumberFormat="1" applyFont="1" applyFill="1" applyBorder="1" applyAlignment="1">
      <alignment horizontal="center" vertical="center"/>
    </xf>
    <xf numFmtId="218" fontId="77" fillId="3" borderId="13" xfId="0" applyNumberFormat="1" applyFont="1" applyFill="1" applyBorder="1" applyAlignment="1">
      <alignment horizontal="right" vertical="center"/>
    </xf>
    <xf numFmtId="219" fontId="77" fillId="3" borderId="54" xfId="0" applyNumberFormat="1" applyFont="1" applyFill="1" applyBorder="1" applyAlignment="1">
      <alignment horizontal="right" vertical="center"/>
    </xf>
    <xf numFmtId="0" fontId="77" fillId="3" borderId="26" xfId="0" applyFont="1" applyFill="1" applyBorder="1"/>
    <xf numFmtId="199" fontId="77" fillId="3" borderId="13" xfId="0" applyNumberFormat="1" applyFont="1" applyFill="1" applyBorder="1" applyAlignment="1">
      <alignment horizontal="right" vertical="center"/>
    </xf>
    <xf numFmtId="210" fontId="77" fillId="3" borderId="54" xfId="0" applyNumberFormat="1" applyFont="1" applyFill="1" applyBorder="1" applyAlignment="1">
      <alignment horizontal="right" vertical="center"/>
    </xf>
    <xf numFmtId="164" fontId="77" fillId="3" borderId="26" xfId="0" applyNumberFormat="1" applyFont="1" applyFill="1" applyBorder="1" applyAlignment="1">
      <alignment horizontal="right" vertical="center"/>
    </xf>
    <xf numFmtId="0" fontId="77" fillId="3" borderId="13" xfId="0" applyFont="1" applyFill="1" applyBorder="1" applyAlignment="1">
      <alignment horizontal="right" vertical="center"/>
    </xf>
    <xf numFmtId="164" fontId="77" fillId="3" borderId="13" xfId="0" applyNumberFormat="1" applyFont="1" applyFill="1" applyBorder="1" applyAlignment="1">
      <alignment horizontal="right" vertical="center"/>
    </xf>
    <xf numFmtId="218" fontId="77" fillId="3" borderId="26" xfId="0" applyNumberFormat="1" applyFont="1" applyFill="1" applyBorder="1" applyAlignment="1">
      <alignment horizontal="right" vertical="center"/>
    </xf>
    <xf numFmtId="188" fontId="15" fillId="3" borderId="46" xfId="0" applyNumberFormat="1" applyFont="1" applyFill="1" applyBorder="1" applyAlignment="1">
      <alignment horizontal="center"/>
    </xf>
    <xf numFmtId="188" fontId="9" fillId="3" borderId="23" xfId="0" applyNumberFormat="1" applyFont="1" applyFill="1" applyBorder="1"/>
    <xf numFmtId="0" fontId="2" fillId="0" borderId="11" xfId="0" applyFont="1" applyFill="1" applyBorder="1" applyAlignment="1">
      <alignment vertical="top"/>
    </xf>
    <xf numFmtId="0" fontId="9" fillId="0" borderId="13" xfId="0" applyFont="1" applyFill="1" applyBorder="1" applyAlignment="1">
      <alignment horizontal="left" vertical="top"/>
    </xf>
    <xf numFmtId="0" fontId="15" fillId="0" borderId="26" xfId="0" applyFont="1" applyFill="1" applyBorder="1"/>
    <xf numFmtId="0" fontId="15" fillId="0" borderId="54" xfId="0" applyFont="1" applyFill="1" applyBorder="1"/>
    <xf numFmtId="0" fontId="15" fillId="0" borderId="13" xfId="0" applyFont="1" applyFill="1" applyBorder="1" applyAlignment="1">
      <alignment vertical="top"/>
    </xf>
    <xf numFmtId="0" fontId="15" fillId="0" borderId="14" xfId="0" applyFont="1" applyFill="1" applyBorder="1" applyAlignment="1">
      <alignment vertical="top"/>
    </xf>
    <xf numFmtId="3" fontId="7" fillId="3" borderId="5" xfId="0" applyNumberFormat="1" applyFont="1" applyFill="1" applyBorder="1" applyAlignment="1">
      <alignment horizontal="right" vertical="center"/>
    </xf>
    <xf numFmtId="0" fontId="2" fillId="3" borderId="12" xfId="0" applyFont="1" applyFill="1" applyBorder="1" applyAlignment="1">
      <alignment horizontal="right" vertical="center"/>
    </xf>
    <xf numFmtId="3" fontId="2" fillId="3" borderId="26" xfId="0" applyNumberFormat="1" applyFont="1" applyFill="1" applyBorder="1" applyAlignment="1">
      <alignment horizontal="right" vertical="center"/>
    </xf>
    <xf numFmtId="3" fontId="2" fillId="3" borderId="26" xfId="0" applyNumberFormat="1" applyFont="1" applyFill="1" applyBorder="1"/>
    <xf numFmtId="3" fontId="82" fillId="3" borderId="26" xfId="0" applyNumberFormat="1" applyFont="1" applyFill="1" applyBorder="1" applyAlignment="1">
      <alignment horizontal="right" vertical="center"/>
    </xf>
    <xf numFmtId="170" fontId="77" fillId="3" borderId="13" xfId="3" applyNumberFormat="1" applyFont="1" applyFill="1" applyBorder="1" applyAlignment="1">
      <alignment horizontal="center" vertical="center"/>
    </xf>
    <xf numFmtId="164" fontId="82" fillId="3" borderId="13" xfId="0" applyNumberFormat="1" applyFont="1" applyFill="1" applyBorder="1" applyAlignment="1">
      <alignment horizontal="right" vertical="center"/>
    </xf>
    <xf numFmtId="164" fontId="2" fillId="3" borderId="54" xfId="0" applyNumberFormat="1" applyFont="1" applyFill="1" applyBorder="1" applyAlignment="1">
      <alignment horizontal="center" vertical="center"/>
    </xf>
    <xf numFmtId="164" fontId="2" fillId="3" borderId="13" xfId="0" applyNumberFormat="1" applyFont="1" applyFill="1" applyBorder="1" applyAlignment="1">
      <alignment horizontal="center" vertical="center"/>
    </xf>
    <xf numFmtId="164" fontId="7" fillId="3" borderId="14" xfId="0" applyNumberFormat="1" applyFont="1" applyFill="1" applyBorder="1" applyAlignment="1">
      <alignment horizontal="right" vertical="center"/>
    </xf>
    <xf numFmtId="3" fontId="79" fillId="3" borderId="0" xfId="0" applyNumberFormat="1" applyFont="1" applyFill="1" applyBorder="1" applyAlignment="1">
      <alignment horizontal="center" vertical="center"/>
    </xf>
    <xf numFmtId="220" fontId="79" fillId="3" borderId="5" xfId="0" applyNumberFormat="1" applyFont="1" applyFill="1" applyBorder="1" applyAlignment="1">
      <alignment horizontal="right" vertical="center"/>
    </xf>
    <xf numFmtId="0" fontId="2" fillId="11" borderId="2" xfId="0" applyFont="1" applyFill="1" applyBorder="1" applyAlignment="1">
      <alignment horizontal="right" indent="5"/>
    </xf>
    <xf numFmtId="0" fontId="27" fillId="3" borderId="13" xfId="0" applyFont="1" applyFill="1" applyBorder="1" applyAlignment="1">
      <alignment horizontal="right" indent="5"/>
    </xf>
    <xf numFmtId="0" fontId="31" fillId="3" borderId="22" xfId="0" applyFont="1" applyFill="1" applyBorder="1" applyAlignment="1">
      <alignment horizontal="right" vertical="center"/>
    </xf>
    <xf numFmtId="0" fontId="2" fillId="11" borderId="2" xfId="0" applyFont="1" applyFill="1" applyBorder="1" applyAlignment="1">
      <alignment horizontal="center"/>
    </xf>
    <xf numFmtId="0" fontId="2" fillId="11" borderId="2" xfId="0" applyFont="1" applyFill="1" applyBorder="1" applyAlignment="1">
      <alignment horizontal="right"/>
    </xf>
    <xf numFmtId="0" fontId="2" fillId="11" borderId="3" xfId="0" applyFont="1" applyFill="1" applyBorder="1" applyAlignment="1">
      <alignment horizontal="center"/>
    </xf>
    <xf numFmtId="0" fontId="69" fillId="0" borderId="5" xfId="0" applyFont="1" applyFill="1" applyBorder="1" applyAlignment="1">
      <alignment horizontal="center" vertical="center"/>
    </xf>
    <xf numFmtId="0" fontId="2" fillId="0" borderId="26" xfId="0" applyFont="1" applyFill="1" applyBorder="1" applyAlignment="1">
      <alignment horizontal="right" vertical="center"/>
    </xf>
    <xf numFmtId="0" fontId="2" fillId="0" borderId="14" xfId="0" applyFont="1" applyFill="1" applyBorder="1" applyAlignment="1">
      <alignment horizontal="center" vertical="center"/>
    </xf>
    <xf numFmtId="0" fontId="30" fillId="3" borderId="4" xfId="0" applyFont="1" applyFill="1" applyBorder="1" applyAlignment="1">
      <alignment vertical="center"/>
    </xf>
    <xf numFmtId="170" fontId="42" fillId="3" borderId="0" xfId="0" applyNumberFormat="1" applyFont="1" applyFill="1" applyBorder="1" applyAlignment="1">
      <alignment horizontal="center"/>
    </xf>
    <xf numFmtId="0" fontId="31" fillId="3" borderId="5" xfId="0" applyFont="1" applyFill="1" applyBorder="1" applyAlignment="1">
      <alignment horizontal="center" vertical="center"/>
    </xf>
    <xf numFmtId="164" fontId="97" fillId="3" borderId="5" xfId="0" applyNumberFormat="1" applyFont="1" applyFill="1" applyBorder="1" applyAlignment="1">
      <alignment horizontal="right" vertical="center" indent="1"/>
    </xf>
    <xf numFmtId="1" fontId="97" fillId="3" borderId="5" xfId="0" applyNumberFormat="1" applyFont="1" applyFill="1" applyBorder="1" applyAlignment="1">
      <alignment horizontal="right" vertical="center" indent="1"/>
    </xf>
    <xf numFmtId="1" fontId="96" fillId="3" borderId="5" xfId="0" applyNumberFormat="1" applyFont="1" applyFill="1" applyBorder="1" applyAlignment="1">
      <alignment horizontal="right" vertical="center" indent="1"/>
    </xf>
    <xf numFmtId="1" fontId="72" fillId="3" borderId="5" xfId="0" applyNumberFormat="1" applyFont="1" applyFill="1" applyBorder="1" applyAlignment="1">
      <alignment horizontal="right" vertical="center" indent="1"/>
    </xf>
    <xf numFmtId="164" fontId="65" fillId="3" borderId="5" xfId="0" applyNumberFormat="1" applyFont="1" applyFill="1" applyBorder="1" applyAlignment="1">
      <alignment horizontal="right" vertical="center" indent="1"/>
    </xf>
    <xf numFmtId="0" fontId="32" fillId="3" borderId="11" xfId="0" applyFont="1" applyFill="1" applyBorder="1"/>
    <xf numFmtId="0" fontId="32" fillId="3" borderId="13" xfId="0" quotePrefix="1" applyFont="1" applyFill="1" applyBorder="1"/>
    <xf numFmtId="0" fontId="31" fillId="3" borderId="13" xfId="0" applyFont="1" applyFill="1" applyBorder="1" applyAlignment="1"/>
    <xf numFmtId="0" fontId="31" fillId="3" borderId="25" xfId="0" applyFont="1" applyFill="1" applyBorder="1" applyAlignment="1"/>
    <xf numFmtId="0" fontId="30" fillId="3" borderId="13" xfId="0" applyFont="1" applyFill="1" applyBorder="1"/>
    <xf numFmtId="0" fontId="30" fillId="3" borderId="54" xfId="0" applyFont="1" applyFill="1" applyBorder="1" applyAlignment="1">
      <alignment horizontal="center"/>
    </xf>
    <xf numFmtId="170" fontId="42" fillId="3" borderId="54" xfId="0" applyNumberFormat="1" applyFont="1" applyFill="1" applyBorder="1" applyAlignment="1">
      <alignment horizontal="center"/>
    </xf>
    <xf numFmtId="0" fontId="30" fillId="3" borderId="26" xfId="0" applyFont="1" applyFill="1" applyBorder="1" applyAlignment="1">
      <alignment horizontal="right" vertical="center"/>
    </xf>
    <xf numFmtId="0" fontId="30" fillId="3" borderId="14" xfId="0" applyFont="1" applyFill="1" applyBorder="1" applyAlignment="1">
      <alignment horizontal="center" vertical="center"/>
    </xf>
    <xf numFmtId="0" fontId="14" fillId="9" borderId="12" xfId="0" applyFont="1" applyFill="1" applyBorder="1" applyAlignment="1">
      <alignment horizontal="center" vertical="top"/>
    </xf>
    <xf numFmtId="10" fontId="7" fillId="3" borderId="5" xfId="3" applyNumberFormat="1" applyFont="1" applyFill="1" applyBorder="1" applyAlignment="1">
      <alignment horizontal="right"/>
    </xf>
    <xf numFmtId="0" fontId="0" fillId="3" borderId="13" xfId="0" applyFill="1" applyBorder="1"/>
    <xf numFmtId="210" fontId="7" fillId="3" borderId="13" xfId="3" applyNumberFormat="1" applyFont="1" applyFill="1" applyBorder="1" applyAlignment="1">
      <alignment horizontal="right"/>
    </xf>
    <xf numFmtId="10" fontId="7" fillId="3" borderId="14" xfId="3" applyNumberFormat="1" applyFont="1" applyFill="1" applyBorder="1" applyAlignment="1">
      <alignment horizontal="right"/>
    </xf>
    <xf numFmtId="0" fontId="22" fillId="9" borderId="12" xfId="0" applyFont="1" applyFill="1" applyBorder="1" applyAlignment="1">
      <alignment horizontal="center" vertical="top"/>
    </xf>
    <xf numFmtId="0" fontId="22" fillId="9" borderId="13" xfId="0" applyFont="1" applyFill="1" applyBorder="1" applyAlignment="1">
      <alignment horizontal="center" vertical="top"/>
    </xf>
    <xf numFmtId="0" fontId="23" fillId="9" borderId="13" xfId="0" applyFont="1" applyFill="1" applyBorder="1" applyAlignment="1">
      <alignment horizontal="center" vertical="top"/>
    </xf>
    <xf numFmtId="0" fontId="22" fillId="9" borderId="13" xfId="0" applyFont="1" applyFill="1" applyBorder="1" applyAlignment="1">
      <alignment horizontal="left" vertical="top"/>
    </xf>
    <xf numFmtId="0" fontId="22" fillId="9" borderId="14" xfId="0" applyFont="1" applyFill="1" applyBorder="1" applyAlignment="1">
      <alignment horizontal="center" vertical="top"/>
    </xf>
    <xf numFmtId="0" fontId="37" fillId="2" borderId="26" xfId="0" applyFont="1" applyFill="1" applyBorder="1" applyAlignment="1">
      <alignment horizontal="right"/>
    </xf>
    <xf numFmtId="0" fontId="2" fillId="2" borderId="13" xfId="0" applyFont="1" applyFill="1" applyBorder="1" applyAlignment="1">
      <alignment horizontal="center"/>
    </xf>
    <xf numFmtId="0" fontId="2" fillId="2" borderId="14" xfId="0" applyFont="1" applyFill="1" applyBorder="1" applyAlignment="1">
      <alignment horizontal="center"/>
    </xf>
    <xf numFmtId="0" fontId="14" fillId="9" borderId="26" xfId="0" applyFont="1" applyFill="1" applyBorder="1" applyAlignment="1">
      <alignment horizontal="center" vertical="top"/>
    </xf>
    <xf numFmtId="0" fontId="2" fillId="0" borderId="12" xfId="0" applyFont="1" applyBorder="1"/>
    <xf numFmtId="0" fontId="14" fillId="2" borderId="26" xfId="0" applyFont="1" applyFill="1" applyBorder="1" applyAlignment="1">
      <alignment horizontal="center" vertical="top"/>
    </xf>
    <xf numFmtId="0" fontId="14" fillId="2" borderId="13" xfId="0" applyFont="1" applyFill="1" applyBorder="1" applyAlignment="1">
      <alignment horizontal="center" vertical="top"/>
    </xf>
    <xf numFmtId="0" fontId="14" fillId="2" borderId="14" xfId="0" applyFont="1" applyFill="1" applyBorder="1" applyAlignment="1">
      <alignment horizontal="center" vertical="top"/>
    </xf>
    <xf numFmtId="0" fontId="54" fillId="9" borderId="85" xfId="0" applyFont="1" applyFill="1" applyBorder="1" applyAlignment="1">
      <alignment horizontal="center" vertical="center" wrapText="1"/>
    </xf>
    <xf numFmtId="0" fontId="54" fillId="9" borderId="86" xfId="0" applyFont="1" applyFill="1" applyBorder="1" applyAlignment="1">
      <alignment horizontal="center" vertical="center"/>
    </xf>
    <xf numFmtId="0" fontId="54" fillId="9" borderId="86" xfId="0" applyFont="1" applyFill="1" applyBorder="1" applyAlignment="1">
      <alignment horizontal="center" vertical="center" wrapText="1"/>
    </xf>
    <xf numFmtId="0" fontId="54" fillId="9" borderId="87" xfId="0" applyFont="1" applyFill="1" applyBorder="1" applyAlignment="1">
      <alignment horizontal="center" vertical="center" wrapText="1"/>
    </xf>
    <xf numFmtId="0" fontId="81" fillId="9" borderId="86" xfId="0" applyFont="1" applyFill="1" applyBorder="1" applyAlignment="1">
      <alignment horizontal="center" vertical="center" wrapText="1"/>
    </xf>
    <xf numFmtId="0" fontId="81" fillId="9" borderId="88" xfId="0" applyFont="1" applyFill="1" applyBorder="1" applyAlignment="1">
      <alignment horizontal="center" vertical="center" wrapText="1"/>
    </xf>
    <xf numFmtId="0" fontId="81" fillId="9" borderId="87" xfId="0" applyFont="1" applyFill="1" applyBorder="1" applyAlignment="1">
      <alignment horizontal="center" vertical="center" wrapText="1"/>
    </xf>
    <xf numFmtId="0" fontId="81" fillId="9" borderId="12" xfId="0" applyFont="1" applyFill="1" applyBorder="1" applyAlignment="1">
      <alignment horizontal="center" vertical="center" wrapText="1"/>
    </xf>
    <xf numFmtId="0" fontId="81" fillId="9" borderId="13" xfId="0" applyFont="1" applyFill="1" applyBorder="1" applyAlignment="1">
      <alignment horizontal="center" vertical="center" wrapText="1"/>
    </xf>
    <xf numFmtId="0" fontId="79" fillId="3" borderId="4" xfId="0" applyFont="1" applyFill="1" applyBorder="1" applyAlignment="1">
      <alignment vertical="center"/>
    </xf>
    <xf numFmtId="172" fontId="2" fillId="3" borderId="5" xfId="0" applyNumberFormat="1" applyFont="1" applyFill="1" applyBorder="1" applyAlignment="1">
      <alignment vertical="center"/>
    </xf>
    <xf numFmtId="211" fontId="31" fillId="3" borderId="5" xfId="0" applyNumberFormat="1" applyFont="1" applyFill="1" applyBorder="1" applyAlignment="1">
      <alignment vertical="center"/>
    </xf>
    <xf numFmtId="211" fontId="5" fillId="3" borderId="5" xfId="0" applyNumberFormat="1" applyFont="1" applyFill="1" applyBorder="1" applyAlignment="1">
      <alignment vertical="center"/>
    </xf>
    <xf numFmtId="0" fontId="26" fillId="4" borderId="26" xfId="0" applyFont="1" applyFill="1" applyBorder="1"/>
    <xf numFmtId="0" fontId="26" fillId="4" borderId="13" xfId="0" applyFont="1" applyFill="1" applyBorder="1"/>
    <xf numFmtId="0" fontId="26" fillId="4" borderId="26" xfId="0" applyFont="1" applyFill="1" applyBorder="1" applyAlignment="1">
      <alignment horizontal="right"/>
    </xf>
    <xf numFmtId="0" fontId="26" fillId="4" borderId="13" xfId="0" applyFont="1" applyFill="1" applyBorder="1" applyAlignment="1">
      <alignment horizontal="right"/>
    </xf>
    <xf numFmtId="188" fontId="2" fillId="8" borderId="57" xfId="0" applyNumberFormat="1" applyFont="1" applyFill="1" applyBorder="1"/>
    <xf numFmtId="0" fontId="8" fillId="9" borderId="12" xfId="0" applyFont="1" applyFill="1" applyBorder="1" applyAlignment="1">
      <alignment horizontal="center" vertical="center" wrapText="1"/>
    </xf>
    <xf numFmtId="0" fontId="13" fillId="9" borderId="58" xfId="0" applyFont="1" applyFill="1" applyBorder="1" applyAlignment="1">
      <alignment horizontal="center" vertical="center" wrapText="1"/>
    </xf>
    <xf numFmtId="0" fontId="8" fillId="9" borderId="14" xfId="0" applyFont="1" applyFill="1" applyBorder="1" applyAlignment="1">
      <alignment horizontal="center" vertical="center"/>
    </xf>
    <xf numFmtId="197" fontId="29" fillId="8" borderId="58" xfId="2" applyNumberFormat="1" applyFont="1" applyFill="1" applyBorder="1" applyAlignment="1">
      <alignment horizontal="center" vertical="center"/>
    </xf>
    <xf numFmtId="0" fontId="2" fillId="9" borderId="12" xfId="0" applyFont="1" applyFill="1" applyBorder="1" applyAlignment="1">
      <alignment horizontal="center"/>
    </xf>
    <xf numFmtId="0" fontId="2" fillId="9" borderId="13" xfId="0" applyFont="1" applyFill="1" applyBorder="1" applyAlignment="1">
      <alignment horizontal="center"/>
    </xf>
    <xf numFmtId="0" fontId="2" fillId="9" borderId="26" xfId="0" applyFont="1" applyFill="1" applyBorder="1" applyAlignment="1">
      <alignment horizontal="center"/>
    </xf>
    <xf numFmtId="0" fontId="2" fillId="9" borderId="14" xfId="0" applyFont="1" applyFill="1" applyBorder="1" applyAlignment="1">
      <alignment horizontal="center"/>
    </xf>
    <xf numFmtId="0" fontId="2" fillId="11" borderId="2" xfId="0" applyNumberFormat="1" applyFont="1" applyFill="1" applyBorder="1"/>
    <xf numFmtId="212" fontId="7" fillId="3" borderId="5" xfId="0" applyNumberFormat="1" applyFont="1" applyFill="1" applyBorder="1" applyAlignment="1">
      <alignment vertical="center"/>
    </xf>
    <xf numFmtId="188" fontId="2" fillId="3" borderId="0" xfId="0" applyNumberFormat="1" applyFont="1" applyFill="1" applyBorder="1"/>
    <xf numFmtId="188" fontId="2" fillId="3" borderId="22" xfId="0" applyNumberFormat="1" applyFont="1" applyFill="1" applyBorder="1"/>
    <xf numFmtId="0" fontId="5" fillId="3" borderId="0" xfId="0" applyNumberFormat="1" applyFont="1" applyFill="1" applyBorder="1" applyAlignment="1">
      <alignment horizontal="center"/>
    </xf>
    <xf numFmtId="188" fontId="2" fillId="3" borderId="5" xfId="0" applyNumberFormat="1" applyFont="1" applyFill="1" applyBorder="1"/>
    <xf numFmtId="0" fontId="2" fillId="3" borderId="10" xfId="0" applyFont="1" applyFill="1" applyBorder="1" applyAlignment="1">
      <alignment horizontal="left"/>
    </xf>
    <xf numFmtId="0" fontId="2" fillId="3" borderId="22" xfId="0" applyFont="1" applyFill="1" applyBorder="1" applyAlignment="1">
      <alignment horizontal="center" vertical="center"/>
    </xf>
    <xf numFmtId="0" fontId="2" fillId="9" borderId="26" xfId="0" applyFont="1" applyFill="1" applyBorder="1" applyAlignment="1">
      <alignment horizontal="right" vertical="top"/>
    </xf>
    <xf numFmtId="0" fontId="2" fillId="9" borderId="13" xfId="0" applyFont="1" applyFill="1" applyBorder="1" applyAlignment="1">
      <alignment horizontal="right" vertical="top"/>
    </xf>
    <xf numFmtId="0" fontId="2" fillId="9" borderId="14" xfId="0" applyFont="1" applyFill="1" applyBorder="1" applyAlignment="1">
      <alignment horizontal="right" vertical="top"/>
    </xf>
    <xf numFmtId="0" fontId="2" fillId="3" borderId="5" xfId="0" applyFont="1" applyFill="1" applyBorder="1" applyAlignment="1">
      <alignment horizontal="center"/>
    </xf>
    <xf numFmtId="0" fontId="2" fillId="2" borderId="14" xfId="0" applyFont="1" applyFill="1" applyBorder="1"/>
    <xf numFmtId="0" fontId="2" fillId="9" borderId="13" xfId="0" applyFont="1" applyFill="1" applyBorder="1" applyAlignment="1">
      <alignment vertical="top"/>
    </xf>
    <xf numFmtId="0" fontId="7" fillId="3" borderId="27" xfId="0" applyFont="1" applyFill="1" applyBorder="1"/>
    <xf numFmtId="191" fontId="7" fillId="3" borderId="0" xfId="0" applyNumberFormat="1" applyFont="1" applyFill="1" applyBorder="1"/>
    <xf numFmtId="191" fontId="7" fillId="3" borderId="0" xfId="0" applyNumberFormat="1" applyFont="1" applyFill="1" applyBorder="1" applyAlignment="1">
      <alignment horizontal="right"/>
    </xf>
    <xf numFmtId="191" fontId="7" fillId="3" borderId="0" xfId="0" applyNumberFormat="1" applyFont="1" applyFill="1" applyBorder="1" applyAlignment="1">
      <alignment horizontal="center"/>
    </xf>
    <xf numFmtId="0" fontId="15" fillId="9" borderId="13" xfId="0" applyFont="1" applyFill="1" applyBorder="1" applyAlignment="1">
      <alignment horizontal="left" vertical="top"/>
    </xf>
    <xf numFmtId="0" fontId="9" fillId="9" borderId="14" xfId="0" applyFont="1" applyFill="1" applyBorder="1" applyAlignment="1">
      <alignment vertical="top"/>
    </xf>
    <xf numFmtId="0" fontId="10" fillId="11" borderId="15" xfId="0" applyFont="1" applyFill="1" applyBorder="1" applyAlignment="1"/>
    <xf numFmtId="0" fontId="65" fillId="9" borderId="7" xfId="0" applyFont="1" applyFill="1" applyBorder="1" applyAlignment="1">
      <alignment horizontal="center"/>
    </xf>
    <xf numFmtId="0" fontId="10" fillId="11" borderId="16" xfId="0" applyFont="1" applyFill="1" applyBorder="1" applyAlignment="1"/>
    <xf numFmtId="0" fontId="10" fillId="11" borderId="17" xfId="0" applyFont="1" applyFill="1" applyBorder="1" applyAlignment="1"/>
    <xf numFmtId="0" fontId="2" fillId="11" borderId="16" xfId="0" applyFont="1" applyFill="1" applyBorder="1" applyAlignment="1">
      <alignment horizontal="centerContinuous"/>
    </xf>
    <xf numFmtId="0" fontId="2" fillId="11" borderId="15" xfId="0" applyFont="1" applyFill="1" applyBorder="1" applyAlignment="1">
      <alignment horizontal="centerContinuous"/>
    </xf>
    <xf numFmtId="0" fontId="2" fillId="2" borderId="26" xfId="0" applyFont="1" applyFill="1" applyBorder="1" applyAlignment="1">
      <alignment horizontal="center" vertical="top"/>
    </xf>
    <xf numFmtId="0" fontId="7" fillId="2" borderId="0" xfId="0" applyFont="1" applyFill="1" applyBorder="1"/>
    <xf numFmtId="0" fontId="2" fillId="2" borderId="0" xfId="0" applyFont="1" applyFill="1" applyBorder="1"/>
    <xf numFmtId="0" fontId="27" fillId="2" borderId="0" xfId="0" applyFont="1" applyFill="1" applyBorder="1" applyAlignment="1"/>
    <xf numFmtId="0" fontId="29" fillId="3" borderId="4" xfId="0" applyFont="1" applyFill="1" applyBorder="1" applyAlignment="1">
      <alignment vertical="center"/>
    </xf>
    <xf numFmtId="211" fontId="29" fillId="3" borderId="5" xfId="0" applyNumberFormat="1" applyFont="1" applyFill="1" applyBorder="1" applyAlignment="1">
      <alignment vertical="center"/>
    </xf>
    <xf numFmtId="0" fontId="49" fillId="3" borderId="4" xfId="0" applyFont="1" applyFill="1" applyBorder="1" applyAlignment="1">
      <alignment vertical="center"/>
    </xf>
    <xf numFmtId="170" fontId="33" fillId="3" borderId="5" xfId="0" applyNumberFormat="1" applyFont="1" applyFill="1" applyBorder="1" applyAlignment="1">
      <alignment horizontal="right" vertical="center" indent="2"/>
    </xf>
    <xf numFmtId="10" fontId="33" fillId="3" borderId="5" xfId="0" applyNumberFormat="1" applyFont="1" applyFill="1" applyBorder="1" applyAlignment="1">
      <alignment horizontal="right" vertical="center" indent="2"/>
    </xf>
    <xf numFmtId="0" fontId="48" fillId="3" borderId="4" xfId="0" applyFont="1" applyFill="1" applyBorder="1" applyAlignment="1">
      <alignment vertical="center"/>
    </xf>
    <xf numFmtId="9" fontId="7" fillId="3" borderId="13" xfId="3" applyFont="1" applyFill="1" applyBorder="1" applyAlignment="1">
      <alignment horizontal="right"/>
    </xf>
    <xf numFmtId="9" fontId="7" fillId="3" borderId="54" xfId="3" applyFont="1" applyFill="1" applyBorder="1" applyAlignment="1">
      <alignment horizontal="right"/>
    </xf>
    <xf numFmtId="3" fontId="7" fillId="3" borderId="13" xfId="0" applyNumberFormat="1" applyFont="1" applyFill="1" applyBorder="1"/>
    <xf numFmtId="0" fontId="7" fillId="3" borderId="54" xfId="0" applyNumberFormat="1" applyFont="1" applyFill="1" applyBorder="1" applyAlignment="1">
      <alignment horizontal="right"/>
    </xf>
    <xf numFmtId="0" fontId="7" fillId="3" borderId="14" xfId="0" applyNumberFormat="1" applyFont="1" applyFill="1" applyBorder="1" applyAlignment="1">
      <alignment horizontal="right"/>
    </xf>
    <xf numFmtId="0" fontId="9" fillId="3" borderId="23" xfId="0" applyFont="1" applyFill="1" applyBorder="1"/>
    <xf numFmtId="0" fontId="9" fillId="2" borderId="13" xfId="0" applyFont="1" applyFill="1" applyBorder="1"/>
    <xf numFmtId="0" fontId="9" fillId="2" borderId="26" xfId="0" applyFont="1" applyFill="1" applyBorder="1"/>
    <xf numFmtId="0" fontId="9" fillId="2" borderId="14" xfId="0" applyFont="1" applyFill="1" applyBorder="1"/>
    <xf numFmtId="0" fontId="43" fillId="12" borderId="1" xfId="0" applyFont="1" applyFill="1" applyBorder="1"/>
    <xf numFmtId="0" fontId="43" fillId="12" borderId="2" xfId="0" applyFont="1" applyFill="1" applyBorder="1"/>
    <xf numFmtId="3" fontId="43" fillId="12" borderId="2" xfId="0" applyNumberFormat="1" applyFont="1" applyFill="1" applyBorder="1"/>
    <xf numFmtId="0" fontId="43" fillId="12" borderId="3" xfId="0" applyFont="1" applyFill="1" applyBorder="1"/>
    <xf numFmtId="0" fontId="44" fillId="12" borderId="4" xfId="0" applyFont="1" applyFill="1" applyBorder="1" applyAlignment="1">
      <alignment horizontal="centerContinuous"/>
    </xf>
    <xf numFmtId="0" fontId="43" fillId="12" borderId="5" xfId="0" applyFont="1" applyFill="1" applyBorder="1" applyAlignment="1">
      <alignment horizontal="centerContinuous"/>
    </xf>
    <xf numFmtId="0" fontId="46" fillId="12" borderId="4" xfId="0" applyFont="1" applyFill="1" applyBorder="1" applyAlignment="1">
      <alignment horizontal="centerContinuous"/>
    </xf>
    <xf numFmtId="0" fontId="43" fillId="12" borderId="4" xfId="0" applyFont="1" applyFill="1" applyBorder="1"/>
    <xf numFmtId="0" fontId="43" fillId="12" borderId="5" xfId="0" applyFont="1" applyFill="1" applyBorder="1"/>
    <xf numFmtId="0" fontId="9" fillId="7" borderId="9" xfId="0" applyFont="1" applyFill="1" applyBorder="1"/>
    <xf numFmtId="0" fontId="7" fillId="7" borderId="5" xfId="0" applyFont="1" applyFill="1" applyBorder="1" applyAlignment="1">
      <alignment horizontal="centerContinuous" vertical="center"/>
    </xf>
    <xf numFmtId="0" fontId="52" fillId="7" borderId="5" xfId="0" applyFont="1" applyFill="1" applyBorder="1" applyAlignment="1">
      <alignment horizontal="centerContinuous" vertical="center"/>
    </xf>
    <xf numFmtId="0" fontId="7" fillId="7" borderId="12" xfId="0" applyFont="1" applyFill="1" applyBorder="1" applyAlignment="1">
      <alignment vertical="center"/>
    </xf>
    <xf numFmtId="0" fontId="9" fillId="7" borderId="13" xfId="0" applyFont="1" applyFill="1" applyBorder="1"/>
    <xf numFmtId="0" fontId="7" fillId="7" borderId="25" xfId="0" applyFont="1" applyFill="1" applyBorder="1" applyAlignment="1">
      <alignment vertical="center"/>
    </xf>
    <xf numFmtId="0" fontId="7" fillId="7" borderId="26" xfId="0" applyFont="1" applyFill="1" applyBorder="1"/>
    <xf numFmtId="3" fontId="53" fillId="7" borderId="13" xfId="0" applyNumberFormat="1" applyFont="1" applyFill="1" applyBorder="1" applyAlignment="1">
      <alignment horizontal="right"/>
    </xf>
    <xf numFmtId="0" fontId="7" fillId="7" borderId="13" xfId="0" applyFont="1" applyFill="1" applyBorder="1"/>
    <xf numFmtId="0" fontId="7" fillId="7" borderId="26" xfId="0" applyFont="1" applyFill="1" applyBorder="1" applyAlignment="1">
      <alignment horizontal="centerContinuous" vertical="center"/>
    </xf>
    <xf numFmtId="3" fontId="53" fillId="7" borderId="14" xfId="0" applyNumberFormat="1" applyFont="1" applyFill="1" applyBorder="1" applyAlignment="1">
      <alignment horizontal="right"/>
    </xf>
    <xf numFmtId="0" fontId="9" fillId="8" borderId="4" xfId="0" applyFont="1" applyFill="1" applyBorder="1"/>
    <xf numFmtId="0" fontId="9" fillId="8" borderId="5" xfId="0" applyFont="1" applyFill="1" applyBorder="1"/>
    <xf numFmtId="0" fontId="22" fillId="8" borderId="4" xfId="0" applyFont="1" applyFill="1" applyBorder="1" applyAlignment="1">
      <alignment vertical="center"/>
    </xf>
    <xf numFmtId="190" fontId="22" fillId="8" borderId="5" xfId="0" applyNumberFormat="1" applyFont="1" applyFill="1" applyBorder="1" applyAlignment="1">
      <alignment vertical="center"/>
    </xf>
    <xf numFmtId="0" fontId="32" fillId="8" borderId="4" xfId="0" applyFont="1" applyFill="1" applyBorder="1" applyAlignment="1">
      <alignment vertical="center"/>
    </xf>
    <xf numFmtId="191" fontId="48" fillId="8" borderId="5" xfId="0" applyNumberFormat="1" applyFont="1" applyFill="1" applyBorder="1" applyAlignment="1">
      <alignment vertical="center"/>
    </xf>
    <xf numFmtId="191" fontId="29" fillId="8" borderId="5" xfId="0" applyNumberFormat="1" applyFont="1" applyFill="1" applyBorder="1" applyAlignment="1">
      <alignment vertical="center"/>
    </xf>
    <xf numFmtId="0" fontId="15" fillId="8" borderId="4" xfId="0" applyFont="1" applyFill="1" applyBorder="1" applyAlignment="1">
      <alignment vertical="center"/>
    </xf>
    <xf numFmtId="0" fontId="15" fillId="8" borderId="11" xfId="0" applyFont="1" applyFill="1" applyBorder="1" applyAlignment="1">
      <alignment vertical="center"/>
    </xf>
    <xf numFmtId="0" fontId="15" fillId="8" borderId="13" xfId="0" applyFont="1" applyFill="1" applyBorder="1" applyAlignment="1">
      <alignment vertical="center"/>
    </xf>
    <xf numFmtId="192" fontId="15" fillId="8" borderId="12" xfId="0" applyNumberFormat="1" applyFont="1" applyFill="1" applyBorder="1" applyAlignment="1">
      <alignment vertical="center"/>
    </xf>
    <xf numFmtId="193" fontId="15" fillId="8" borderId="13" xfId="0" applyNumberFormat="1" applyFont="1" applyFill="1" applyBorder="1" applyAlignment="1">
      <alignment vertical="center"/>
    </xf>
    <xf numFmtId="193" fontId="15" fillId="8" borderId="54" xfId="0" applyNumberFormat="1" applyFont="1" applyFill="1" applyBorder="1" applyAlignment="1">
      <alignment vertical="center"/>
    </xf>
    <xf numFmtId="191" fontId="48" fillId="8" borderId="26" xfId="0" applyNumberFormat="1" applyFont="1" applyFill="1" applyBorder="1" applyAlignment="1">
      <alignment vertical="center"/>
    </xf>
    <xf numFmtId="191" fontId="48" fillId="8" borderId="13" xfId="0" applyNumberFormat="1" applyFont="1" applyFill="1" applyBorder="1" applyAlignment="1">
      <alignment vertical="center"/>
    </xf>
    <xf numFmtId="183" fontId="48" fillId="8" borderId="84" xfId="0" applyNumberFormat="1" applyFont="1" applyFill="1" applyBorder="1" applyAlignment="1">
      <alignment vertical="center"/>
    </xf>
    <xf numFmtId="168" fontId="48" fillId="8" borderId="13" xfId="0" applyNumberFormat="1" applyFont="1" applyFill="1" applyBorder="1" applyAlignment="1">
      <alignment vertical="center"/>
    </xf>
    <xf numFmtId="191" fontId="48" fillId="8" borderId="14" xfId="0" applyNumberFormat="1" applyFont="1" applyFill="1" applyBorder="1" applyAlignment="1">
      <alignment vertical="center"/>
    </xf>
    <xf numFmtId="3" fontId="9" fillId="12" borderId="2" xfId="0" applyNumberFormat="1" applyFont="1" applyFill="1" applyBorder="1"/>
    <xf numFmtId="0" fontId="9" fillId="12" borderId="2" xfId="0" applyFont="1" applyFill="1" applyBorder="1"/>
    <xf numFmtId="192" fontId="43" fillId="12" borderId="2" xfId="0" applyNumberFormat="1" applyFont="1" applyFill="1" applyBorder="1"/>
    <xf numFmtId="192" fontId="43" fillId="12" borderId="3" xfId="0" applyNumberFormat="1" applyFont="1" applyFill="1" applyBorder="1"/>
    <xf numFmtId="192" fontId="43" fillId="12" borderId="5" xfId="0" applyNumberFormat="1" applyFont="1" applyFill="1" applyBorder="1" applyAlignment="1">
      <alignment horizontal="centerContinuous"/>
    </xf>
    <xf numFmtId="192" fontId="43" fillId="12" borderId="5" xfId="0" applyNumberFormat="1" applyFont="1" applyFill="1" applyBorder="1"/>
    <xf numFmtId="192" fontId="9" fillId="8" borderId="5" xfId="0" applyNumberFormat="1" applyFont="1" applyFill="1" applyBorder="1"/>
    <xf numFmtId="191" fontId="33" fillId="8" borderId="5" xfId="0" applyNumberFormat="1" applyFont="1" applyFill="1" applyBorder="1" applyAlignment="1">
      <alignment vertical="center"/>
    </xf>
    <xf numFmtId="0" fontId="22" fillId="8" borderId="11" xfId="0" applyFont="1" applyFill="1" applyBorder="1" applyAlignment="1">
      <alignment vertical="center"/>
    </xf>
    <xf numFmtId="0" fontId="22" fillId="8" borderId="13" xfId="0" applyFont="1" applyFill="1" applyBorder="1" applyAlignment="1">
      <alignment vertical="center"/>
    </xf>
    <xf numFmtId="0" fontId="22" fillId="8" borderId="25" xfId="0" applyFont="1" applyFill="1" applyBorder="1" applyAlignment="1">
      <alignment vertical="center"/>
    </xf>
    <xf numFmtId="3" fontId="29" fillId="8" borderId="26" xfId="0" applyNumberFormat="1" applyFont="1" applyFill="1" applyBorder="1" applyAlignment="1">
      <alignment vertical="center"/>
    </xf>
    <xf numFmtId="164" fontId="29" fillId="8" borderId="13" xfId="2" applyNumberFormat="1" applyFont="1" applyFill="1" applyBorder="1" applyAlignment="1">
      <alignment vertical="center"/>
    </xf>
    <xf numFmtId="194" fontId="22" fillId="8" borderId="13" xfId="0" applyNumberFormat="1" applyFont="1" applyFill="1" applyBorder="1" applyAlignment="1">
      <alignment vertical="center"/>
    </xf>
    <xf numFmtId="3" fontId="29" fillId="8" borderId="13" xfId="0" applyNumberFormat="1" applyFont="1" applyFill="1" applyBorder="1" applyAlignment="1">
      <alignment vertical="center"/>
    </xf>
    <xf numFmtId="174" fontId="29" fillId="8" borderId="13" xfId="1" applyNumberFormat="1" applyFont="1" applyFill="1" applyBorder="1" applyAlignment="1">
      <alignment horizontal="right" vertical="center"/>
    </xf>
    <xf numFmtId="190" fontId="22" fillId="8" borderId="14" xfId="0" applyNumberFormat="1" applyFont="1" applyFill="1" applyBorder="1" applyAlignment="1">
      <alignment vertical="center"/>
    </xf>
    <xf numFmtId="188" fontId="2" fillId="3" borderId="10" xfId="0" applyNumberFormat="1" applyFont="1" applyFill="1" applyBorder="1" applyAlignment="1">
      <alignment horizontal="center"/>
    </xf>
    <xf numFmtId="0" fontId="0" fillId="3" borderId="4" xfId="0" applyFill="1" applyBorder="1" applyAlignment="1">
      <alignment horizontal="center"/>
    </xf>
    <xf numFmtId="43" fontId="7" fillId="3" borderId="12" xfId="1" applyNumberFormat="1" applyFont="1" applyFill="1" applyBorder="1" applyAlignment="1">
      <alignment horizontal="right" vertical="center"/>
    </xf>
    <xf numFmtId="43" fontId="7" fillId="3" borderId="13" xfId="1" applyNumberFormat="1" applyFont="1" applyFill="1" applyBorder="1" applyAlignment="1">
      <alignment horizontal="right" vertical="center"/>
    </xf>
    <xf numFmtId="0" fontId="13" fillId="9" borderId="12" xfId="0" applyFont="1" applyFill="1" applyBorder="1" applyAlignment="1">
      <alignment horizontal="center" vertical="top"/>
    </xf>
    <xf numFmtId="0" fontId="5" fillId="2" borderId="13" xfId="0" applyFont="1" applyFill="1" applyBorder="1" applyAlignment="1">
      <alignment horizontal="center" vertical="top"/>
    </xf>
    <xf numFmtId="0" fontId="13" fillId="9" borderId="13" xfId="0" applyFont="1" applyFill="1" applyBorder="1" applyAlignment="1">
      <alignment horizontal="center" vertical="top"/>
    </xf>
    <xf numFmtId="0" fontId="5" fillId="2" borderId="14" xfId="0" applyFont="1" applyFill="1" applyBorder="1" applyAlignment="1">
      <alignment horizontal="center" vertical="center"/>
    </xf>
    <xf numFmtId="164" fontId="7" fillId="3" borderId="22" xfId="0" applyNumberFormat="1" applyFont="1" applyFill="1" applyBorder="1" applyAlignment="1">
      <alignment horizontal="center" vertical="top"/>
    </xf>
    <xf numFmtId="164" fontId="9" fillId="3" borderId="0" xfId="0" applyNumberFormat="1" applyFont="1" applyFill="1" applyBorder="1" applyAlignment="1">
      <alignment horizontal="center" vertical="top"/>
    </xf>
    <xf numFmtId="164" fontId="9" fillId="3" borderId="5" xfId="0" applyNumberFormat="1" applyFont="1" applyFill="1" applyBorder="1" applyAlignment="1">
      <alignment horizontal="center" vertical="top"/>
    </xf>
    <xf numFmtId="0" fontId="2" fillId="2" borderId="13" xfId="0" applyFont="1" applyFill="1" applyBorder="1" applyAlignment="1">
      <alignment horizontal="left" vertical="center"/>
    </xf>
    <xf numFmtId="0" fontId="2" fillId="2" borderId="14" xfId="0" applyFont="1" applyFill="1" applyBorder="1" applyAlignment="1">
      <alignment horizontal="center" vertical="center"/>
    </xf>
    <xf numFmtId="0" fontId="77" fillId="2" borderId="13" xfId="0" quotePrefix="1" applyFont="1" applyFill="1" applyBorder="1" applyAlignment="1">
      <alignment horizontal="left" vertical="top"/>
    </xf>
    <xf numFmtId="0" fontId="70" fillId="0" borderId="0" xfId="5" applyAlignment="1" applyProtection="1">
      <alignment horizontal="left"/>
    </xf>
    <xf numFmtId="0" fontId="70" fillId="0" borderId="0" xfId="5" applyBorder="1" applyAlignment="1" applyProtection="1">
      <alignment horizontal="center"/>
    </xf>
    <xf numFmtId="0" fontId="70" fillId="0" borderId="0" xfId="5" applyBorder="1" applyAlignment="1" applyProtection="1"/>
    <xf numFmtId="0" fontId="70" fillId="0" borderId="0" xfId="5" applyAlignment="1" applyProtection="1"/>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49" fontId="4" fillId="0" borderId="19"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0" fontId="8" fillId="0" borderId="3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9" fillId="0" borderId="10" xfId="0" applyFont="1" applyFill="1" applyBorder="1" applyAlignment="1">
      <alignment horizontal="center" vertical="center"/>
    </xf>
    <xf numFmtId="0" fontId="79" fillId="0" borderId="0"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2" xfId="0" applyFont="1" applyFill="1" applyBorder="1" applyAlignment="1">
      <alignment horizontal="center" vertical="center"/>
    </xf>
    <xf numFmtId="0" fontId="79" fillId="0" borderId="5" xfId="0" applyFont="1" applyFill="1" applyBorder="1" applyAlignment="1">
      <alignment horizontal="center" vertical="center"/>
    </xf>
    <xf numFmtId="0" fontId="3" fillId="11" borderId="4" xfId="0" applyFont="1" applyFill="1" applyBorder="1" applyAlignment="1">
      <alignment horizontal="center"/>
    </xf>
    <xf numFmtId="0" fontId="3" fillId="11" borderId="0" xfId="0" applyFont="1" applyFill="1" applyBorder="1" applyAlignment="1">
      <alignment horizontal="center"/>
    </xf>
    <xf numFmtId="0" fontId="3" fillId="11" borderId="5" xfId="0" applyFont="1" applyFill="1" applyBorder="1" applyAlignment="1">
      <alignment horizontal="center"/>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10" fillId="11" borderId="4" xfId="0" applyFont="1" applyFill="1" applyBorder="1" applyAlignment="1">
      <alignment horizontal="center" vertical="center"/>
    </xf>
    <xf numFmtId="0" fontId="10" fillId="11" borderId="0" xfId="0" applyFont="1" applyFill="1" applyBorder="1" applyAlignment="1">
      <alignment horizontal="center" vertical="center"/>
    </xf>
    <xf numFmtId="0" fontId="10" fillId="11" borderId="5" xfId="0" applyFont="1" applyFill="1" applyBorder="1" applyAlignment="1">
      <alignment horizontal="center" vertical="center"/>
    </xf>
    <xf numFmtId="0" fontId="3" fillId="11" borderId="4" xfId="0" applyFont="1" applyFill="1" applyBorder="1" applyAlignment="1">
      <alignment horizontal="center" vertical="center"/>
    </xf>
    <xf numFmtId="0" fontId="3" fillId="11" borderId="0" xfId="0" applyFont="1" applyFill="1" applyBorder="1" applyAlignment="1">
      <alignment horizontal="center" vertical="center"/>
    </xf>
    <xf numFmtId="0" fontId="3" fillId="11" borderId="5" xfId="0" applyFont="1" applyFill="1" applyBorder="1" applyAlignment="1">
      <alignment horizontal="center" vertical="center"/>
    </xf>
    <xf numFmtId="0" fontId="3" fillId="11" borderId="4" xfId="0" applyFont="1" applyFill="1" applyBorder="1" applyAlignment="1">
      <alignment horizontal="center" vertical="top"/>
    </xf>
    <xf numFmtId="0" fontId="3" fillId="11" borderId="0" xfId="0" applyFont="1" applyFill="1" applyBorder="1" applyAlignment="1">
      <alignment horizontal="center" vertical="top"/>
    </xf>
    <xf numFmtId="0" fontId="3" fillId="11" borderId="5" xfId="0" applyFont="1" applyFill="1" applyBorder="1" applyAlignment="1">
      <alignment horizontal="center" vertical="top"/>
    </xf>
    <xf numFmtId="0" fontId="21" fillId="11" borderId="1" xfId="0" applyFont="1" applyFill="1" applyBorder="1" applyAlignment="1">
      <alignment horizontal="center"/>
    </xf>
    <xf numFmtId="0" fontId="21" fillId="11" borderId="2" xfId="0" applyFont="1" applyFill="1" applyBorder="1" applyAlignment="1">
      <alignment horizontal="center"/>
    </xf>
    <xf numFmtId="0" fontId="21" fillId="11" borderId="4" xfId="0" applyFont="1" applyFill="1" applyBorder="1" applyAlignment="1">
      <alignment horizontal="center"/>
    </xf>
    <xf numFmtId="0" fontId="21" fillId="11" borderId="0" xfId="0" applyFont="1" applyFill="1" applyBorder="1" applyAlignment="1">
      <alignment horizontal="center"/>
    </xf>
    <xf numFmtId="0" fontId="22" fillId="9" borderId="4"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5" xfId="0" applyFont="1" applyFill="1" applyBorder="1" applyAlignment="1">
      <alignment horizontal="center" vertical="center"/>
    </xf>
    <xf numFmtId="0" fontId="57" fillId="0" borderId="0" xfId="0" applyFont="1" applyAlignment="1">
      <alignment horizontal="left" vertical="top"/>
    </xf>
    <xf numFmtId="0" fontId="27" fillId="9" borderId="4" xfId="0" applyFont="1" applyFill="1" applyBorder="1" applyAlignment="1">
      <alignment horizontal="center" vertical="center"/>
    </xf>
    <xf numFmtId="0" fontId="27" fillId="9" borderId="18" xfId="0" applyFont="1" applyFill="1" applyBorder="1" applyAlignment="1">
      <alignment horizontal="center" vertical="center"/>
    </xf>
    <xf numFmtId="0" fontId="58" fillId="9" borderId="0" xfId="0" applyFont="1" applyFill="1" applyBorder="1" applyAlignment="1">
      <alignment horizontal="center"/>
    </xf>
    <xf numFmtId="0" fontId="58" fillId="9" borderId="5" xfId="0" applyFont="1" applyFill="1" applyBorder="1" applyAlignment="1">
      <alignment horizontal="center"/>
    </xf>
    <xf numFmtId="0" fontId="29" fillId="3" borderId="4" xfId="0" applyFont="1" applyFill="1" applyBorder="1" applyAlignment="1">
      <alignment horizontal="center" vertical="center"/>
    </xf>
    <xf numFmtId="0" fontId="29" fillId="3" borderId="18" xfId="0" applyFont="1" applyFill="1" applyBorder="1" applyAlignment="1">
      <alignment horizontal="center" vertical="center"/>
    </xf>
    <xf numFmtId="0" fontId="57" fillId="0" borderId="0" xfId="0" applyFont="1" applyAlignment="1">
      <alignment horizontal="left" vertical="top" wrapText="1"/>
    </xf>
    <xf numFmtId="0" fontId="8" fillId="0" borderId="0" xfId="0" applyFont="1" applyAlignment="1">
      <alignment horizontal="left" vertical="top" wrapText="1"/>
    </xf>
    <xf numFmtId="0" fontId="35" fillId="11" borderId="4" xfId="0" applyFont="1" applyFill="1" applyBorder="1" applyAlignment="1">
      <alignment horizontal="center"/>
    </xf>
    <xf numFmtId="0" fontId="35" fillId="11" borderId="0" xfId="0" applyFont="1" applyFill="1" applyBorder="1" applyAlignment="1">
      <alignment horizontal="center"/>
    </xf>
    <xf numFmtId="0" fontId="35" fillId="11" borderId="5" xfId="0" applyFont="1" applyFill="1" applyBorder="1" applyAlignment="1">
      <alignment horizontal="center"/>
    </xf>
    <xf numFmtId="0" fontId="22" fillId="9" borderId="4" xfId="0" applyFont="1" applyFill="1" applyBorder="1" applyAlignment="1">
      <alignment horizontal="center"/>
    </xf>
    <xf numFmtId="0" fontId="22" fillId="9" borderId="18" xfId="0" applyFont="1" applyFill="1" applyBorder="1" applyAlignment="1">
      <alignment horizontal="center"/>
    </xf>
    <xf numFmtId="0" fontId="22" fillId="9" borderId="10" xfId="0" applyFont="1" applyFill="1" applyBorder="1" applyAlignment="1">
      <alignment horizontal="center"/>
    </xf>
    <xf numFmtId="0" fontId="22" fillId="9" borderId="23" xfId="0" applyFont="1" applyFill="1" applyBorder="1" applyAlignment="1">
      <alignment horizontal="center"/>
    </xf>
    <xf numFmtId="0" fontId="13" fillId="9" borderId="0" xfId="0" applyFont="1" applyFill="1" applyBorder="1" applyAlignment="1">
      <alignment horizontal="center" vertical="center"/>
    </xf>
    <xf numFmtId="0" fontId="13" fillId="9" borderId="5" xfId="0" applyFont="1" applyFill="1" applyBorder="1" applyAlignment="1">
      <alignment horizontal="center" vertical="center"/>
    </xf>
    <xf numFmtId="0" fontId="10" fillId="11" borderId="4" xfId="0" applyFont="1" applyFill="1" applyBorder="1" applyAlignment="1">
      <alignment horizontal="center"/>
    </xf>
    <xf numFmtId="0" fontId="10" fillId="11" borderId="0" xfId="0" applyFont="1" applyFill="1" applyBorder="1" applyAlignment="1">
      <alignment horizontal="center"/>
    </xf>
    <xf numFmtId="0" fontId="10" fillId="11" borderId="5" xfId="0" applyFont="1" applyFill="1" applyBorder="1" applyAlignment="1">
      <alignment horizontal="center"/>
    </xf>
    <xf numFmtId="0" fontId="2" fillId="9" borderId="0" xfId="0" applyFont="1" applyFill="1" applyBorder="1" applyAlignment="1">
      <alignment horizontal="center"/>
    </xf>
    <xf numFmtId="0" fontId="2" fillId="9" borderId="0" xfId="0" applyFont="1" applyFill="1" applyBorder="1" applyAlignment="1">
      <alignment horizontal="center" vertical="center"/>
    </xf>
    <xf numFmtId="0" fontId="2" fillId="9" borderId="5" xfId="0" applyFont="1" applyFill="1" applyBorder="1" applyAlignment="1">
      <alignment horizontal="center" vertical="center"/>
    </xf>
    <xf numFmtId="0" fontId="8" fillId="0" borderId="0" xfId="0" applyFont="1" applyAlignment="1">
      <alignment horizontal="left" vertical="top"/>
    </xf>
    <xf numFmtId="0" fontId="9" fillId="11" borderId="0" xfId="0" applyFont="1" applyFill="1" applyBorder="1" applyAlignment="1">
      <alignment horizontal="center"/>
    </xf>
    <xf numFmtId="0" fontId="9" fillId="11" borderId="5" xfId="0" applyFont="1" applyFill="1" applyBorder="1" applyAlignment="1">
      <alignment horizontal="center"/>
    </xf>
    <xf numFmtId="0" fontId="9" fillId="11" borderId="2" xfId="0" applyFont="1" applyFill="1" applyBorder="1" applyAlignment="1">
      <alignment horizontal="center"/>
    </xf>
    <xf numFmtId="0" fontId="9" fillId="11" borderId="3" xfId="0" applyFont="1" applyFill="1" applyBorder="1" applyAlignment="1">
      <alignment horizontal="center"/>
    </xf>
    <xf numFmtId="9" fontId="59" fillId="9" borderId="66" xfId="0" applyNumberFormat="1" applyFont="1" applyFill="1" applyBorder="1" applyAlignment="1">
      <alignment horizontal="center" vertical="center"/>
    </xf>
    <xf numFmtId="9" fontId="59" fillId="9" borderId="2" xfId="0" applyNumberFormat="1" applyFont="1" applyFill="1" applyBorder="1" applyAlignment="1">
      <alignment horizontal="center" vertical="center"/>
    </xf>
    <xf numFmtId="9" fontId="59" fillId="9" borderId="10" xfId="0" applyNumberFormat="1" applyFont="1" applyFill="1" applyBorder="1" applyAlignment="1">
      <alignment horizontal="center" vertical="center"/>
    </xf>
    <xf numFmtId="9" fontId="59" fillId="9" borderId="0" xfId="0" applyNumberFormat="1" applyFont="1" applyFill="1" applyBorder="1" applyAlignment="1">
      <alignment horizontal="center" vertical="center"/>
    </xf>
    <xf numFmtId="9" fontId="9" fillId="9" borderId="12" xfId="0" applyNumberFormat="1" applyFont="1" applyFill="1" applyBorder="1" applyAlignment="1">
      <alignment horizontal="center" vertical="center" wrapText="1"/>
    </xf>
    <xf numFmtId="9" fontId="9" fillId="9" borderId="13" xfId="0" applyNumberFormat="1" applyFont="1" applyFill="1" applyBorder="1" applyAlignment="1">
      <alignment horizontal="center" vertical="center" wrapText="1"/>
    </xf>
    <xf numFmtId="9" fontId="9" fillId="9" borderId="54" xfId="0" applyNumberFormat="1" applyFont="1" applyFill="1" applyBorder="1" applyAlignment="1">
      <alignment horizontal="center" vertical="center" wrapText="1"/>
    </xf>
    <xf numFmtId="0" fontId="59" fillId="9" borderId="1" xfId="0" applyFont="1" applyFill="1" applyBorder="1" applyAlignment="1">
      <alignment horizontal="center" vertical="center"/>
    </xf>
    <xf numFmtId="0" fontId="59" fillId="9" borderId="75" xfId="0" applyFont="1" applyFill="1" applyBorder="1" applyAlignment="1">
      <alignment horizontal="center" vertical="center"/>
    </xf>
    <xf numFmtId="0" fontId="59" fillId="9" borderId="4" xfId="0" applyFont="1" applyFill="1" applyBorder="1" applyAlignment="1">
      <alignment horizontal="center" vertical="center"/>
    </xf>
    <xf numFmtId="0" fontId="59" fillId="9" borderId="18" xfId="0" applyFont="1" applyFill="1" applyBorder="1" applyAlignment="1">
      <alignment horizontal="center" vertical="center"/>
    </xf>
    <xf numFmtId="0" fontId="59" fillId="9" borderId="11" xfId="0" applyFont="1" applyFill="1" applyBorder="1" applyAlignment="1">
      <alignment horizontal="center" vertical="center"/>
    </xf>
    <xf numFmtId="0" fontId="59" fillId="9" borderId="25" xfId="0" applyFont="1" applyFill="1" applyBorder="1" applyAlignment="1">
      <alignment horizontal="center" vertical="center"/>
    </xf>
    <xf numFmtId="9" fontId="59" fillId="9" borderId="67" xfId="0" applyNumberFormat="1" applyFont="1" applyFill="1" applyBorder="1" applyAlignment="1">
      <alignment horizontal="center" vertical="center"/>
    </xf>
    <xf numFmtId="9" fontId="59" fillId="9" borderId="3" xfId="0" applyNumberFormat="1" applyFont="1" applyFill="1" applyBorder="1" applyAlignment="1">
      <alignment horizontal="center" vertical="center"/>
    </xf>
    <xf numFmtId="9" fontId="59" fillId="9" borderId="22" xfId="0" applyNumberFormat="1" applyFont="1" applyFill="1" applyBorder="1" applyAlignment="1">
      <alignment horizontal="center" vertical="center"/>
    </xf>
    <xf numFmtId="9" fontId="59" fillId="9" borderId="5" xfId="0" applyNumberFormat="1" applyFont="1" applyFill="1" applyBorder="1" applyAlignment="1">
      <alignment horizontal="center" vertical="center"/>
    </xf>
    <xf numFmtId="9" fontId="59" fillId="9" borderId="26" xfId="0" applyNumberFormat="1" applyFont="1" applyFill="1" applyBorder="1" applyAlignment="1">
      <alignment horizontal="center" vertical="center"/>
    </xf>
    <xf numFmtId="9" fontId="59" fillId="9" borderId="13" xfId="0" applyNumberFormat="1" applyFont="1" applyFill="1" applyBorder="1" applyAlignment="1">
      <alignment horizontal="center" vertical="center"/>
    </xf>
    <xf numFmtId="9" fontId="59" fillId="9" borderId="14" xfId="0" applyNumberFormat="1" applyFont="1" applyFill="1" applyBorder="1" applyAlignment="1">
      <alignment horizontal="center" vertical="center"/>
    </xf>
    <xf numFmtId="9" fontId="9" fillId="9" borderId="0" xfId="0" applyNumberFormat="1" applyFont="1" applyFill="1" applyBorder="1" applyAlignment="1">
      <alignment horizontal="center"/>
    </xf>
    <xf numFmtId="9" fontId="9" fillId="9" borderId="5" xfId="0" applyNumberFormat="1" applyFont="1" applyFill="1" applyBorder="1" applyAlignment="1">
      <alignment horizontal="center"/>
    </xf>
    <xf numFmtId="0" fontId="9" fillId="9" borderId="4" xfId="0" applyFont="1" applyFill="1" applyBorder="1" applyAlignment="1">
      <alignment horizontal="center"/>
    </xf>
    <xf numFmtId="0" fontId="9" fillId="9" borderId="0" xfId="0" applyFont="1" applyFill="1" applyBorder="1" applyAlignment="1">
      <alignment horizontal="center"/>
    </xf>
    <xf numFmtId="9" fontId="9" fillId="9" borderId="10" xfId="0" applyNumberFormat="1" applyFont="1" applyFill="1" applyBorder="1" applyAlignment="1">
      <alignment horizontal="center" vertical="center" wrapText="1"/>
    </xf>
    <xf numFmtId="9" fontId="9" fillId="9" borderId="0" xfId="0" applyNumberFormat="1" applyFont="1" applyFill="1" applyBorder="1" applyAlignment="1">
      <alignment horizontal="center" vertical="center" wrapText="1"/>
    </xf>
    <xf numFmtId="9" fontId="9" fillId="9" borderId="10" xfId="0" applyNumberFormat="1" applyFont="1" applyFill="1" applyBorder="1" applyAlignment="1">
      <alignment horizontal="center"/>
    </xf>
    <xf numFmtId="9" fontId="9" fillId="9" borderId="22" xfId="0" applyNumberFormat="1" applyFont="1" applyFill="1" applyBorder="1" applyAlignment="1">
      <alignment horizontal="center" vertical="center"/>
    </xf>
    <xf numFmtId="9" fontId="9" fillId="9" borderId="0" xfId="0" applyNumberFormat="1" applyFont="1" applyFill="1" applyBorder="1" applyAlignment="1">
      <alignment horizontal="center" vertical="center"/>
    </xf>
    <xf numFmtId="9" fontId="9" fillId="9" borderId="5" xfId="0" applyNumberFormat="1" applyFont="1" applyFill="1" applyBorder="1" applyAlignment="1">
      <alignment horizontal="center" vertical="center"/>
    </xf>
    <xf numFmtId="0" fontId="9" fillId="3" borderId="4" xfId="0" applyNumberFormat="1" applyFont="1" applyFill="1" applyBorder="1" applyAlignment="1">
      <alignment horizontal="center"/>
    </xf>
    <xf numFmtId="0" fontId="9" fillId="3" borderId="18" xfId="0" applyNumberFormat="1" applyFont="1" applyFill="1" applyBorder="1" applyAlignment="1">
      <alignment horizontal="center"/>
    </xf>
    <xf numFmtId="0" fontId="9" fillId="3" borderId="4" xfId="0" applyNumberFormat="1" applyFont="1" applyFill="1" applyBorder="1" applyAlignment="1">
      <alignment horizontal="center" vertical="center"/>
    </xf>
    <xf numFmtId="0" fontId="9" fillId="3" borderId="18" xfId="0" applyNumberFormat="1" applyFont="1" applyFill="1" applyBorder="1" applyAlignment="1">
      <alignment horizontal="center" vertical="center"/>
    </xf>
    <xf numFmtId="0" fontId="9" fillId="9" borderId="4" xfId="0" applyFont="1" applyFill="1" applyBorder="1" applyAlignment="1">
      <alignment horizontal="center" vertical="center"/>
    </xf>
    <xf numFmtId="0" fontId="9" fillId="9" borderId="18" xfId="0" applyFont="1" applyFill="1" applyBorder="1" applyAlignment="1">
      <alignment horizontal="center" vertical="center"/>
    </xf>
    <xf numFmtId="0" fontId="59" fillId="9" borderId="66" xfId="0" applyFont="1" applyFill="1" applyBorder="1" applyAlignment="1">
      <alignment horizontal="center" vertical="center"/>
    </xf>
    <xf numFmtId="0" fontId="59" fillId="9" borderId="2" xfId="0" applyFont="1" applyFill="1" applyBorder="1" applyAlignment="1">
      <alignment horizontal="center" vertical="center"/>
    </xf>
    <xf numFmtId="0" fontId="59" fillId="9" borderId="10" xfId="0" applyFont="1" applyFill="1" applyBorder="1" applyAlignment="1">
      <alignment horizontal="center" vertical="center"/>
    </xf>
    <xf numFmtId="0" fontId="59" fillId="9" borderId="0"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75" xfId="0" applyFont="1" applyFill="1" applyBorder="1" applyAlignment="1">
      <alignment horizontal="center" vertical="center"/>
    </xf>
    <xf numFmtId="0" fontId="9" fillId="9" borderId="11" xfId="0" applyFont="1" applyFill="1" applyBorder="1" applyAlignment="1">
      <alignment horizontal="center" vertical="center"/>
    </xf>
    <xf numFmtId="0" fontId="9" fillId="9" borderId="25" xfId="0" applyFont="1" applyFill="1" applyBorder="1" applyAlignment="1">
      <alignment horizontal="center" vertical="center"/>
    </xf>
    <xf numFmtId="0" fontId="9" fillId="9" borderId="67"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65" fillId="9" borderId="1" xfId="0" applyFont="1" applyFill="1" applyBorder="1" applyAlignment="1">
      <alignment horizontal="center" vertical="center"/>
    </xf>
    <xf numFmtId="0" fontId="65" fillId="9" borderId="75" xfId="0" applyFont="1" applyFill="1" applyBorder="1" applyAlignment="1">
      <alignment horizontal="center" vertical="center"/>
    </xf>
    <xf numFmtId="0" fontId="65" fillId="9" borderId="4" xfId="0" applyFont="1" applyFill="1" applyBorder="1" applyAlignment="1">
      <alignment horizontal="center" vertical="center"/>
    </xf>
    <xf numFmtId="0" fontId="65" fillId="9" borderId="18" xfId="0" applyFont="1" applyFill="1" applyBorder="1" applyAlignment="1">
      <alignment horizontal="center" vertical="center"/>
    </xf>
    <xf numFmtId="0" fontId="65" fillId="9" borderId="11" xfId="0" applyFont="1" applyFill="1" applyBorder="1" applyAlignment="1">
      <alignment horizontal="center" vertical="center"/>
    </xf>
    <xf numFmtId="0" fontId="65" fillId="9" borderId="25" xfId="0" applyFont="1" applyFill="1" applyBorder="1" applyAlignment="1">
      <alignment horizontal="center" vertical="center"/>
    </xf>
    <xf numFmtId="0" fontId="9" fillId="9" borderId="0" xfId="0" applyFont="1" applyFill="1" applyBorder="1" applyAlignment="1">
      <alignment horizontal="center" vertical="center"/>
    </xf>
    <xf numFmtId="0" fontId="65" fillId="9" borderId="67" xfId="0" applyFont="1" applyFill="1" applyBorder="1" applyAlignment="1">
      <alignment horizontal="center" vertical="center"/>
    </xf>
    <xf numFmtId="0" fontId="65" fillId="9" borderId="2" xfId="0" applyFont="1" applyFill="1" applyBorder="1" applyAlignment="1">
      <alignment horizontal="center" vertical="center"/>
    </xf>
    <xf numFmtId="0" fontId="65" fillId="9" borderId="3" xfId="0" applyFont="1" applyFill="1" applyBorder="1" applyAlignment="1">
      <alignment horizontal="center" vertical="center"/>
    </xf>
    <xf numFmtId="0" fontId="65" fillId="9" borderId="22" xfId="0" applyFont="1" applyFill="1" applyBorder="1" applyAlignment="1">
      <alignment horizontal="center" vertical="center"/>
    </xf>
    <xf numFmtId="0" fontId="65" fillId="9" borderId="0" xfId="0" applyFont="1" applyFill="1" applyBorder="1" applyAlignment="1">
      <alignment horizontal="center" vertical="center"/>
    </xf>
    <xf numFmtId="0" fontId="65" fillId="9" borderId="5" xfId="0" applyFont="1" applyFill="1" applyBorder="1" applyAlignment="1">
      <alignment horizontal="center" vertical="center"/>
    </xf>
    <xf numFmtId="0" fontId="9" fillId="9" borderId="13" xfId="0" applyFont="1" applyFill="1" applyBorder="1" applyAlignment="1">
      <alignment horizontal="center" vertical="center"/>
    </xf>
    <xf numFmtId="0" fontId="7" fillId="9" borderId="0" xfId="0" applyFont="1" applyFill="1" applyBorder="1" applyAlignment="1">
      <alignment horizontal="center"/>
    </xf>
    <xf numFmtId="0" fontId="7" fillId="9" borderId="23" xfId="0" applyFont="1" applyFill="1" applyBorder="1" applyAlignment="1">
      <alignment horizontal="center"/>
    </xf>
    <xf numFmtId="9" fontId="9" fillId="9" borderId="23"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9" fillId="3" borderId="18" xfId="0" applyFont="1" applyFill="1" applyBorder="1" applyAlignment="1">
      <alignment horizontal="center" vertical="center"/>
    </xf>
    <xf numFmtId="0" fontId="38" fillId="11" borderId="1" xfId="0" applyFont="1" applyFill="1" applyBorder="1" applyAlignment="1">
      <alignment horizontal="center"/>
    </xf>
    <xf numFmtId="0" fontId="38" fillId="11" borderId="2" xfId="0" applyFont="1" applyFill="1" applyBorder="1" applyAlignment="1">
      <alignment horizontal="center"/>
    </xf>
    <xf numFmtId="9" fontId="59" fillId="9" borderId="76" xfId="0" applyNumberFormat="1" applyFont="1" applyFill="1" applyBorder="1" applyAlignment="1">
      <alignment horizontal="center" vertical="center"/>
    </xf>
    <xf numFmtId="9" fontId="59" fillId="9" borderId="23" xfId="0" applyNumberFormat="1" applyFont="1" applyFill="1" applyBorder="1" applyAlignment="1">
      <alignment horizontal="center" vertical="center"/>
    </xf>
    <xf numFmtId="1" fontId="9" fillId="9" borderId="10" xfId="0" applyNumberFormat="1" applyFont="1" applyFill="1" applyBorder="1" applyAlignment="1">
      <alignment horizontal="center"/>
    </xf>
    <xf numFmtId="1" fontId="9" fillId="9" borderId="0" xfId="0" applyNumberFormat="1" applyFont="1" applyFill="1" applyBorder="1" applyAlignment="1">
      <alignment horizontal="center"/>
    </xf>
    <xf numFmtId="9" fontId="9" fillId="9" borderId="13" xfId="0" applyNumberFormat="1" applyFont="1" applyFill="1" applyBorder="1" applyAlignment="1">
      <alignment horizontal="center" vertical="center"/>
    </xf>
    <xf numFmtId="9" fontId="9" fillId="9" borderId="14" xfId="0" applyNumberFormat="1" applyFont="1" applyFill="1" applyBorder="1" applyAlignment="1">
      <alignment horizontal="center" vertical="center"/>
    </xf>
    <xf numFmtId="9" fontId="80" fillId="9" borderId="67" xfId="0" applyNumberFormat="1" applyFont="1" applyFill="1" applyBorder="1" applyAlignment="1">
      <alignment horizontal="center" vertical="center"/>
    </xf>
    <xf numFmtId="9" fontId="80" fillId="9" borderId="2" xfId="0" applyNumberFormat="1" applyFont="1" applyFill="1" applyBorder="1" applyAlignment="1">
      <alignment horizontal="center" vertical="center"/>
    </xf>
    <xf numFmtId="9" fontId="80" fillId="9" borderId="3" xfId="0" applyNumberFormat="1" applyFont="1" applyFill="1" applyBorder="1" applyAlignment="1">
      <alignment horizontal="center" vertical="center"/>
    </xf>
    <xf numFmtId="9" fontId="80" fillId="9" borderId="22" xfId="0" applyNumberFormat="1" applyFont="1" applyFill="1" applyBorder="1" applyAlignment="1">
      <alignment horizontal="center" vertical="center"/>
    </xf>
    <xf numFmtId="9" fontId="80" fillId="9" borderId="0" xfId="0" applyNumberFormat="1" applyFont="1" applyFill="1" applyBorder="1" applyAlignment="1">
      <alignment horizontal="center" vertical="center"/>
    </xf>
    <xf numFmtId="9" fontId="80" fillId="9" borderId="5" xfId="0" applyNumberFormat="1" applyFont="1" applyFill="1" applyBorder="1" applyAlignment="1">
      <alignment horizontal="center" vertical="center"/>
    </xf>
    <xf numFmtId="9" fontId="65" fillId="9" borderId="67" xfId="0" applyNumberFormat="1" applyFont="1" applyFill="1" applyBorder="1" applyAlignment="1">
      <alignment horizontal="center" vertical="center"/>
    </xf>
    <xf numFmtId="9" fontId="65" fillId="9" borderId="2" xfId="0" applyNumberFormat="1" applyFont="1" applyFill="1" applyBorder="1" applyAlignment="1">
      <alignment horizontal="center" vertical="center"/>
    </xf>
    <xf numFmtId="9" fontId="65" fillId="9" borderId="3" xfId="0" applyNumberFormat="1" applyFont="1" applyFill="1" applyBorder="1" applyAlignment="1">
      <alignment horizontal="center" vertical="center"/>
    </xf>
    <xf numFmtId="9" fontId="65" fillId="9" borderId="22" xfId="0" applyNumberFormat="1" applyFont="1" applyFill="1" applyBorder="1" applyAlignment="1">
      <alignment horizontal="center" vertical="center"/>
    </xf>
    <xf numFmtId="9" fontId="65" fillId="9" borderId="0" xfId="0" applyNumberFormat="1" applyFont="1" applyFill="1" applyBorder="1" applyAlignment="1">
      <alignment horizontal="center" vertical="center"/>
    </xf>
    <xf numFmtId="9" fontId="65" fillId="9" borderId="5" xfId="0" applyNumberFormat="1" applyFont="1" applyFill="1" applyBorder="1" applyAlignment="1">
      <alignment horizontal="center" vertical="center"/>
    </xf>
    <xf numFmtId="0" fontId="65" fillId="9" borderId="1" xfId="0" applyFont="1" applyFill="1" applyBorder="1" applyAlignment="1">
      <alignment horizontal="center" vertical="center" wrapText="1"/>
    </xf>
    <xf numFmtId="0" fontId="65" fillId="9" borderId="75" xfId="0" applyFont="1" applyFill="1" applyBorder="1" applyAlignment="1">
      <alignment horizontal="center" vertical="center" wrapText="1"/>
    </xf>
    <xf numFmtId="0" fontId="65" fillId="9" borderId="4" xfId="0" applyFont="1" applyFill="1" applyBorder="1" applyAlignment="1">
      <alignment horizontal="center" vertical="center" wrapText="1"/>
    </xf>
    <xf numFmtId="0" fontId="65" fillId="9" borderId="18" xfId="0" applyFont="1" applyFill="1" applyBorder="1" applyAlignment="1">
      <alignment horizontal="center" vertical="center" wrapText="1"/>
    </xf>
    <xf numFmtId="0" fontId="65" fillId="9" borderId="11" xfId="0" applyFont="1" applyFill="1" applyBorder="1" applyAlignment="1">
      <alignment horizontal="center" vertical="center" wrapText="1"/>
    </xf>
    <xf numFmtId="0" fontId="65" fillId="9" borderId="2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59" fillId="9" borderId="7" xfId="0" applyFont="1" applyFill="1" applyBorder="1" applyAlignment="1">
      <alignment horizontal="center" vertical="center"/>
    </xf>
    <xf numFmtId="0" fontId="59" fillId="9" borderId="8" xfId="0" applyFont="1" applyFill="1" applyBorder="1" applyAlignment="1">
      <alignment horizontal="center" vertical="center"/>
    </xf>
    <xf numFmtId="0" fontId="65" fillId="9" borderId="21" xfId="0" applyFont="1" applyFill="1" applyBorder="1" applyAlignment="1">
      <alignment horizontal="center" vertical="center"/>
    </xf>
    <xf numFmtId="0" fontId="65" fillId="9" borderId="9" xfId="0" applyFont="1" applyFill="1" applyBorder="1" applyAlignment="1">
      <alignment horizontal="center" vertical="center"/>
    </xf>
    <xf numFmtId="0" fontId="65" fillId="9" borderId="26" xfId="0" applyFont="1" applyFill="1" applyBorder="1" applyAlignment="1">
      <alignment horizontal="center" vertical="center"/>
    </xf>
    <xf numFmtId="0" fontId="65" fillId="9" borderId="14" xfId="0" applyFont="1" applyFill="1" applyBorder="1" applyAlignment="1">
      <alignment horizontal="center" vertical="center"/>
    </xf>
    <xf numFmtId="0" fontId="65" fillId="9" borderId="6" xfId="0" applyFont="1" applyFill="1" applyBorder="1" applyAlignment="1">
      <alignment horizontal="center" vertical="center" wrapText="1"/>
    </xf>
    <xf numFmtId="0" fontId="65" fillId="9" borderId="20" xfId="0" applyFont="1" applyFill="1" applyBorder="1" applyAlignment="1">
      <alignment horizontal="center" vertical="center" wrapText="1"/>
    </xf>
    <xf numFmtId="0" fontId="21" fillId="11" borderId="3" xfId="0" applyFont="1" applyFill="1" applyBorder="1" applyAlignment="1">
      <alignment horizontal="center"/>
    </xf>
    <xf numFmtId="0" fontId="21" fillId="11" borderId="5" xfId="0" applyFont="1" applyFill="1" applyBorder="1" applyAlignment="1">
      <alignment horizontal="center"/>
    </xf>
    <xf numFmtId="0" fontId="24" fillId="11" borderId="15" xfId="0" applyFont="1" applyFill="1" applyBorder="1" applyAlignment="1">
      <alignment horizontal="center" vertical="top"/>
    </xf>
    <xf numFmtId="0" fontId="24" fillId="11" borderId="16" xfId="0" applyFont="1" applyFill="1" applyBorder="1" applyAlignment="1">
      <alignment horizontal="center" vertical="top"/>
    </xf>
    <xf numFmtId="0" fontId="24" fillId="11" borderId="17" xfId="0" applyFont="1" applyFill="1" applyBorder="1" applyAlignment="1">
      <alignment horizontal="center" vertical="top"/>
    </xf>
    <xf numFmtId="0" fontId="4" fillId="0" borderId="0" xfId="0" applyFont="1" applyFill="1" applyAlignment="1">
      <alignment horizontal="left" vertical="top"/>
    </xf>
    <xf numFmtId="0" fontId="4" fillId="0" borderId="0" xfId="0" applyFont="1" applyFill="1" applyAlignment="1">
      <alignment horizontal="left" vertical="top" wrapText="1"/>
    </xf>
    <xf numFmtId="0" fontId="79" fillId="9" borderId="6" xfId="0" applyFont="1" applyFill="1" applyBorder="1" applyAlignment="1">
      <alignment horizontal="center" vertical="center"/>
    </xf>
    <xf numFmtId="0" fontId="79" fillId="9" borderId="8" xfId="0" applyFont="1" applyFill="1" applyBorder="1" applyAlignment="1">
      <alignment horizontal="center" vertical="center"/>
    </xf>
    <xf numFmtId="0" fontId="79" fillId="9" borderId="20" xfId="0" applyFont="1" applyFill="1" applyBorder="1" applyAlignment="1">
      <alignment horizontal="center" vertical="center"/>
    </xf>
    <xf numFmtId="0" fontId="79" fillId="9" borderId="4" xfId="0" applyFont="1" applyFill="1" applyBorder="1" applyAlignment="1">
      <alignment horizontal="center" vertical="center"/>
    </xf>
    <xf numFmtId="0" fontId="79" fillId="9" borderId="0" xfId="0" applyFont="1" applyFill="1" applyBorder="1" applyAlignment="1">
      <alignment horizontal="center" vertical="center"/>
    </xf>
    <xf numFmtId="0" fontId="79" fillId="9" borderId="18" xfId="0" applyFont="1" applyFill="1" applyBorder="1" applyAlignment="1">
      <alignment horizontal="center" vertical="center"/>
    </xf>
    <xf numFmtId="0" fontId="79" fillId="9" borderId="11" xfId="0" applyFont="1" applyFill="1" applyBorder="1" applyAlignment="1">
      <alignment horizontal="center" vertical="center"/>
    </xf>
    <xf numFmtId="0" fontId="79" fillId="9" borderId="13" xfId="0" applyFont="1" applyFill="1" applyBorder="1" applyAlignment="1">
      <alignment horizontal="center" vertical="center"/>
    </xf>
    <xf numFmtId="0" fontId="79" fillId="9" borderId="25" xfId="0" applyFont="1" applyFill="1" applyBorder="1" applyAlignment="1">
      <alignment horizontal="center" vertical="center"/>
    </xf>
    <xf numFmtId="0" fontId="79" fillId="9" borderId="21" xfId="0" applyFont="1" applyFill="1" applyBorder="1" applyAlignment="1">
      <alignment horizontal="center" vertical="center"/>
    </xf>
    <xf numFmtId="0" fontId="79" fillId="9" borderId="9" xfId="0" applyFont="1" applyFill="1" applyBorder="1" applyAlignment="1">
      <alignment horizontal="center" vertical="center"/>
    </xf>
    <xf numFmtId="0" fontId="79" fillId="9" borderId="22" xfId="0" applyFont="1" applyFill="1" applyBorder="1" applyAlignment="1">
      <alignment horizontal="center" vertical="center"/>
    </xf>
    <xf numFmtId="0" fontId="79" fillId="9" borderId="5" xfId="0" applyFont="1" applyFill="1" applyBorder="1" applyAlignment="1">
      <alignment horizontal="center" vertical="center"/>
    </xf>
    <xf numFmtId="0" fontId="79" fillId="9" borderId="26" xfId="0" applyFont="1" applyFill="1" applyBorder="1" applyAlignment="1">
      <alignment horizontal="center" vertical="center"/>
    </xf>
    <xf numFmtId="0" fontId="79" fillId="9" borderId="14" xfId="0" applyFont="1" applyFill="1" applyBorder="1" applyAlignment="1">
      <alignment horizontal="center" vertical="center"/>
    </xf>
    <xf numFmtId="0" fontId="79" fillId="9" borderId="31" xfId="0" applyFont="1" applyFill="1" applyBorder="1" applyAlignment="1">
      <alignment horizontal="center" vertical="center"/>
    </xf>
    <xf numFmtId="0" fontId="79" fillId="9" borderId="23" xfId="0" applyFont="1" applyFill="1" applyBorder="1" applyAlignment="1">
      <alignment horizontal="center" vertical="center"/>
    </xf>
    <xf numFmtId="0" fontId="79" fillId="9" borderId="54" xfId="0" applyFont="1" applyFill="1" applyBorder="1" applyAlignment="1">
      <alignment horizontal="center" vertical="center"/>
    </xf>
    <xf numFmtId="0" fontId="79" fillId="9" borderId="7" xfId="0" applyFont="1" applyFill="1" applyBorder="1" applyAlignment="1">
      <alignment horizontal="center" vertical="center"/>
    </xf>
    <xf numFmtId="0" fontId="79" fillId="9" borderId="10" xfId="0" applyFont="1" applyFill="1" applyBorder="1" applyAlignment="1">
      <alignment horizontal="center" vertical="center"/>
    </xf>
    <xf numFmtId="0" fontId="79" fillId="9" borderId="12"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3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4" fillId="11" borderId="4" xfId="0" applyFont="1" applyFill="1" applyBorder="1" applyAlignment="1">
      <alignment horizontal="center"/>
    </xf>
    <xf numFmtId="0" fontId="24" fillId="11" borderId="0" xfId="0" applyFont="1" applyFill="1" applyBorder="1" applyAlignment="1">
      <alignment horizontal="center"/>
    </xf>
    <xf numFmtId="0" fontId="24" fillId="11" borderId="5" xfId="0" applyFont="1" applyFill="1" applyBorder="1" applyAlignment="1">
      <alignment horizontal="center"/>
    </xf>
    <xf numFmtId="0" fontId="79" fillId="0" borderId="49" xfId="0" applyFont="1" applyFill="1" applyBorder="1" applyAlignment="1">
      <alignment horizontal="center" vertical="center" wrapText="1"/>
    </xf>
    <xf numFmtId="0" fontId="79" fillId="0" borderId="27" xfId="0" applyFont="1" applyFill="1" applyBorder="1" applyAlignment="1">
      <alignment horizontal="center" vertical="center" wrapText="1"/>
    </xf>
    <xf numFmtId="0" fontId="79" fillId="0" borderId="28"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0" xfId="0" applyFont="1" applyFill="1" applyBorder="1" applyAlignment="1">
      <alignment horizontal="center" vertical="center"/>
    </xf>
    <xf numFmtId="0" fontId="77" fillId="3" borderId="11" xfId="0" applyFont="1" applyFill="1" applyBorder="1" applyAlignment="1">
      <alignment horizontal="center" vertical="center"/>
    </xf>
    <xf numFmtId="0" fontId="77" fillId="3" borderId="25" xfId="0" applyFont="1" applyFill="1" applyBorder="1" applyAlignment="1">
      <alignment horizontal="center" vertical="center"/>
    </xf>
    <xf numFmtId="0" fontId="77" fillId="3" borderId="4" xfId="0" applyFont="1" applyFill="1" applyBorder="1" applyAlignment="1">
      <alignment horizontal="center" vertical="center"/>
    </xf>
    <xf numFmtId="0" fontId="77" fillId="3" borderId="18" xfId="0" applyFont="1" applyFill="1" applyBorder="1" applyAlignment="1">
      <alignment horizontal="center" vertical="center"/>
    </xf>
    <xf numFmtId="0" fontId="79" fillId="0" borderId="22" xfId="0" applyFont="1" applyBorder="1" applyAlignment="1">
      <alignment horizontal="center" vertical="center"/>
    </xf>
    <xf numFmtId="0" fontId="79" fillId="0" borderId="5" xfId="0" applyFont="1" applyBorder="1" applyAlignment="1">
      <alignment horizontal="center" vertical="center"/>
    </xf>
    <xf numFmtId="0" fontId="79" fillId="0" borderId="4" xfId="0" applyFont="1" applyFill="1" applyBorder="1" applyAlignment="1">
      <alignment horizontal="center" vertical="center"/>
    </xf>
    <xf numFmtId="0" fontId="79" fillId="0" borderId="18" xfId="0" applyFont="1" applyFill="1" applyBorder="1" applyAlignment="1">
      <alignment horizontal="center" vertical="center"/>
    </xf>
    <xf numFmtId="0" fontId="79" fillId="0" borderId="0" xfId="0" applyFont="1" applyBorder="1" applyAlignment="1">
      <alignment horizontal="center" vertical="center"/>
    </xf>
    <xf numFmtId="0" fontId="79" fillId="0" borderId="7" xfId="0" applyFont="1" applyFill="1" applyBorder="1" applyAlignment="1">
      <alignment horizontal="center" vertical="center"/>
    </xf>
    <xf numFmtId="0" fontId="79" fillId="0" borderId="8" xfId="0" applyFont="1" applyFill="1" applyBorder="1" applyAlignment="1">
      <alignment horizontal="center" vertical="center"/>
    </xf>
    <xf numFmtId="0" fontId="79" fillId="0" borderId="31" xfId="0" applyFont="1" applyFill="1" applyBorder="1" applyAlignment="1">
      <alignment horizontal="center" vertical="center"/>
    </xf>
    <xf numFmtId="0" fontId="79"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54" xfId="0" applyFont="1" applyFill="1" applyBorder="1" applyAlignment="1">
      <alignment horizontal="center" vertical="center"/>
    </xf>
    <xf numFmtId="49" fontId="4" fillId="0" borderId="26"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54"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80" fillId="3" borderId="4" xfId="0" applyFont="1" applyFill="1" applyBorder="1" applyAlignment="1">
      <alignment horizontal="center" vertical="center"/>
    </xf>
    <xf numFmtId="0" fontId="80" fillId="3" borderId="18" xfId="0" applyFont="1" applyFill="1" applyBorder="1" applyAlignment="1">
      <alignment horizontal="center" vertical="center"/>
    </xf>
    <xf numFmtId="3" fontId="80" fillId="3" borderId="4" xfId="0" applyNumberFormat="1" applyFont="1" applyFill="1" applyBorder="1" applyAlignment="1">
      <alignment horizontal="center" vertical="center"/>
    </xf>
    <xf numFmtId="3" fontId="80" fillId="3" borderId="18" xfId="0" applyNumberFormat="1" applyFont="1" applyFill="1" applyBorder="1" applyAlignment="1">
      <alignment horizontal="center" vertical="center"/>
    </xf>
    <xf numFmtId="0" fontId="59" fillId="0" borderId="21" xfId="0" applyFont="1" applyFill="1" applyBorder="1" applyAlignment="1">
      <alignment horizontal="center" vertical="center"/>
    </xf>
    <xf numFmtId="0" fontId="59" fillId="0" borderId="8"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0" xfId="0" applyFont="1" applyFill="1" applyBorder="1" applyAlignment="1">
      <alignment horizontal="center" vertical="center"/>
    </xf>
    <xf numFmtId="0" fontId="59" fillId="0" borderId="23" xfId="0" applyFont="1" applyFill="1" applyBorder="1" applyAlignment="1">
      <alignment horizontal="center" vertical="center"/>
    </xf>
    <xf numFmtId="0" fontId="13" fillId="0" borderId="26" xfId="0" applyFont="1" applyFill="1" applyBorder="1" applyAlignment="1">
      <alignment horizontal="center" vertical="top"/>
    </xf>
    <xf numFmtId="0" fontId="13" fillId="0" borderId="13" xfId="0" applyFont="1" applyFill="1" applyBorder="1" applyAlignment="1">
      <alignment horizontal="center" vertical="top"/>
    </xf>
    <xf numFmtId="0" fontId="13" fillId="0" borderId="54" xfId="0" applyFont="1" applyFill="1" applyBorder="1" applyAlignment="1">
      <alignment horizontal="center" vertical="top"/>
    </xf>
    <xf numFmtId="0" fontId="65" fillId="0" borderId="4" xfId="0" applyFont="1" applyFill="1" applyBorder="1" applyAlignment="1">
      <alignment horizontal="center" vertical="center"/>
    </xf>
    <xf numFmtId="0" fontId="65" fillId="0" borderId="18" xfId="0" applyFont="1" applyFill="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9" fillId="0" borderId="31" xfId="0" applyFont="1" applyBorder="1" applyAlignment="1">
      <alignment horizontal="center" vertical="center"/>
    </xf>
    <xf numFmtId="0" fontId="59" fillId="0" borderId="10" xfId="0" applyFont="1" applyBorder="1" applyAlignment="1">
      <alignment horizontal="center" vertical="center"/>
    </xf>
    <xf numFmtId="0" fontId="59" fillId="0" borderId="0" xfId="0" applyFont="1" applyBorder="1" applyAlignment="1">
      <alignment horizontal="center" vertical="center"/>
    </xf>
    <xf numFmtId="0" fontId="59" fillId="0" borderId="23" xfId="0" applyFont="1" applyBorder="1" applyAlignment="1">
      <alignment horizontal="center" vertical="center"/>
    </xf>
    <xf numFmtId="0" fontId="59" fillId="0" borderId="12" xfId="0" applyFont="1" applyBorder="1" applyAlignment="1">
      <alignment horizontal="center" vertical="center"/>
    </xf>
    <xf numFmtId="0" fontId="59" fillId="0" borderId="13" xfId="0" applyFont="1" applyBorder="1" applyAlignment="1">
      <alignment horizontal="center" vertical="center"/>
    </xf>
    <xf numFmtId="0" fontId="59" fillId="0" borderId="54" xfId="0" applyFont="1" applyBorder="1" applyAlignment="1">
      <alignment horizontal="center" vertical="center"/>
    </xf>
    <xf numFmtId="0" fontId="65" fillId="0" borderId="22" xfId="0" applyFont="1" applyFill="1" applyBorder="1" applyAlignment="1">
      <alignment horizontal="center" vertical="center"/>
    </xf>
    <xf numFmtId="0" fontId="65" fillId="0" borderId="23" xfId="0" applyFont="1" applyFill="1" applyBorder="1" applyAlignment="1">
      <alignment horizontal="center" vertical="center"/>
    </xf>
    <xf numFmtId="0" fontId="65" fillId="0" borderId="0"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22" xfId="0" applyFont="1" applyBorder="1" applyAlignment="1">
      <alignment horizontal="center" vertical="center"/>
    </xf>
    <xf numFmtId="0" fontId="65" fillId="0" borderId="23" xfId="0" applyFont="1" applyBorder="1" applyAlignment="1">
      <alignment horizontal="center" vertical="center"/>
    </xf>
    <xf numFmtId="0" fontId="69" fillId="0" borderId="4" xfId="0" applyFont="1" applyFill="1" applyBorder="1" applyAlignment="1">
      <alignment horizontal="center" vertical="center"/>
    </xf>
    <xf numFmtId="0" fontId="69" fillId="0" borderId="18" xfId="0" applyFont="1" applyFill="1" applyBorder="1" applyAlignment="1">
      <alignment horizontal="center" vertical="center"/>
    </xf>
    <xf numFmtId="0" fontId="95" fillId="0" borderId="0" xfId="0" applyFont="1" applyAlignment="1">
      <alignment horizontal="center"/>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79" fillId="0" borderId="26"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5" fillId="0" borderId="6"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5" xfId="0" applyFont="1" applyFill="1" applyBorder="1" applyAlignment="1">
      <alignment horizontal="center" vertical="center"/>
    </xf>
    <xf numFmtId="0" fontId="3" fillId="11" borderId="15" xfId="0" applyFont="1" applyFill="1" applyBorder="1" applyAlignment="1">
      <alignment horizontal="center" vertical="top"/>
    </xf>
    <xf numFmtId="0" fontId="3" fillId="11" borderId="16" xfId="0" applyFont="1" applyFill="1" applyBorder="1" applyAlignment="1">
      <alignment horizontal="center" vertical="top"/>
    </xf>
    <xf numFmtId="0" fontId="3" fillId="11" borderId="17" xfId="0" applyFont="1" applyFill="1" applyBorder="1" applyAlignment="1">
      <alignment horizontal="center" vertical="top"/>
    </xf>
    <xf numFmtId="0" fontId="79" fillId="0" borderId="21" xfId="0" applyFont="1" applyFill="1" applyBorder="1" applyAlignment="1">
      <alignment horizontal="center" vertical="center"/>
    </xf>
    <xf numFmtId="0" fontId="79" fillId="0" borderId="9" xfId="0" applyFont="1" applyFill="1" applyBorder="1" applyAlignment="1">
      <alignment horizontal="center" vertical="center"/>
    </xf>
    <xf numFmtId="0" fontId="79" fillId="0" borderId="7" xfId="0" applyFont="1" applyFill="1" applyBorder="1" applyAlignment="1">
      <alignment horizontal="center" vertical="center" wrapText="1"/>
    </xf>
    <xf numFmtId="0" fontId="79" fillId="0" borderId="8" xfId="0" applyFont="1" applyFill="1" applyBorder="1" applyAlignment="1">
      <alignment horizontal="center" vertical="center" wrapText="1"/>
    </xf>
    <xf numFmtId="0" fontId="79" fillId="0" borderId="31" xfId="0" applyFont="1" applyFill="1" applyBorder="1" applyAlignment="1">
      <alignment horizontal="center" vertical="center" wrapText="1"/>
    </xf>
    <xf numFmtId="0" fontId="79" fillId="0" borderId="10" xfId="0" applyFont="1" applyFill="1" applyBorder="1" applyAlignment="1">
      <alignment horizontal="center" vertical="center" wrapText="1"/>
    </xf>
    <xf numFmtId="0" fontId="79" fillId="0" borderId="0" xfId="0" applyFont="1" applyFill="1" applyBorder="1" applyAlignment="1">
      <alignment horizontal="center" vertical="center" wrapText="1"/>
    </xf>
    <xf numFmtId="0" fontId="79" fillId="0" borderId="23" xfId="0" applyFont="1" applyFill="1" applyBorder="1" applyAlignment="1">
      <alignment horizontal="center" vertical="center" wrapText="1"/>
    </xf>
    <xf numFmtId="0" fontId="79" fillId="3" borderId="4" xfId="0" applyFont="1" applyFill="1" applyBorder="1" applyAlignment="1">
      <alignment horizontal="center" vertical="center"/>
    </xf>
    <xf numFmtId="0" fontId="79" fillId="3" borderId="18" xfId="0" applyFont="1" applyFill="1" applyBorder="1" applyAlignment="1">
      <alignment horizontal="center" vertical="center"/>
    </xf>
    <xf numFmtId="0" fontId="59" fillId="0" borderId="6"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4"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1" xfId="0" applyFont="1" applyFill="1" applyBorder="1" applyAlignment="1">
      <alignment horizontal="center" vertical="center"/>
    </xf>
    <xf numFmtId="0" fontId="59" fillId="0" borderId="25" xfId="0" applyFont="1" applyFill="1" applyBorder="1" applyAlignment="1">
      <alignment horizontal="center" vertical="center"/>
    </xf>
    <xf numFmtId="0" fontId="59" fillId="0" borderId="7"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12"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54" xfId="0" applyFont="1" applyFill="1" applyBorder="1" applyAlignment="1">
      <alignment horizontal="center" vertical="center"/>
    </xf>
    <xf numFmtId="0" fontId="59" fillId="0" borderId="9" xfId="0" applyFont="1" applyFill="1" applyBorder="1" applyAlignment="1">
      <alignment horizontal="center" vertical="center"/>
    </xf>
    <xf numFmtId="0" fontId="59" fillId="0" borderId="5" xfId="0" applyFont="1" applyFill="1" applyBorder="1" applyAlignment="1">
      <alignment horizontal="center" vertical="center"/>
    </xf>
    <xf numFmtId="0" fontId="59" fillId="0" borderId="26" xfId="0" applyFont="1" applyFill="1" applyBorder="1" applyAlignment="1">
      <alignment horizontal="center" vertical="center"/>
    </xf>
    <xf numFmtId="0" fontId="59" fillId="0" borderId="14" xfId="0" applyFont="1" applyFill="1" applyBorder="1" applyAlignment="1">
      <alignment horizontal="center" vertical="center"/>
    </xf>
    <xf numFmtId="0" fontId="94" fillId="0" borderId="0" xfId="0" applyFont="1" applyAlignment="1">
      <alignment horizontal="center"/>
    </xf>
    <xf numFmtId="0" fontId="25" fillId="0" borderId="13" xfId="0" applyFont="1" applyFill="1" applyBorder="1" applyAlignment="1">
      <alignment horizontal="center" vertical="center"/>
    </xf>
    <xf numFmtId="0" fontId="83" fillId="0" borderId="7" xfId="0" applyFont="1" applyBorder="1" applyAlignment="1">
      <alignment horizontal="center" vertical="center"/>
    </xf>
    <xf numFmtId="0" fontId="83" fillId="0" borderId="8" xfId="0" applyFont="1" applyBorder="1" applyAlignment="1">
      <alignment horizontal="center" vertical="center"/>
    </xf>
    <xf numFmtId="0" fontId="83" fillId="0" borderId="31" xfId="0" applyFont="1" applyBorder="1" applyAlignment="1">
      <alignment horizontal="center" vertical="center"/>
    </xf>
    <xf numFmtId="0" fontId="83" fillId="0" borderId="10" xfId="0" applyFont="1" applyBorder="1" applyAlignment="1">
      <alignment horizontal="center" vertical="center"/>
    </xf>
    <xf numFmtId="0" fontId="83" fillId="0" borderId="0" xfId="0" applyFont="1" applyBorder="1" applyAlignment="1">
      <alignment horizontal="center" vertical="center"/>
    </xf>
    <xf numFmtId="0" fontId="83" fillId="0" borderId="23" xfId="0" applyFont="1" applyBorder="1" applyAlignment="1">
      <alignment horizontal="center" vertical="center"/>
    </xf>
    <xf numFmtId="0" fontId="83" fillId="0" borderId="12" xfId="0" applyFont="1" applyBorder="1" applyAlignment="1">
      <alignment horizontal="center" vertical="center"/>
    </xf>
    <xf numFmtId="0" fontId="83" fillId="0" borderId="13" xfId="0" applyFont="1" applyBorder="1" applyAlignment="1">
      <alignment horizontal="center" vertical="center"/>
    </xf>
    <xf numFmtId="0" fontId="83" fillId="0" borderId="54" xfId="0" applyFont="1" applyBorder="1" applyAlignment="1">
      <alignment horizontal="center" vertical="center"/>
    </xf>
    <xf numFmtId="0" fontId="83" fillId="0" borderId="21" xfId="0" applyFont="1" applyFill="1" applyBorder="1" applyAlignment="1">
      <alignment horizontal="center" vertical="center"/>
    </xf>
    <xf numFmtId="0" fontId="83" fillId="0" borderId="31" xfId="0"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54"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3" xfId="0" applyFont="1" applyFill="1" applyBorder="1" applyAlignment="1">
      <alignment horizontal="center" vertical="center"/>
    </xf>
    <xf numFmtId="0" fontId="13" fillId="0" borderId="0" xfId="0" applyFont="1" applyAlignment="1">
      <alignment horizontal="left" vertical="top"/>
    </xf>
    <xf numFmtId="0" fontId="65" fillId="9" borderId="49" xfId="0" applyFont="1" applyFill="1" applyBorder="1" applyAlignment="1">
      <alignment horizontal="center" vertical="center"/>
    </xf>
    <xf numFmtId="0" fontId="65" fillId="9" borderId="27" xfId="0" applyFont="1" applyFill="1" applyBorder="1" applyAlignment="1">
      <alignment horizontal="center" vertical="center"/>
    </xf>
    <xf numFmtId="0" fontId="65" fillId="9" borderId="28" xfId="0" applyFont="1" applyFill="1" applyBorder="1" applyAlignment="1">
      <alignment horizontal="center" vertical="center"/>
    </xf>
    <xf numFmtId="0" fontId="0" fillId="0" borderId="0" xfId="0" applyAlignment="1">
      <alignment horizontal="center"/>
    </xf>
    <xf numFmtId="0" fontId="79" fillId="2" borderId="73" xfId="0" applyFont="1" applyFill="1" applyBorder="1" applyAlignment="1">
      <alignment horizontal="center"/>
    </xf>
    <xf numFmtId="0" fontId="79" fillId="2" borderId="2" xfId="0" applyFont="1" applyFill="1" applyBorder="1" applyAlignment="1">
      <alignment horizontal="center"/>
    </xf>
    <xf numFmtId="0" fontId="79" fillId="2" borderId="3" xfId="0" applyFont="1" applyFill="1" applyBorder="1" applyAlignment="1">
      <alignment horizontal="center"/>
    </xf>
    <xf numFmtId="0" fontId="79" fillId="2" borderId="53" xfId="0" applyFont="1" applyFill="1" applyBorder="1" applyAlignment="1">
      <alignment horizontal="center"/>
    </xf>
    <xf numFmtId="0" fontId="79" fillId="2" borderId="0" xfId="0" applyFont="1" applyFill="1" applyBorder="1" applyAlignment="1">
      <alignment horizontal="center"/>
    </xf>
    <xf numFmtId="0" fontId="79" fillId="2" borderId="5" xfId="0" applyFont="1" applyFill="1" applyBorder="1" applyAlignment="1">
      <alignment horizontal="center"/>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79" fillId="2" borderId="27" xfId="0" applyFont="1" applyFill="1" applyBorder="1" applyAlignment="1">
      <alignment horizontal="center" vertical="center"/>
    </xf>
    <xf numFmtId="0" fontId="79" fillId="2" borderId="28" xfId="0" applyFont="1" applyFill="1" applyBorder="1" applyAlignment="1">
      <alignment horizontal="center" vertical="center"/>
    </xf>
    <xf numFmtId="0" fontId="13" fillId="0" borderId="0" xfId="0" applyFont="1" applyAlignment="1">
      <alignment horizontal="left" vertical="top" wrapText="1"/>
    </xf>
    <xf numFmtId="0" fontId="18" fillId="11" borderId="1" xfId="0" applyFont="1" applyFill="1" applyBorder="1" applyAlignment="1">
      <alignment horizontal="center"/>
    </xf>
    <xf numFmtId="0" fontId="18" fillId="11" borderId="2" xfId="0" applyFont="1" applyFill="1" applyBorder="1" applyAlignment="1">
      <alignment horizontal="center"/>
    </xf>
    <xf numFmtId="0" fontId="18" fillId="11" borderId="3" xfId="0" applyFont="1" applyFill="1" applyBorder="1" applyAlignment="1">
      <alignment horizontal="center"/>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12" xfId="0" applyFont="1" applyFill="1" applyBorder="1" applyAlignment="1">
      <alignment horizontal="center" vertical="top"/>
    </xf>
    <xf numFmtId="0" fontId="4" fillId="2" borderId="13" xfId="0" applyFont="1" applyFill="1" applyBorder="1" applyAlignment="1">
      <alignment horizontal="center" vertical="top"/>
    </xf>
    <xf numFmtId="0" fontId="4" fillId="2" borderId="54" xfId="0" applyFont="1" applyFill="1" applyBorder="1" applyAlignment="1">
      <alignment horizontal="center" vertical="top"/>
    </xf>
    <xf numFmtId="0" fontId="13" fillId="0" borderId="0" xfId="0" applyFont="1" applyAlignment="1">
      <alignment horizontal="left"/>
    </xf>
    <xf numFmtId="1" fontId="79" fillId="9" borderId="49" xfId="0" applyNumberFormat="1" applyFont="1" applyFill="1" applyBorder="1" applyAlignment="1">
      <alignment horizontal="center" vertical="center" wrapText="1"/>
    </xf>
    <xf numFmtId="1" fontId="79" fillId="9" borderId="27" xfId="0" applyNumberFormat="1" applyFont="1" applyFill="1" applyBorder="1" applyAlignment="1">
      <alignment horizontal="center" vertical="center" wrapText="1"/>
    </xf>
    <xf numFmtId="1" fontId="79" fillId="9" borderId="28" xfId="0" applyNumberFormat="1" applyFont="1" applyFill="1" applyBorder="1" applyAlignment="1">
      <alignment horizontal="center" vertical="center" wrapText="1"/>
    </xf>
    <xf numFmtId="3" fontId="77" fillId="9" borderId="7" xfId="0" applyNumberFormat="1" applyFont="1" applyFill="1" applyBorder="1" applyAlignment="1">
      <alignment horizontal="center" vertical="center"/>
    </xf>
    <xf numFmtId="3" fontId="77" fillId="9" borderId="8" xfId="0" applyNumberFormat="1" applyFont="1" applyFill="1" applyBorder="1" applyAlignment="1">
      <alignment horizontal="center" vertical="center"/>
    </xf>
    <xf numFmtId="3" fontId="77" fillId="9" borderId="31" xfId="0" applyNumberFormat="1" applyFont="1" applyFill="1" applyBorder="1" applyAlignment="1">
      <alignment horizontal="center" vertical="center"/>
    </xf>
    <xf numFmtId="3" fontId="77" fillId="9" borderId="10" xfId="0" applyNumberFormat="1" applyFont="1" applyFill="1" applyBorder="1" applyAlignment="1">
      <alignment horizontal="center" vertical="center"/>
    </xf>
    <xf numFmtId="3" fontId="77" fillId="9" borderId="0" xfId="0" applyNumberFormat="1" applyFont="1" applyFill="1" applyBorder="1" applyAlignment="1">
      <alignment horizontal="center" vertical="center"/>
    </xf>
    <xf numFmtId="3" fontId="77" fillId="9" borderId="23" xfId="0" applyNumberFormat="1" applyFont="1" applyFill="1" applyBorder="1" applyAlignment="1">
      <alignment horizontal="center" vertical="center"/>
    </xf>
    <xf numFmtId="3" fontId="77" fillId="9" borderId="21" xfId="0" applyNumberFormat="1" applyFont="1" applyFill="1" applyBorder="1" applyAlignment="1">
      <alignment horizontal="center" vertical="center" wrapText="1"/>
    </xf>
    <xf numFmtId="3" fontId="77" fillId="9" borderId="8" xfId="0" applyNumberFormat="1" applyFont="1" applyFill="1" applyBorder="1" applyAlignment="1">
      <alignment horizontal="center" vertical="center" wrapText="1"/>
    </xf>
    <xf numFmtId="3" fontId="77" fillId="9" borderId="31" xfId="0" applyNumberFormat="1" applyFont="1" applyFill="1" applyBorder="1" applyAlignment="1">
      <alignment horizontal="center" vertical="center" wrapText="1"/>
    </xf>
    <xf numFmtId="3" fontId="77" fillId="9" borderId="22" xfId="0" applyNumberFormat="1" applyFont="1" applyFill="1" applyBorder="1" applyAlignment="1">
      <alignment horizontal="center" vertical="center" wrapText="1"/>
    </xf>
    <xf numFmtId="3" fontId="77" fillId="9" borderId="0" xfId="0" applyNumberFormat="1" applyFont="1" applyFill="1" applyBorder="1" applyAlignment="1">
      <alignment horizontal="center" vertical="center" wrapText="1"/>
    </xf>
    <xf numFmtId="3" fontId="77" fillId="9" borderId="23" xfId="0" applyNumberFormat="1" applyFont="1" applyFill="1" applyBorder="1" applyAlignment="1">
      <alignment horizontal="center" vertical="center" wrapText="1"/>
    </xf>
    <xf numFmtId="3" fontId="77" fillId="9" borderId="9" xfId="0" applyNumberFormat="1" applyFont="1" applyFill="1" applyBorder="1" applyAlignment="1">
      <alignment horizontal="center" vertical="center" wrapText="1"/>
    </xf>
    <xf numFmtId="3" fontId="77" fillId="9" borderId="5" xfId="0" applyNumberFormat="1" applyFont="1" applyFill="1" applyBorder="1" applyAlignment="1">
      <alignment horizontal="center" vertical="center" wrapText="1"/>
    </xf>
    <xf numFmtId="1" fontId="79" fillId="2" borderId="27" xfId="0" applyNumberFormat="1" applyFont="1" applyFill="1" applyBorder="1" applyAlignment="1">
      <alignment horizontal="center" vertical="center" wrapText="1"/>
    </xf>
    <xf numFmtId="1" fontId="79" fillId="2" borderId="28" xfId="0" applyNumberFormat="1" applyFont="1" applyFill="1" applyBorder="1" applyAlignment="1">
      <alignment horizontal="center" vertical="center" wrapText="1"/>
    </xf>
    <xf numFmtId="0" fontId="10" fillId="11" borderId="1" xfId="0" applyFont="1" applyFill="1" applyBorder="1" applyAlignment="1">
      <alignment horizontal="center"/>
    </xf>
    <xf numFmtId="0" fontId="10" fillId="11" borderId="2" xfId="0" applyFont="1" applyFill="1" applyBorder="1" applyAlignment="1">
      <alignment horizontal="center"/>
    </xf>
    <xf numFmtId="0" fontId="10" fillId="11" borderId="3" xfId="0" applyFont="1" applyFill="1" applyBorder="1" applyAlignment="1">
      <alignment horizontal="center"/>
    </xf>
    <xf numFmtId="0" fontId="10" fillId="11" borderId="15" xfId="0" applyFont="1" applyFill="1" applyBorder="1" applyAlignment="1">
      <alignment horizontal="center"/>
    </xf>
    <xf numFmtId="0" fontId="10" fillId="11" borderId="16" xfId="0" applyFont="1" applyFill="1" applyBorder="1" applyAlignment="1">
      <alignment horizontal="center"/>
    </xf>
    <xf numFmtId="0" fontId="10" fillId="11" borderId="17" xfId="0" applyFont="1" applyFill="1" applyBorder="1" applyAlignment="1">
      <alignment horizontal="center"/>
    </xf>
    <xf numFmtId="0" fontId="81" fillId="9" borderId="49" xfId="0" applyFont="1" applyFill="1" applyBorder="1" applyAlignment="1">
      <alignment horizontal="center" vertical="center" wrapText="1"/>
    </xf>
    <xf numFmtId="0" fontId="81" fillId="9" borderId="28" xfId="0" applyFont="1" applyFill="1" applyBorder="1" applyAlignment="1">
      <alignment vertical="center" wrapText="1"/>
    </xf>
    <xf numFmtId="0" fontId="81" fillId="9" borderId="38" xfId="0" applyFont="1" applyFill="1" applyBorder="1" applyAlignment="1">
      <alignment horizontal="center" vertical="center" wrapText="1"/>
    </xf>
    <xf numFmtId="0" fontId="81" fillId="9" borderId="65" xfId="0" applyFont="1" applyFill="1" applyBorder="1" applyAlignment="1">
      <alignment horizontal="center" vertical="center" wrapText="1"/>
    </xf>
    <xf numFmtId="0" fontId="99" fillId="9" borderId="33" xfId="0" applyFont="1" applyFill="1" applyBorder="1" applyAlignment="1">
      <alignment horizontal="center" vertical="center" wrapText="1"/>
    </xf>
    <xf numFmtId="0" fontId="99" fillId="9" borderId="36" xfId="0" applyFont="1" applyFill="1" applyBorder="1" applyAlignment="1">
      <alignment vertical="center"/>
    </xf>
    <xf numFmtId="0" fontId="99" fillId="4" borderId="53" xfId="0" applyFont="1" applyFill="1" applyBorder="1" applyAlignment="1">
      <alignment horizontal="center"/>
    </xf>
    <xf numFmtId="0" fontId="99" fillId="4" borderId="0" xfId="0" applyFont="1" applyFill="1" applyBorder="1" applyAlignment="1">
      <alignment horizontal="center"/>
    </xf>
    <xf numFmtId="0" fontId="99" fillId="4" borderId="18" xfId="0" applyFont="1" applyFill="1" applyBorder="1" applyAlignment="1">
      <alignment horizontal="center"/>
    </xf>
    <xf numFmtId="0" fontId="99" fillId="4" borderId="53" xfId="0" applyFont="1" applyFill="1" applyBorder="1" applyAlignment="1">
      <alignment horizontal="center" vertical="center"/>
    </xf>
    <xf numFmtId="0" fontId="99" fillId="4" borderId="0" xfId="0" applyFont="1" applyFill="1" applyBorder="1" applyAlignment="1">
      <alignment horizontal="center" vertical="center"/>
    </xf>
    <xf numFmtId="0" fontId="99" fillId="4" borderId="18" xfId="0" applyFont="1" applyFill="1" applyBorder="1" applyAlignment="1">
      <alignment horizontal="center" vertical="center"/>
    </xf>
    <xf numFmtId="0" fontId="81" fillId="9" borderId="39" xfId="0" applyFont="1" applyFill="1" applyBorder="1" applyAlignment="1">
      <alignment horizontal="center" vertical="center" wrapText="1"/>
    </xf>
    <xf numFmtId="0" fontId="81" fillId="9" borderId="40" xfId="0" applyFont="1" applyFill="1" applyBorder="1" applyAlignment="1">
      <alignment horizontal="center" vertical="center" wrapText="1"/>
    </xf>
    <xf numFmtId="0" fontId="81" fillId="9" borderId="41" xfId="0" applyFont="1" applyFill="1" applyBorder="1" applyAlignment="1">
      <alignment horizontal="center" vertical="center" wrapText="1"/>
    </xf>
    <xf numFmtId="0" fontId="99" fillId="4" borderId="10" xfId="0" applyFont="1" applyFill="1" applyBorder="1" applyAlignment="1">
      <alignment horizontal="center" vertical="center"/>
    </xf>
    <xf numFmtId="0" fontId="99" fillId="4" borderId="5" xfId="0" applyFont="1" applyFill="1" applyBorder="1" applyAlignment="1">
      <alignment horizontal="center" vertical="center"/>
    </xf>
    <xf numFmtId="0" fontId="99" fillId="4" borderId="7" xfId="0" applyFont="1" applyFill="1" applyBorder="1" applyAlignment="1">
      <alignment horizontal="center" vertical="center"/>
    </xf>
    <xf numFmtId="0" fontId="99" fillId="4" borderId="8" xfId="0" applyFont="1" applyFill="1" applyBorder="1" applyAlignment="1">
      <alignment horizontal="center" vertical="center"/>
    </xf>
    <xf numFmtId="0" fontId="99" fillId="4" borderId="9" xfId="0" applyFont="1" applyFill="1" applyBorder="1" applyAlignment="1">
      <alignment horizontal="center" vertical="center"/>
    </xf>
    <xf numFmtId="0" fontId="54" fillId="4" borderId="10" xfId="0" applyFont="1" applyFill="1" applyBorder="1" applyAlignment="1">
      <alignment horizontal="center"/>
    </xf>
    <xf numFmtId="0" fontId="54" fillId="4" borderId="0" xfId="0" applyFont="1" applyFill="1" applyBorder="1" applyAlignment="1">
      <alignment horizontal="center"/>
    </xf>
    <xf numFmtId="0" fontId="54" fillId="4" borderId="5" xfId="0" applyFont="1" applyFill="1" applyBorder="1" applyAlignment="1">
      <alignment horizontal="center"/>
    </xf>
    <xf numFmtId="0" fontId="99" fillId="9" borderId="49" xfId="0" applyFont="1" applyFill="1" applyBorder="1" applyAlignment="1">
      <alignment horizontal="center" vertical="center" wrapText="1"/>
    </xf>
    <xf numFmtId="0" fontId="99" fillId="9" borderId="28" xfId="0" applyFont="1" applyFill="1" applyBorder="1" applyAlignment="1">
      <alignment vertical="center" wrapText="1"/>
    </xf>
    <xf numFmtId="0" fontId="101" fillId="9" borderId="36" xfId="0" applyFont="1" applyFill="1" applyBorder="1" applyAlignment="1">
      <alignment horizontal="center" vertical="center" wrapText="1"/>
    </xf>
    <xf numFmtId="0" fontId="99" fillId="9" borderId="39" xfId="0" applyFont="1" applyFill="1" applyBorder="1" applyAlignment="1">
      <alignment horizontal="center" vertical="center"/>
    </xf>
    <xf numFmtId="0" fontId="99" fillId="9" borderId="40" xfId="0" applyFont="1" applyFill="1" applyBorder="1" applyAlignment="1">
      <alignment horizontal="center" vertical="center"/>
    </xf>
    <xf numFmtId="0" fontId="99" fillId="9" borderId="41" xfId="0"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4" fillId="0" borderId="2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4" xfId="0" applyFont="1" applyFill="1" applyBorder="1" applyAlignment="1">
      <alignment horizontal="center" vertical="center"/>
    </xf>
    <xf numFmtId="0" fontId="25" fillId="0" borderId="21" xfId="0" applyFont="1" applyBorder="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9" xfId="0" applyFont="1" applyBorder="1" applyAlignment="1">
      <alignment horizontal="center" vertical="center"/>
    </xf>
    <xf numFmtId="0" fontId="25" fillId="0" borderId="5" xfId="0" applyFont="1" applyBorder="1" applyAlignment="1">
      <alignment horizontal="center" vertical="center"/>
    </xf>
    <xf numFmtId="0" fontId="25" fillId="0" borderId="26" xfId="0" applyFont="1" applyBorder="1" applyAlignment="1">
      <alignment horizontal="center" vertical="center"/>
    </xf>
    <xf numFmtId="0" fontId="25" fillId="0" borderId="14" xfId="0" applyFont="1" applyBorder="1" applyAlignment="1">
      <alignment horizontal="center" vertical="center"/>
    </xf>
    <xf numFmtId="0" fontId="24" fillId="11" borderId="1" xfId="0" applyFont="1" applyFill="1" applyBorder="1" applyAlignment="1">
      <alignment horizontal="center"/>
    </xf>
    <xf numFmtId="0" fontId="24" fillId="11" borderId="2" xfId="0" applyFont="1" applyFill="1" applyBorder="1" applyAlignment="1">
      <alignment horizontal="center"/>
    </xf>
    <xf numFmtId="0" fontId="24" fillId="11" borderId="3" xfId="0" applyFont="1" applyFill="1" applyBorder="1" applyAlignment="1">
      <alignment horizontal="center"/>
    </xf>
    <xf numFmtId="0" fontId="8" fillId="0" borderId="0" xfId="0" applyFont="1" applyFill="1" applyBorder="1" applyAlignment="1">
      <alignment horizontal="left" vertical="top" wrapText="1"/>
    </xf>
    <xf numFmtId="0" fontId="22" fillId="3" borderId="4" xfId="0" applyFont="1" applyFill="1" applyBorder="1" applyAlignment="1">
      <alignment horizontal="center" vertical="top" wrapText="1"/>
    </xf>
    <xf numFmtId="0" fontId="22" fillId="3" borderId="18" xfId="0" applyFont="1" applyFill="1" applyBorder="1" applyAlignment="1">
      <alignment horizontal="center" vertical="top" wrapText="1"/>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25" xfId="0" applyFont="1" applyFill="1" applyBorder="1" applyAlignment="1">
      <alignment horizontal="center" vertical="center"/>
    </xf>
    <xf numFmtId="0" fontId="65" fillId="9" borderId="50" xfId="0" applyFont="1" applyFill="1" applyBorder="1" applyAlignment="1">
      <alignment horizontal="center" vertical="center"/>
    </xf>
    <xf numFmtId="0" fontId="65" fillId="9" borderId="52" xfId="0" applyFont="1" applyFill="1" applyBorder="1" applyAlignment="1">
      <alignment horizontal="center" vertical="center"/>
    </xf>
    <xf numFmtId="0" fontId="79" fillId="9" borderId="45" xfId="0" applyFont="1" applyFill="1" applyBorder="1" applyAlignment="1">
      <alignment horizontal="center" wrapText="1"/>
    </xf>
    <xf numFmtId="0" fontId="69" fillId="9" borderId="4" xfId="0" applyFont="1" applyFill="1" applyBorder="1" applyAlignment="1">
      <alignment horizontal="center" vertical="center"/>
    </xf>
    <xf numFmtId="0" fontId="69" fillId="9" borderId="18" xfId="0" applyFont="1" applyFill="1" applyBorder="1" applyAlignment="1">
      <alignment horizontal="center" vertical="center"/>
    </xf>
    <xf numFmtId="0" fontId="69" fillId="9" borderId="11" xfId="0" applyFont="1" applyFill="1" applyBorder="1" applyAlignment="1">
      <alignment horizontal="center" vertical="center"/>
    </xf>
    <xf numFmtId="0" fontId="69" fillId="9" borderId="25" xfId="0" applyFont="1" applyFill="1" applyBorder="1" applyAlignment="1">
      <alignment horizontal="center" vertical="center"/>
    </xf>
    <xf numFmtId="0" fontId="35" fillId="11" borderId="15" xfId="0" applyFont="1" applyFill="1" applyBorder="1" applyAlignment="1">
      <alignment horizontal="center" vertical="top"/>
    </xf>
    <xf numFmtId="0" fontId="35" fillId="11" borderId="16" xfId="0" applyFont="1" applyFill="1" applyBorder="1" applyAlignment="1">
      <alignment horizontal="center" vertical="top"/>
    </xf>
    <xf numFmtId="0" fontId="35" fillId="11" borderId="17" xfId="0" applyFont="1" applyFill="1" applyBorder="1" applyAlignment="1">
      <alignment horizontal="center" vertical="top"/>
    </xf>
    <xf numFmtId="0" fontId="79" fillId="9" borderId="49" xfId="0" applyFont="1" applyFill="1" applyBorder="1" applyAlignment="1">
      <alignment horizontal="center" vertical="center"/>
    </xf>
    <xf numFmtId="0" fontId="79" fillId="9" borderId="27" xfId="0" applyFont="1" applyFill="1" applyBorder="1" applyAlignment="1">
      <alignment horizontal="center" vertical="center"/>
    </xf>
    <xf numFmtId="0" fontId="79" fillId="9" borderId="28" xfId="0" applyFont="1" applyFill="1" applyBorder="1" applyAlignment="1">
      <alignment horizontal="center" vertical="center"/>
    </xf>
    <xf numFmtId="0" fontId="4" fillId="9" borderId="10" xfId="0" applyFont="1" applyFill="1" applyBorder="1" applyAlignment="1">
      <alignment horizontal="center" vertical="top"/>
    </xf>
    <xf numFmtId="0" fontId="4" fillId="9" borderId="0" xfId="0" applyFont="1" applyFill="1" applyBorder="1" applyAlignment="1">
      <alignment horizontal="center" vertical="top"/>
    </xf>
    <xf numFmtId="0" fontId="4" fillId="9" borderId="22" xfId="0" applyFont="1" applyFill="1" applyBorder="1" applyAlignment="1">
      <alignment horizontal="center" vertical="top"/>
    </xf>
    <xf numFmtId="0" fontId="4" fillId="9" borderId="5" xfId="0" applyFont="1" applyFill="1" applyBorder="1" applyAlignment="1">
      <alignment horizontal="center" vertical="top"/>
    </xf>
    <xf numFmtId="0" fontId="82" fillId="9" borderId="7" xfId="0" applyFont="1" applyFill="1" applyBorder="1" applyAlignment="1">
      <alignment horizontal="center" vertical="center"/>
    </xf>
    <xf numFmtId="0" fontId="82" fillId="9" borderId="8" xfId="0" applyFont="1" applyFill="1" applyBorder="1" applyAlignment="1">
      <alignment horizontal="center" vertical="center"/>
    </xf>
    <xf numFmtId="0" fontId="82" fillId="9" borderId="31" xfId="0" applyFont="1" applyFill="1" applyBorder="1" applyAlignment="1">
      <alignment horizontal="center" vertical="center"/>
    </xf>
    <xf numFmtId="0" fontId="82" fillId="9" borderId="10" xfId="0" applyFont="1" applyFill="1" applyBorder="1" applyAlignment="1">
      <alignment horizontal="center" vertical="center"/>
    </xf>
    <xf numFmtId="0" fontId="82" fillId="9" borderId="0" xfId="0" applyFont="1" applyFill="1" applyBorder="1" applyAlignment="1">
      <alignment horizontal="center" vertical="center"/>
    </xf>
    <xf numFmtId="0" fontId="82" fillId="9" borderId="23" xfId="0" applyFont="1" applyFill="1" applyBorder="1" applyAlignment="1">
      <alignment horizontal="center" vertical="center"/>
    </xf>
    <xf numFmtId="0" fontId="82" fillId="9" borderId="21" xfId="0" applyFont="1" applyFill="1" applyBorder="1" applyAlignment="1">
      <alignment horizontal="center" vertical="center"/>
    </xf>
    <xf numFmtId="0" fontId="82" fillId="9" borderId="22" xfId="0" applyFont="1" applyFill="1" applyBorder="1" applyAlignment="1">
      <alignment horizontal="center" vertical="center"/>
    </xf>
    <xf numFmtId="0" fontId="82" fillId="9" borderId="9" xfId="0" applyFont="1" applyFill="1" applyBorder="1" applyAlignment="1">
      <alignment horizontal="center" vertical="center"/>
    </xf>
    <xf numFmtId="0" fontId="82" fillId="9" borderId="5" xfId="0" applyFont="1" applyFill="1" applyBorder="1" applyAlignment="1">
      <alignment horizontal="center" vertical="center"/>
    </xf>
    <xf numFmtId="213" fontId="7" fillId="3" borderId="12" xfId="3" quotePrefix="1" applyNumberFormat="1" applyFont="1" applyFill="1" applyBorder="1" applyAlignment="1">
      <alignment horizontal="center" vertical="center"/>
    </xf>
    <xf numFmtId="213" fontId="7" fillId="3" borderId="13" xfId="3" applyNumberFormat="1" applyFont="1" applyFill="1" applyBorder="1" applyAlignment="1">
      <alignment horizontal="center" vertical="center"/>
    </xf>
    <xf numFmtId="213" fontId="7" fillId="3" borderId="26" xfId="0" quotePrefix="1" applyNumberFormat="1" applyFont="1" applyFill="1" applyBorder="1" applyAlignment="1">
      <alignment horizontal="center" vertical="center"/>
    </xf>
    <xf numFmtId="213" fontId="7" fillId="3" borderId="13" xfId="0" applyNumberFormat="1" applyFont="1" applyFill="1" applyBorder="1" applyAlignment="1">
      <alignment horizontal="center" vertical="center"/>
    </xf>
    <xf numFmtId="9" fontId="7" fillId="3" borderId="26" xfId="3" quotePrefix="1" applyFont="1" applyFill="1" applyBorder="1" applyAlignment="1">
      <alignment horizontal="center" vertical="center"/>
    </xf>
    <xf numFmtId="9" fontId="7" fillId="3" borderId="14" xfId="3" applyFont="1" applyFill="1" applyBorder="1" applyAlignment="1">
      <alignment horizontal="center" vertical="center"/>
    </xf>
    <xf numFmtId="0" fontId="69" fillId="9" borderId="6" xfId="0" applyFont="1" applyFill="1" applyBorder="1" applyAlignment="1">
      <alignment horizontal="center" vertical="center" wrapText="1"/>
    </xf>
    <xf numFmtId="0" fontId="69" fillId="9" borderId="20" xfId="0" applyFont="1" applyFill="1" applyBorder="1" applyAlignment="1">
      <alignment horizontal="center" vertical="center" wrapText="1"/>
    </xf>
    <xf numFmtId="0" fontId="69" fillId="9" borderId="4" xfId="0" applyFont="1" applyFill="1" applyBorder="1" applyAlignment="1">
      <alignment horizontal="center" vertical="center" wrapText="1"/>
    </xf>
    <xf numFmtId="0" fontId="69" fillId="9" borderId="18" xfId="0" applyFont="1" applyFill="1" applyBorder="1" applyAlignment="1">
      <alignment horizontal="center" vertical="center" wrapText="1"/>
    </xf>
    <xf numFmtId="0" fontId="69" fillId="9" borderId="11" xfId="0" applyFont="1" applyFill="1" applyBorder="1" applyAlignment="1">
      <alignment horizontal="center" vertical="center" wrapText="1"/>
    </xf>
    <xf numFmtId="0" fontId="69" fillId="9" borderId="25" xfId="0" applyFont="1" applyFill="1" applyBorder="1" applyAlignment="1">
      <alignment horizontal="center" vertical="center" wrapText="1"/>
    </xf>
    <xf numFmtId="0" fontId="69" fillId="9" borderId="7" xfId="0" applyFont="1" applyFill="1" applyBorder="1" applyAlignment="1">
      <alignment horizontal="center" vertical="center"/>
    </xf>
    <xf numFmtId="0" fontId="69" fillId="9" borderId="31" xfId="0" applyFont="1" applyFill="1" applyBorder="1" applyAlignment="1">
      <alignment horizontal="center" vertical="center"/>
    </xf>
    <xf numFmtId="0" fontId="69" fillId="9" borderId="10" xfId="0" applyFont="1" applyFill="1" applyBorder="1" applyAlignment="1">
      <alignment horizontal="center" vertical="center"/>
    </xf>
    <xf numFmtId="0" fontId="69" fillId="9" borderId="23" xfId="0" applyFont="1" applyFill="1" applyBorder="1" applyAlignment="1">
      <alignment horizontal="center" vertical="center"/>
    </xf>
    <xf numFmtId="0" fontId="69" fillId="9" borderId="12" xfId="0" applyFont="1" applyFill="1" applyBorder="1" applyAlignment="1">
      <alignment horizontal="center" vertical="center"/>
    </xf>
    <xf numFmtId="0" fontId="69" fillId="9" borderId="54" xfId="0" applyFont="1" applyFill="1" applyBorder="1" applyAlignment="1">
      <alignment horizontal="center" vertical="center"/>
    </xf>
    <xf numFmtId="0" fontId="69" fillId="9" borderId="21" xfId="0" applyFont="1" applyFill="1" applyBorder="1" applyAlignment="1">
      <alignment horizontal="center" vertical="center"/>
    </xf>
    <xf numFmtId="0" fontId="69" fillId="9" borderId="22" xfId="0" applyFont="1" applyFill="1" applyBorder="1" applyAlignment="1">
      <alignment horizontal="center" vertical="center"/>
    </xf>
    <xf numFmtId="0" fontId="69" fillId="9" borderId="26" xfId="0" applyFont="1" applyFill="1" applyBorder="1" applyAlignment="1">
      <alignment horizontal="center" vertical="center"/>
    </xf>
    <xf numFmtId="0" fontId="69" fillId="9" borderId="9" xfId="0" applyFont="1" applyFill="1" applyBorder="1" applyAlignment="1">
      <alignment horizontal="center" vertical="center"/>
    </xf>
    <xf numFmtId="0" fontId="69" fillId="9" borderId="5" xfId="0" applyFont="1" applyFill="1" applyBorder="1" applyAlignment="1">
      <alignment horizontal="center" vertical="center"/>
    </xf>
    <xf numFmtId="0" fontId="69" fillId="9" borderId="14" xfId="0" applyFont="1" applyFill="1" applyBorder="1" applyAlignment="1">
      <alignment horizontal="center" vertical="center"/>
    </xf>
    <xf numFmtId="0" fontId="77" fillId="9" borderId="8" xfId="0" applyFont="1" applyFill="1" applyBorder="1" applyAlignment="1">
      <alignment horizontal="center" vertical="center" wrapText="1"/>
    </xf>
    <xf numFmtId="0" fontId="77" fillId="9" borderId="0" xfId="0" applyFont="1" applyFill="1" applyBorder="1" applyAlignment="1">
      <alignment horizontal="center" vertical="center" wrapText="1"/>
    </xf>
    <xf numFmtId="0" fontId="77" fillId="9" borderId="13" xfId="0" applyFont="1" applyFill="1" applyBorder="1" applyAlignment="1">
      <alignment horizontal="center" vertical="center" wrapText="1"/>
    </xf>
    <xf numFmtId="0" fontId="77" fillId="9" borderId="31" xfId="0" applyFont="1" applyFill="1" applyBorder="1" applyAlignment="1">
      <alignment horizontal="center" vertical="center" wrapText="1"/>
    </xf>
    <xf numFmtId="0" fontId="77" fillId="9" borderId="23" xfId="0" applyFont="1" applyFill="1" applyBorder="1" applyAlignment="1">
      <alignment horizontal="center" vertical="center" wrapText="1"/>
    </xf>
    <xf numFmtId="0" fontId="77" fillId="9" borderId="54" xfId="0" applyFont="1" applyFill="1" applyBorder="1" applyAlignment="1">
      <alignment horizontal="center" vertical="center" wrapText="1"/>
    </xf>
    <xf numFmtId="0" fontId="77" fillId="9" borderId="7" xfId="0" applyFont="1" applyFill="1" applyBorder="1" applyAlignment="1">
      <alignment horizontal="center" vertical="center"/>
    </xf>
    <xf numFmtId="0" fontId="77" fillId="9" borderId="10" xfId="0" applyFont="1" applyFill="1" applyBorder="1" applyAlignment="1">
      <alignment horizontal="center" vertical="center"/>
    </xf>
    <xf numFmtId="0" fontId="77" fillId="9" borderId="12" xfId="0" applyFont="1" applyFill="1" applyBorder="1" applyAlignment="1">
      <alignment horizontal="center" vertical="center"/>
    </xf>
    <xf numFmtId="0" fontId="79" fillId="9" borderId="6" xfId="0" applyFont="1" applyFill="1" applyBorder="1" applyAlignment="1">
      <alignment horizontal="center" vertical="center" wrapText="1"/>
    </xf>
    <xf numFmtId="0" fontId="79" fillId="9" borderId="20" xfId="0" applyFont="1" applyFill="1" applyBorder="1" applyAlignment="1">
      <alignment horizontal="center" vertical="center" wrapText="1"/>
    </xf>
    <xf numFmtId="0" fontId="79" fillId="9" borderId="4" xfId="0" applyFont="1" applyFill="1" applyBorder="1" applyAlignment="1">
      <alignment horizontal="center" vertical="center" wrapText="1"/>
    </xf>
    <xf numFmtId="0" fontId="79" fillId="9" borderId="18" xfId="0" applyFont="1" applyFill="1" applyBorder="1" applyAlignment="1">
      <alignment horizontal="center" vertical="center" wrapText="1"/>
    </xf>
    <xf numFmtId="0" fontId="79" fillId="9" borderId="11" xfId="0" applyFont="1" applyFill="1" applyBorder="1" applyAlignment="1">
      <alignment horizontal="center" vertical="center" wrapText="1"/>
    </xf>
    <xf numFmtId="0" fontId="79" fillId="9" borderId="25" xfId="0" applyFont="1" applyFill="1" applyBorder="1" applyAlignment="1">
      <alignment horizontal="center" vertical="center" wrapText="1"/>
    </xf>
    <xf numFmtId="0" fontId="77" fillId="9" borderId="21" xfId="0" applyFont="1" applyFill="1" applyBorder="1" applyAlignment="1">
      <alignment horizontal="center" vertical="center"/>
    </xf>
    <xf numFmtId="0" fontId="77" fillId="9" borderId="22" xfId="0" applyFont="1" applyFill="1" applyBorder="1" applyAlignment="1">
      <alignment horizontal="center" vertical="center"/>
    </xf>
    <xf numFmtId="0" fontId="77" fillId="9" borderId="26" xfId="0" applyFont="1" applyFill="1" applyBorder="1" applyAlignment="1">
      <alignment horizontal="center" vertical="center"/>
    </xf>
    <xf numFmtId="0" fontId="77" fillId="9" borderId="9" xfId="0" applyFont="1" applyFill="1" applyBorder="1" applyAlignment="1">
      <alignment horizontal="center" vertical="center" wrapText="1"/>
    </xf>
    <xf numFmtId="0" fontId="77" fillId="9" borderId="5" xfId="0" applyFont="1" applyFill="1" applyBorder="1" applyAlignment="1">
      <alignment horizontal="center" vertical="center" wrapText="1"/>
    </xf>
    <xf numFmtId="0" fontId="77" fillId="9" borderId="1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8" xfId="0" applyFont="1" applyFill="1" applyBorder="1" applyAlignment="1">
      <alignment horizontal="center" vertic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69" fillId="9" borderId="8" xfId="0" applyFont="1" applyFill="1" applyBorder="1" applyAlignment="1">
      <alignment horizontal="center" vertical="center"/>
    </xf>
    <xf numFmtId="0" fontId="69" fillId="9" borderId="0" xfId="0" applyFont="1" applyFill="1" applyBorder="1" applyAlignment="1">
      <alignment horizontal="center" vertical="center"/>
    </xf>
    <xf numFmtId="0" fontId="65" fillId="9" borderId="8" xfId="0" applyFont="1" applyFill="1" applyBorder="1" applyAlignment="1">
      <alignment horizontal="center" vertical="center" wrapText="1"/>
    </xf>
    <xf numFmtId="0" fontId="65" fillId="9" borderId="31" xfId="0" applyFont="1" applyFill="1" applyBorder="1" applyAlignment="1">
      <alignment horizontal="center" vertical="center" wrapText="1"/>
    </xf>
    <xf numFmtId="0" fontId="65" fillId="9" borderId="0" xfId="0" applyFont="1" applyFill="1" applyBorder="1" applyAlignment="1">
      <alignment horizontal="center" vertical="center" wrapText="1"/>
    </xf>
    <xf numFmtId="0" fontId="65" fillId="9" borderId="23" xfId="0" applyFont="1" applyFill="1" applyBorder="1" applyAlignment="1">
      <alignment horizontal="center" vertical="center" wrapText="1"/>
    </xf>
    <xf numFmtId="0" fontId="65" fillId="9" borderId="13" xfId="0" applyFont="1" applyFill="1" applyBorder="1" applyAlignment="1">
      <alignment horizontal="center" vertical="center" wrapText="1"/>
    </xf>
    <xf numFmtId="0" fontId="65" fillId="9" borderId="54" xfId="0" applyFont="1" applyFill="1" applyBorder="1" applyAlignment="1">
      <alignment horizontal="center" vertical="center" wrapText="1"/>
    </xf>
    <xf numFmtId="0" fontId="65" fillId="9" borderId="7" xfId="0" applyFont="1" applyFill="1" applyBorder="1" applyAlignment="1">
      <alignment horizontal="center" vertical="center"/>
    </xf>
    <xf numFmtId="0" fontId="65" fillId="9" borderId="8" xfId="0" applyFont="1" applyFill="1" applyBorder="1" applyAlignment="1">
      <alignment horizontal="center" vertical="center"/>
    </xf>
    <xf numFmtId="0" fontId="65" fillId="9" borderId="10" xfId="0" applyFont="1" applyFill="1" applyBorder="1" applyAlignment="1">
      <alignment horizontal="center" vertical="center"/>
    </xf>
    <xf numFmtId="0" fontId="65" fillId="9" borderId="12" xfId="0" applyFont="1" applyFill="1" applyBorder="1" applyAlignment="1">
      <alignment horizontal="center" vertical="center"/>
    </xf>
    <xf numFmtId="0" fontId="65" fillId="9" borderId="13" xfId="0" applyFont="1" applyFill="1" applyBorder="1" applyAlignment="1">
      <alignment horizontal="center" vertical="center"/>
    </xf>
    <xf numFmtId="0" fontId="22" fillId="9" borderId="22"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5" xfId="0" applyFont="1" applyFill="1" applyBorder="1" applyAlignment="1">
      <alignment horizontal="center" vertical="center" wrapText="1"/>
    </xf>
    <xf numFmtId="10" fontId="22" fillId="3" borderId="0" xfId="0" applyNumberFormat="1" applyFont="1" applyFill="1" applyBorder="1" applyAlignment="1">
      <alignment horizontal="center" vertical="center"/>
    </xf>
    <xf numFmtId="10" fontId="22" fillId="3" borderId="22" xfId="0" applyNumberFormat="1" applyFont="1" applyFill="1" applyBorder="1" applyAlignment="1">
      <alignment horizontal="center" vertical="center"/>
    </xf>
    <xf numFmtId="10" fontId="22" fillId="3" borderId="5" xfId="0" applyNumberFormat="1" applyFont="1" applyFill="1" applyBorder="1" applyAlignment="1">
      <alignment horizontal="center" vertical="center"/>
    </xf>
    <xf numFmtId="0" fontId="13" fillId="0" borderId="0" xfId="0" applyFont="1" applyFill="1" applyBorder="1" applyAlignment="1">
      <alignment horizontal="left" vertical="top" wrapText="1"/>
    </xf>
    <xf numFmtId="10" fontId="22" fillId="3" borderId="26" xfId="0" applyNumberFormat="1" applyFont="1" applyFill="1" applyBorder="1" applyAlignment="1">
      <alignment horizontal="center" vertical="center"/>
    </xf>
    <xf numFmtId="10" fontId="22" fillId="3" borderId="13" xfId="0" applyNumberFormat="1" applyFont="1" applyFill="1" applyBorder="1" applyAlignment="1">
      <alignment horizontal="center" vertical="center"/>
    </xf>
    <xf numFmtId="10" fontId="22" fillId="3" borderId="14" xfId="0" applyNumberFormat="1" applyFont="1" applyFill="1" applyBorder="1" applyAlignment="1">
      <alignment horizontal="center" vertical="center"/>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0" xfId="0" applyFont="1" applyFill="1" applyBorder="1" applyAlignment="1">
      <alignment horizontal="left"/>
    </xf>
    <xf numFmtId="0" fontId="79" fillId="2" borderId="49" xfId="0" applyFont="1" applyFill="1" applyBorder="1" applyAlignment="1">
      <alignment horizontal="center" vertical="center" wrapText="1"/>
    </xf>
    <xf numFmtId="0" fontId="79" fillId="2" borderId="27" xfId="0" applyFont="1" applyFill="1" applyBorder="1" applyAlignment="1">
      <alignment horizontal="center" vertical="center" wrapText="1"/>
    </xf>
    <xf numFmtId="0" fontId="79" fillId="2" borderId="28" xfId="0" applyFont="1" applyFill="1" applyBorder="1" applyAlignment="1">
      <alignment horizontal="center" vertical="center" wrapText="1"/>
    </xf>
    <xf numFmtId="0" fontId="79" fillId="9" borderId="49" xfId="0" applyFont="1" applyFill="1" applyBorder="1" applyAlignment="1">
      <alignment horizontal="center" vertical="center" wrapText="1"/>
    </xf>
    <xf numFmtId="0" fontId="79" fillId="9" borderId="27" xfId="0" applyFont="1" applyFill="1" applyBorder="1" applyAlignment="1">
      <alignment horizontal="center" vertical="center" wrapText="1"/>
    </xf>
    <xf numFmtId="0" fontId="79" fillId="9" borderId="28" xfId="0" applyFont="1" applyFill="1" applyBorder="1" applyAlignment="1">
      <alignment horizontal="center" vertical="center" wrapText="1"/>
    </xf>
    <xf numFmtId="0" fontId="0" fillId="0" borderId="0" xfId="0" applyAlignment="1">
      <alignment horizontal="center" wrapText="1"/>
    </xf>
    <xf numFmtId="0" fontId="80" fillId="9" borderId="7" xfId="0" applyFont="1" applyFill="1" applyBorder="1" applyAlignment="1">
      <alignment horizontal="center" wrapText="1"/>
    </xf>
    <xf numFmtId="0" fontId="80" fillId="9" borderId="10" xfId="0" applyFont="1" applyFill="1" applyBorder="1" applyAlignment="1">
      <alignment horizontal="center" wrapText="1"/>
    </xf>
    <xf numFmtId="0" fontId="80" fillId="9" borderId="8" xfId="0" applyFont="1" applyFill="1" applyBorder="1" applyAlignment="1">
      <alignment horizontal="center" wrapText="1"/>
    </xf>
    <xf numFmtId="0" fontId="80" fillId="9" borderId="0" xfId="0" applyFont="1" applyFill="1" applyBorder="1" applyAlignment="1">
      <alignment horizontal="center" wrapText="1"/>
    </xf>
    <xf numFmtId="0" fontId="80" fillId="9" borderId="9" xfId="0" applyFont="1" applyFill="1" applyBorder="1" applyAlignment="1">
      <alignment horizontal="center" wrapText="1"/>
    </xf>
    <xf numFmtId="0" fontId="80" fillId="9" borderId="5" xfId="0" applyFont="1" applyFill="1" applyBorder="1" applyAlignment="1">
      <alignment horizontal="center" wrapText="1"/>
    </xf>
    <xf numFmtId="0" fontId="65" fillId="3" borderId="4" xfId="0" applyFont="1" applyFill="1" applyBorder="1" applyAlignment="1">
      <alignment horizontal="center" vertical="center"/>
    </xf>
    <xf numFmtId="0" fontId="65" fillId="3" borderId="18" xfId="0" applyFont="1" applyFill="1" applyBorder="1" applyAlignment="1">
      <alignment horizontal="center" vertical="center"/>
    </xf>
    <xf numFmtId="0" fontId="65" fillId="0" borderId="21" xfId="0" applyFont="1" applyFill="1" applyBorder="1" applyAlignment="1">
      <alignment horizontal="center" vertical="center"/>
    </xf>
    <xf numFmtId="0" fontId="65" fillId="0" borderId="8" xfId="0" applyFont="1" applyFill="1" applyBorder="1" applyAlignment="1">
      <alignment horizontal="center" vertical="center"/>
    </xf>
    <xf numFmtId="0" fontId="65" fillId="0" borderId="31" xfId="0" applyFont="1" applyFill="1" applyBorder="1" applyAlignment="1">
      <alignment horizontal="center" vertical="center"/>
    </xf>
    <xf numFmtId="0" fontId="103" fillId="0" borderId="26" xfId="0" applyFont="1" applyFill="1" applyBorder="1" applyAlignment="1">
      <alignment horizontal="center" vertical="top"/>
    </xf>
    <xf numFmtId="0" fontId="103" fillId="0" borderId="13" xfId="0" applyFont="1" applyFill="1" applyBorder="1" applyAlignment="1">
      <alignment horizontal="center" vertical="top"/>
    </xf>
    <xf numFmtId="0" fontId="103" fillId="0" borderId="54" xfId="0" applyFont="1" applyFill="1" applyBorder="1" applyAlignment="1">
      <alignment horizontal="center" vertical="top"/>
    </xf>
    <xf numFmtId="0" fontId="65" fillId="0" borderId="9" xfId="0" applyFont="1" applyFill="1" applyBorder="1" applyAlignment="1">
      <alignment horizontal="center" vertical="center"/>
    </xf>
    <xf numFmtId="0" fontId="103" fillId="0" borderId="14" xfId="0" applyFont="1" applyFill="1" applyBorder="1" applyAlignment="1">
      <alignment horizontal="center" vertical="top"/>
    </xf>
    <xf numFmtId="0" fontId="104" fillId="0" borderId="6" xfId="0" applyFont="1" applyFill="1" applyBorder="1" applyAlignment="1">
      <alignment horizontal="center" vertical="center"/>
    </xf>
    <xf numFmtId="0" fontId="104" fillId="0" borderId="20" xfId="0" applyFont="1" applyFill="1" applyBorder="1" applyAlignment="1">
      <alignment horizontal="center" vertical="center"/>
    </xf>
    <xf numFmtId="0" fontId="104" fillId="0" borderId="4" xfId="0" applyFont="1" applyFill="1" applyBorder="1" applyAlignment="1">
      <alignment horizontal="center" vertical="center"/>
    </xf>
    <xf numFmtId="0" fontId="104" fillId="0" borderId="18" xfId="0" applyFont="1" applyFill="1" applyBorder="1" applyAlignment="1">
      <alignment horizontal="center" vertical="center"/>
    </xf>
    <xf numFmtId="0" fontId="104" fillId="0" borderId="11" xfId="0" applyFont="1" applyFill="1" applyBorder="1" applyAlignment="1">
      <alignment horizontal="center" vertical="center"/>
    </xf>
    <xf numFmtId="0" fontId="104" fillId="0" borderId="25" xfId="0" applyFont="1" applyFill="1" applyBorder="1" applyAlignment="1">
      <alignment horizontal="center" vertical="center"/>
    </xf>
    <xf numFmtId="3" fontId="104" fillId="0" borderId="7" xfId="0" applyNumberFormat="1" applyFont="1" applyFill="1" applyBorder="1" applyAlignment="1">
      <alignment horizontal="center" vertical="center"/>
    </xf>
    <xf numFmtId="3" fontId="104" fillId="0" borderId="8" xfId="0" applyNumberFormat="1" applyFont="1" applyFill="1" applyBorder="1" applyAlignment="1">
      <alignment horizontal="center" vertical="center"/>
    </xf>
    <xf numFmtId="3" fontId="104" fillId="0" borderId="31" xfId="0" applyNumberFormat="1" applyFont="1" applyFill="1" applyBorder="1" applyAlignment="1">
      <alignment horizontal="center" vertical="center"/>
    </xf>
    <xf numFmtId="3" fontId="104" fillId="0" borderId="10" xfId="0" applyNumberFormat="1" applyFont="1" applyFill="1" applyBorder="1" applyAlignment="1">
      <alignment horizontal="center" vertical="center"/>
    </xf>
    <xf numFmtId="3" fontId="104" fillId="0" borderId="0" xfId="0" applyNumberFormat="1" applyFont="1" applyFill="1" applyBorder="1" applyAlignment="1">
      <alignment horizontal="center" vertical="center"/>
    </xf>
    <xf numFmtId="3" fontId="104" fillId="0" borderId="23"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104" fillId="0" borderId="13" xfId="0" applyNumberFormat="1" applyFont="1" applyFill="1" applyBorder="1" applyAlignment="1">
      <alignment horizontal="center" vertical="center"/>
    </xf>
    <xf numFmtId="3" fontId="104" fillId="0" borderId="54" xfId="0" applyNumberFormat="1" applyFont="1" applyFill="1" applyBorder="1" applyAlignment="1">
      <alignment horizontal="center" vertical="center"/>
    </xf>
    <xf numFmtId="0" fontId="4" fillId="0" borderId="0" xfId="0" applyFont="1" applyBorder="1" applyAlignment="1">
      <alignment horizontal="left" vertical="center" wrapText="1"/>
    </xf>
    <xf numFmtId="2" fontId="9" fillId="3" borderId="0" xfId="0" applyNumberFormat="1" applyFont="1" applyFill="1" applyBorder="1" applyAlignment="1">
      <alignment horizontal="center"/>
    </xf>
    <xf numFmtId="2" fontId="9" fillId="3" borderId="5" xfId="0" applyNumberFormat="1" applyFont="1" applyFill="1" applyBorder="1" applyAlignment="1">
      <alignment horizontal="center"/>
    </xf>
    <xf numFmtId="0" fontId="9" fillId="3" borderId="0" xfId="0" quotePrefix="1" applyFont="1" applyFill="1" applyBorder="1" applyAlignment="1">
      <alignment horizontal="center" vertical="center"/>
    </xf>
    <xf numFmtId="0" fontId="9" fillId="3" borderId="5" xfId="0" quotePrefix="1" applyFont="1" applyFill="1" applyBorder="1" applyAlignment="1">
      <alignment horizontal="center" vertical="center"/>
    </xf>
    <xf numFmtId="197" fontId="9" fillId="3" borderId="0" xfId="0" applyNumberFormat="1" applyFont="1" applyFill="1" applyBorder="1" applyAlignment="1">
      <alignment horizontal="center"/>
    </xf>
    <xf numFmtId="197" fontId="9" fillId="3" borderId="5" xfId="0" applyNumberFormat="1" applyFont="1" applyFill="1" applyBorder="1" applyAlignment="1">
      <alignment horizontal="center"/>
    </xf>
    <xf numFmtId="0" fontId="24" fillId="11" borderId="4" xfId="0" applyFont="1" applyFill="1" applyBorder="1" applyAlignment="1">
      <alignment horizontal="center" wrapText="1"/>
    </xf>
    <xf numFmtId="0" fontId="24" fillId="11" borderId="0" xfId="0" applyFont="1" applyFill="1" applyBorder="1" applyAlignment="1">
      <alignment horizontal="center" wrapText="1"/>
    </xf>
    <xf numFmtId="0" fontId="24" fillId="11" borderId="5" xfId="0" applyFont="1" applyFill="1" applyBorder="1" applyAlignment="1">
      <alignment horizontal="center" wrapText="1"/>
    </xf>
    <xf numFmtId="0" fontId="65" fillId="9" borderId="8" xfId="0" applyFont="1" applyFill="1" applyBorder="1" applyAlignment="1">
      <alignment horizontal="center"/>
    </xf>
    <xf numFmtId="0" fontId="65" fillId="9" borderId="0" xfId="0" applyFont="1" applyFill="1" applyBorder="1" applyAlignment="1">
      <alignment horizontal="center"/>
    </xf>
    <xf numFmtId="0" fontId="65" fillId="9" borderId="5" xfId="0" applyFont="1" applyFill="1" applyBorder="1" applyAlignment="1">
      <alignment horizontal="center"/>
    </xf>
    <xf numFmtId="0" fontId="65" fillId="9" borderId="5" xfId="0" applyFont="1" applyFill="1" applyBorder="1" applyAlignment="1">
      <alignment horizontal="center" vertical="center" wrapText="1"/>
    </xf>
    <xf numFmtId="0" fontId="13" fillId="9" borderId="0" xfId="0" applyFont="1" applyFill="1" applyBorder="1" applyAlignment="1">
      <alignment horizontal="center"/>
    </xf>
    <xf numFmtId="0" fontId="13" fillId="9" borderId="18" xfId="0" applyFont="1" applyFill="1" applyBorder="1" applyAlignment="1">
      <alignment horizontal="center"/>
    </xf>
    <xf numFmtId="0" fontId="13" fillId="9" borderId="5" xfId="0" applyFont="1" applyFill="1" applyBorder="1" applyAlignment="1">
      <alignment horizontal="center"/>
    </xf>
    <xf numFmtId="0" fontId="8" fillId="2" borderId="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 xfId="0" applyFont="1" applyFill="1" applyBorder="1" applyAlignment="1">
      <alignment horizontal="center" vertical="center"/>
    </xf>
    <xf numFmtId="0" fontId="79" fillId="2" borderId="4" xfId="0" applyFont="1" applyFill="1" applyBorder="1" applyAlignment="1">
      <alignment horizontal="center" vertical="center"/>
    </xf>
    <xf numFmtId="0" fontId="79" fillId="2" borderId="0" xfId="0" applyFont="1" applyFill="1" applyBorder="1" applyAlignment="1">
      <alignment horizontal="center" vertical="center"/>
    </xf>
    <xf numFmtId="0" fontId="79" fillId="2" borderId="18" xfId="0" applyFont="1" applyFill="1" applyBorder="1" applyAlignment="1">
      <alignment horizontal="center" vertical="center"/>
    </xf>
    <xf numFmtId="0" fontId="79" fillId="2" borderId="11" xfId="0" applyFont="1" applyFill="1" applyBorder="1" applyAlignment="1">
      <alignment horizontal="center" vertical="center"/>
    </xf>
    <xf numFmtId="0" fontId="79" fillId="2" borderId="13" xfId="0" applyFont="1" applyFill="1" applyBorder="1" applyAlignment="1">
      <alignment horizontal="center" vertical="center"/>
    </xf>
    <xf numFmtId="0" fontId="79" fillId="2" borderId="25" xfId="0" applyFont="1" applyFill="1" applyBorder="1" applyAlignment="1">
      <alignment horizontal="center" vertical="center"/>
    </xf>
    <xf numFmtId="0" fontId="77" fillId="2" borderId="10" xfId="0" applyFont="1" applyFill="1" applyBorder="1" applyAlignment="1">
      <alignment horizontal="center" vertical="center" wrapText="1"/>
    </xf>
    <xf numFmtId="0" fontId="77" fillId="2" borderId="0" xfId="0" applyFont="1" applyFill="1" applyBorder="1" applyAlignment="1">
      <alignment horizontal="center" vertical="center" wrapText="1"/>
    </xf>
    <xf numFmtId="0" fontId="77" fillId="2" borderId="23" xfId="0" applyFont="1" applyFill="1" applyBorder="1" applyAlignment="1">
      <alignment horizontal="center" vertical="center" wrapText="1"/>
    </xf>
    <xf numFmtId="0" fontId="77" fillId="2" borderId="12" xfId="0" applyFont="1" applyFill="1" applyBorder="1" applyAlignment="1">
      <alignment horizontal="center" vertical="center" wrapText="1"/>
    </xf>
    <xf numFmtId="0" fontId="77" fillId="2" borderId="13" xfId="0" applyFont="1" applyFill="1" applyBorder="1" applyAlignment="1">
      <alignment horizontal="center" vertical="center" wrapText="1"/>
    </xf>
    <xf numFmtId="0" fontId="77" fillId="2" borderId="54" xfId="0" applyFont="1" applyFill="1" applyBorder="1" applyAlignment="1">
      <alignment horizontal="center" vertical="center" wrapText="1"/>
    </xf>
    <xf numFmtId="0" fontId="82" fillId="2" borderId="22" xfId="0" applyFont="1" applyFill="1" applyBorder="1" applyAlignment="1">
      <alignment horizontal="center"/>
    </xf>
    <xf numFmtId="0" fontId="82" fillId="2" borderId="23" xfId="0" applyFont="1" applyFill="1" applyBorder="1" applyAlignment="1">
      <alignment horizontal="center"/>
    </xf>
    <xf numFmtId="0" fontId="82" fillId="2" borderId="5" xfId="0" applyFont="1" applyFill="1" applyBorder="1" applyAlignment="1">
      <alignment horizontal="center"/>
    </xf>
    <xf numFmtId="0" fontId="67" fillId="2" borderId="0" xfId="0" applyFont="1" applyFill="1" applyBorder="1" applyAlignment="1">
      <alignment horizontal="center" vertical="center"/>
    </xf>
    <xf numFmtId="0" fontId="67" fillId="2" borderId="23"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8" xfId="0" applyFont="1" applyFill="1" applyBorder="1" applyAlignment="1">
      <alignment horizontal="center" vertical="center"/>
    </xf>
    <xf numFmtId="0" fontId="59" fillId="2" borderId="20"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0" xfId="0" applyFont="1" applyFill="1" applyBorder="1" applyAlignment="1">
      <alignment horizontal="center" vertical="center"/>
    </xf>
    <xf numFmtId="0" fontId="59" fillId="2" borderId="18" xfId="0" applyFont="1" applyFill="1" applyBorder="1" applyAlignment="1">
      <alignment horizontal="center" vertical="center"/>
    </xf>
    <xf numFmtId="0" fontId="59" fillId="2" borderId="11" xfId="0" applyFont="1" applyFill="1" applyBorder="1" applyAlignment="1">
      <alignment horizontal="center" vertical="center"/>
    </xf>
    <xf numFmtId="0" fontId="59" fillId="2" borderId="13" xfId="0" applyFont="1" applyFill="1" applyBorder="1" applyAlignment="1">
      <alignment horizontal="center" vertical="center"/>
    </xf>
    <xf numFmtId="0" fontId="59" fillId="2" borderId="25" xfId="0" applyFont="1" applyFill="1" applyBorder="1" applyAlignment="1">
      <alignment horizontal="center" vertical="center"/>
    </xf>
    <xf numFmtId="0" fontId="59" fillId="2" borderId="10" xfId="0" applyFont="1" applyFill="1" applyBorder="1" applyAlignment="1">
      <alignment horizontal="center" vertical="center"/>
    </xf>
    <xf numFmtId="0" fontId="59" fillId="2" borderId="23" xfId="0" applyFont="1" applyFill="1" applyBorder="1" applyAlignment="1">
      <alignment horizontal="center" vertical="center"/>
    </xf>
    <xf numFmtId="0" fontId="59" fillId="2" borderId="22" xfId="0" applyFont="1" applyFill="1" applyBorder="1" applyAlignment="1">
      <alignment horizontal="center" vertical="center"/>
    </xf>
    <xf numFmtId="0" fontId="59" fillId="2" borderId="5"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23" xfId="0" applyFont="1" applyFill="1" applyBorder="1" applyAlignment="1">
      <alignment horizontal="center" vertical="center"/>
    </xf>
    <xf numFmtId="0" fontId="8" fillId="2" borderId="0" xfId="0" applyFont="1" applyFill="1" applyAlignment="1">
      <alignment horizontal="left" vertical="top"/>
    </xf>
    <xf numFmtId="0" fontId="59" fillId="2" borderId="15" xfId="0" applyFont="1" applyFill="1" applyBorder="1" applyAlignment="1">
      <alignment horizontal="center" vertical="center"/>
    </xf>
    <xf numFmtId="0" fontId="59" fillId="2" borderId="16" xfId="0" applyFont="1" applyFill="1" applyBorder="1" applyAlignment="1">
      <alignment horizontal="center" vertical="center"/>
    </xf>
    <xf numFmtId="0" fontId="59" fillId="2" borderId="24" xfId="0" applyFont="1" applyFill="1" applyBorder="1" applyAlignment="1">
      <alignment horizontal="center" vertical="center"/>
    </xf>
    <xf numFmtId="0" fontId="83" fillId="7" borderId="10" xfId="0" applyFont="1" applyFill="1" applyBorder="1" applyAlignment="1">
      <alignment horizontal="center" vertical="center"/>
    </xf>
    <xf numFmtId="0" fontId="83" fillId="7" borderId="0" xfId="0" applyFont="1" applyFill="1" applyBorder="1" applyAlignment="1">
      <alignment horizontal="center" vertical="center"/>
    </xf>
    <xf numFmtId="0" fontId="83" fillId="7" borderId="18" xfId="0" applyFont="1" applyFill="1" applyBorder="1" applyAlignment="1">
      <alignment horizontal="center" vertical="center"/>
    </xf>
    <xf numFmtId="0" fontId="69" fillId="7" borderId="0" xfId="0" applyFont="1" applyFill="1" applyBorder="1" applyAlignment="1">
      <alignment horizontal="center" vertical="center"/>
    </xf>
    <xf numFmtId="0" fontId="69" fillId="7" borderId="18" xfId="0" applyFont="1" applyFill="1" applyBorder="1" applyAlignment="1">
      <alignment horizontal="center" vertical="center"/>
    </xf>
    <xf numFmtId="0" fontId="69" fillId="0" borderId="0" xfId="0" applyFont="1" applyFill="1" applyBorder="1" applyAlignment="1">
      <alignment horizontal="center" vertical="center"/>
    </xf>
    <xf numFmtId="0" fontId="83" fillId="9" borderId="6" xfId="0" applyFont="1" applyFill="1" applyBorder="1" applyAlignment="1">
      <alignment horizontal="center" vertical="center" wrapText="1"/>
    </xf>
    <xf numFmtId="0" fontId="83" fillId="9" borderId="20" xfId="0" applyFont="1" applyFill="1" applyBorder="1" applyAlignment="1">
      <alignment horizontal="center" vertical="center" wrapText="1"/>
    </xf>
    <xf numFmtId="0" fontId="83" fillId="9" borderId="4" xfId="0" applyFont="1" applyFill="1" applyBorder="1" applyAlignment="1">
      <alignment horizontal="center" vertical="center" wrapText="1"/>
    </xf>
    <xf numFmtId="0" fontId="83" fillId="9" borderId="18" xfId="0" applyFont="1" applyFill="1" applyBorder="1" applyAlignment="1">
      <alignment horizontal="center" vertical="center" wrapText="1"/>
    </xf>
    <xf numFmtId="0" fontId="83" fillId="9" borderId="11" xfId="0" applyFont="1" applyFill="1" applyBorder="1" applyAlignment="1">
      <alignment horizontal="center" vertical="center" wrapText="1"/>
    </xf>
    <xf numFmtId="0" fontId="83" fillId="9" borderId="25"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59" fillId="9" borderId="8" xfId="0" applyFont="1" applyFill="1" applyBorder="1" applyAlignment="1">
      <alignment horizontal="center" vertical="center" wrapText="1"/>
    </xf>
    <xf numFmtId="0" fontId="59" fillId="9" borderId="9" xfId="0" applyFont="1" applyFill="1" applyBorder="1" applyAlignment="1">
      <alignment horizontal="center" vertical="center" wrapText="1"/>
    </xf>
    <xf numFmtId="0" fontId="59" fillId="9" borderId="0" xfId="0" applyFont="1" applyFill="1" applyBorder="1" applyAlignment="1">
      <alignment horizontal="center" vertical="center" wrapText="1"/>
    </xf>
    <xf numFmtId="0" fontId="59" fillId="9" borderId="5" xfId="0" applyFont="1" applyFill="1" applyBorder="1" applyAlignment="1">
      <alignment horizontal="center" vertical="center" wrapText="1"/>
    </xf>
    <xf numFmtId="0" fontId="59" fillId="9" borderId="13" xfId="0" applyFont="1" applyFill="1" applyBorder="1" applyAlignment="1">
      <alignment horizontal="center" vertical="center" wrapText="1"/>
    </xf>
    <xf numFmtId="0" fontId="59" fillId="9" borderId="14" xfId="0" applyFont="1" applyFill="1" applyBorder="1" applyAlignment="1">
      <alignment horizontal="center" vertical="center" wrapText="1"/>
    </xf>
    <xf numFmtId="0" fontId="79" fillId="2" borderId="49" xfId="0" applyFont="1" applyFill="1" applyBorder="1" applyAlignment="1">
      <alignment horizontal="center" vertical="center"/>
    </xf>
    <xf numFmtId="0" fontId="9" fillId="3" borderId="0" xfId="0" applyNumberFormat="1" applyFont="1" applyFill="1" applyBorder="1" applyAlignment="1">
      <alignment horizontal="center" vertical="center"/>
    </xf>
    <xf numFmtId="0" fontId="9" fillId="3" borderId="11" xfId="0" applyNumberFormat="1" applyFont="1" applyFill="1" applyBorder="1" applyAlignment="1">
      <alignment horizontal="center" vertical="top"/>
    </xf>
    <xf numFmtId="0" fontId="9" fillId="3" borderId="25" xfId="0" applyNumberFormat="1" applyFont="1" applyFill="1" applyBorder="1" applyAlignment="1">
      <alignment horizontal="center" vertical="top"/>
    </xf>
    <xf numFmtId="0" fontId="65" fillId="9" borderId="6" xfId="0" applyFont="1" applyFill="1" applyBorder="1" applyAlignment="1">
      <alignment horizontal="center" vertical="center"/>
    </xf>
    <xf numFmtId="0" fontId="65" fillId="9" borderId="20" xfId="0" applyFont="1" applyFill="1" applyBorder="1" applyAlignment="1">
      <alignment horizontal="center" vertical="center"/>
    </xf>
    <xf numFmtId="0" fontId="9" fillId="3" borderId="4" xfId="0" applyNumberFormat="1" applyFont="1" applyFill="1" applyBorder="1" applyAlignment="1">
      <alignment horizontal="center" vertical="top"/>
    </xf>
    <xf numFmtId="0" fontId="9" fillId="3" borderId="0" xfId="0" applyNumberFormat="1" applyFont="1" applyFill="1" applyBorder="1" applyAlignment="1">
      <alignment horizontal="center" vertical="top"/>
    </xf>
    <xf numFmtId="0" fontId="77" fillId="2" borderId="22" xfId="0" applyFont="1" applyFill="1" applyBorder="1" applyAlignment="1">
      <alignment horizontal="center" vertical="center"/>
    </xf>
    <xf numFmtId="0" fontId="77" fillId="2" borderId="0"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13" xfId="0" applyFont="1" applyFill="1" applyBorder="1" applyAlignment="1">
      <alignment horizontal="center" vertical="center"/>
    </xf>
    <xf numFmtId="0" fontId="2" fillId="3" borderId="4" xfId="0" applyFont="1" applyFill="1" applyBorder="1" applyAlignment="1">
      <alignment horizontal="center" vertical="top"/>
    </xf>
    <xf numFmtId="0" fontId="2" fillId="3" borderId="0" xfId="0" applyFont="1" applyFill="1" applyBorder="1" applyAlignment="1">
      <alignment horizontal="center" vertical="top"/>
    </xf>
    <xf numFmtId="0" fontId="65" fillId="2" borderId="10" xfId="0" applyFont="1" applyFill="1" applyBorder="1" applyAlignment="1" applyProtection="1">
      <alignment horizontal="center" vertical="center"/>
    </xf>
    <xf numFmtId="0" fontId="65" fillId="2" borderId="23" xfId="0" applyFont="1" applyFill="1" applyBorder="1" applyAlignment="1" applyProtection="1">
      <alignment horizontal="center" vertical="center"/>
    </xf>
    <xf numFmtId="0" fontId="65" fillId="2" borderId="12" xfId="0" applyFont="1" applyFill="1" applyBorder="1" applyAlignment="1" applyProtection="1">
      <alignment horizontal="center" vertical="center"/>
    </xf>
    <xf numFmtId="0" fontId="65" fillId="2" borderId="54" xfId="0" applyFont="1" applyFill="1" applyBorder="1" applyAlignment="1" applyProtection="1">
      <alignment horizontal="center" vertical="center"/>
    </xf>
    <xf numFmtId="0" fontId="65" fillId="2" borderId="22"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65" fillId="2" borderId="5" xfId="0" applyFont="1" applyFill="1" applyBorder="1" applyAlignment="1" applyProtection="1">
      <alignment horizontal="center" vertical="center"/>
    </xf>
    <xf numFmtId="0" fontId="2" fillId="3" borderId="11" xfId="0" applyFont="1" applyFill="1" applyBorder="1" applyAlignment="1">
      <alignment horizontal="center" vertical="top"/>
    </xf>
    <xf numFmtId="0" fontId="2" fillId="3" borderId="25" xfId="0" applyFont="1" applyFill="1" applyBorder="1" applyAlignment="1">
      <alignment horizontal="center" vertical="top"/>
    </xf>
    <xf numFmtId="0" fontId="2" fillId="3" borderId="0" xfId="0" applyFont="1" applyFill="1" applyBorder="1" applyAlignment="1">
      <alignment horizontal="center" vertical="center"/>
    </xf>
    <xf numFmtId="0" fontId="77" fillId="2" borderId="22" xfId="0" applyFont="1" applyFill="1" applyBorder="1" applyAlignment="1">
      <alignment horizontal="center" vertical="center" wrapText="1"/>
    </xf>
    <xf numFmtId="0" fontId="77" fillId="2" borderId="5" xfId="0" applyFont="1" applyFill="1" applyBorder="1" applyAlignment="1">
      <alignment horizontal="center" vertical="center" wrapText="1"/>
    </xf>
    <xf numFmtId="0" fontId="77" fillId="2" borderId="26" xfId="0" applyFont="1" applyFill="1" applyBorder="1" applyAlignment="1">
      <alignment horizontal="center" vertical="center" wrapText="1"/>
    </xf>
    <xf numFmtId="0" fontId="77" fillId="2" borderId="14" xfId="0" applyFont="1" applyFill="1" applyBorder="1" applyAlignment="1">
      <alignment horizontal="center" vertical="center" wrapText="1"/>
    </xf>
    <xf numFmtId="0" fontId="77" fillId="0" borderId="26" xfId="0" applyFont="1" applyBorder="1" applyAlignment="1">
      <alignment horizontal="center" vertical="top"/>
    </xf>
    <xf numFmtId="0" fontId="77" fillId="0" borderId="13" xfId="0" applyFont="1" applyBorder="1" applyAlignment="1">
      <alignment horizontal="center" vertical="top"/>
    </xf>
    <xf numFmtId="0" fontId="77" fillId="2" borderId="10" xfId="0" applyFont="1" applyFill="1" applyBorder="1" applyAlignment="1">
      <alignment horizontal="center" vertical="center"/>
    </xf>
    <xf numFmtId="0" fontId="77" fillId="2" borderId="0" xfId="0" applyFont="1" applyFill="1" applyBorder="1" applyAlignment="1">
      <alignment horizontal="center"/>
    </xf>
    <xf numFmtId="0" fontId="77" fillId="2" borderId="23" xfId="0" applyFont="1" applyFill="1" applyBorder="1" applyAlignment="1">
      <alignment horizontal="center"/>
    </xf>
    <xf numFmtId="0" fontId="77" fillId="2" borderId="22" xfId="0" applyFont="1" applyFill="1" applyBorder="1" applyAlignment="1">
      <alignment horizontal="center"/>
    </xf>
    <xf numFmtId="0" fontId="77" fillId="0" borderId="12" xfId="0" applyFont="1" applyBorder="1" applyAlignment="1">
      <alignment horizontal="left" vertical="top"/>
    </xf>
    <xf numFmtId="0" fontId="77" fillId="0" borderId="13" xfId="0" applyFont="1" applyBorder="1" applyAlignment="1">
      <alignment horizontal="left" vertical="top"/>
    </xf>
    <xf numFmtId="0" fontId="77" fillId="2" borderId="13" xfId="0" applyFont="1" applyFill="1" applyBorder="1" applyAlignment="1">
      <alignment horizontal="center" vertical="top"/>
    </xf>
    <xf numFmtId="0" fontId="77" fillId="2" borderId="13" xfId="0" applyFont="1" applyFill="1" applyBorder="1" applyAlignment="1">
      <alignment horizontal="center" vertical="center"/>
    </xf>
    <xf numFmtId="0" fontId="77" fillId="2" borderId="54" xfId="0" applyFont="1" applyFill="1" applyBorder="1" applyAlignment="1">
      <alignment horizontal="center" vertical="center"/>
    </xf>
    <xf numFmtId="0" fontId="77" fillId="2" borderId="54" xfId="0" applyFont="1" applyFill="1" applyBorder="1" applyAlignment="1">
      <alignment horizontal="center" vertical="top"/>
    </xf>
    <xf numFmtId="0" fontId="8" fillId="0" borderId="0" xfId="0" applyFont="1" applyAlignment="1">
      <alignment horizontal="left"/>
    </xf>
    <xf numFmtId="0" fontId="8" fillId="0" borderId="0" xfId="0" applyFont="1" applyBorder="1" applyAlignment="1">
      <alignment horizontal="left" vertical="top"/>
    </xf>
    <xf numFmtId="0" fontId="82" fillId="9" borderId="7" xfId="0" applyFont="1" applyFill="1" applyBorder="1" applyAlignment="1">
      <alignment horizontal="center" vertical="center" wrapText="1"/>
    </xf>
    <xf numFmtId="0" fontId="82" fillId="9" borderId="10" xfId="0" applyFont="1" applyFill="1" applyBorder="1" applyAlignment="1">
      <alignment horizontal="center" vertical="center" wrapText="1"/>
    </xf>
    <xf numFmtId="0" fontId="82" fillId="9" borderId="12" xfId="0" applyFont="1" applyFill="1" applyBorder="1" applyAlignment="1">
      <alignment horizontal="center" vertical="center" wrapText="1"/>
    </xf>
    <xf numFmtId="0" fontId="65" fillId="2" borderId="74" xfId="0" applyFont="1" applyFill="1" applyBorder="1" applyAlignment="1">
      <alignment horizontal="center" vertical="center"/>
    </xf>
    <xf numFmtId="0" fontId="65" fillId="2" borderId="27" xfId="0" applyFont="1" applyFill="1" applyBorder="1" applyAlignment="1">
      <alignment horizontal="center" vertical="center"/>
    </xf>
    <xf numFmtId="0" fontId="65" fillId="2" borderId="28" xfId="0" applyFont="1" applyFill="1" applyBorder="1" applyAlignment="1">
      <alignment horizontal="center" vertical="center"/>
    </xf>
    <xf numFmtId="0" fontId="2" fillId="0" borderId="0" xfId="0" applyFont="1" applyAlignment="1">
      <alignment horizontal="center"/>
    </xf>
    <xf numFmtId="0" fontId="24" fillId="11" borderId="4" xfId="0" applyFont="1" applyFill="1" applyBorder="1" applyAlignment="1">
      <alignment horizontal="center" vertical="top"/>
    </xf>
    <xf numFmtId="0" fontId="24" fillId="11" borderId="0" xfId="0" applyFont="1" applyFill="1" applyBorder="1" applyAlignment="1">
      <alignment horizontal="center" vertical="top"/>
    </xf>
    <xf numFmtId="0" fontId="24" fillId="11" borderId="5" xfId="0" applyFont="1" applyFill="1" applyBorder="1" applyAlignment="1">
      <alignment horizontal="center" vertical="top"/>
    </xf>
    <xf numFmtId="0" fontId="79" fillId="2" borderId="1" xfId="0" applyFont="1" applyFill="1" applyBorder="1" applyAlignment="1">
      <alignment horizontal="center" vertical="center"/>
    </xf>
    <xf numFmtId="0" fontId="79" fillId="2" borderId="2" xfId="0" applyFont="1" applyFill="1" applyBorder="1" applyAlignment="1">
      <alignment horizontal="center" vertical="center"/>
    </xf>
    <xf numFmtId="0" fontId="79" fillId="2" borderId="75" xfId="0" applyFont="1" applyFill="1" applyBorder="1" applyAlignment="1">
      <alignment horizontal="center" vertical="center"/>
    </xf>
    <xf numFmtId="0" fontId="79" fillId="2" borderId="66" xfId="0" applyNumberFormat="1" applyFont="1" applyFill="1" applyBorder="1" applyAlignment="1">
      <alignment horizontal="center" vertical="center"/>
    </xf>
    <xf numFmtId="0" fontId="79" fillId="2" borderId="2" xfId="0" applyNumberFormat="1" applyFont="1" applyFill="1" applyBorder="1" applyAlignment="1">
      <alignment horizontal="center" vertical="center"/>
    </xf>
    <xf numFmtId="0" fontId="79" fillId="2" borderId="76" xfId="0" applyNumberFormat="1" applyFont="1" applyFill="1" applyBorder="1" applyAlignment="1">
      <alignment horizontal="center" vertical="center"/>
    </xf>
    <xf numFmtId="0" fontId="79" fillId="2" borderId="12" xfId="0" applyNumberFormat="1" applyFont="1" applyFill="1" applyBorder="1" applyAlignment="1">
      <alignment horizontal="center" vertical="center"/>
    </xf>
    <xf numFmtId="0" fontId="79" fillId="2" borderId="13" xfId="0" applyNumberFormat="1" applyFont="1" applyFill="1" applyBorder="1" applyAlignment="1">
      <alignment horizontal="center" vertical="center"/>
    </xf>
    <xf numFmtId="0" fontId="79" fillId="2" borderId="54" xfId="0" applyNumberFormat="1" applyFont="1" applyFill="1" applyBorder="1" applyAlignment="1">
      <alignment horizontal="center" vertical="center"/>
    </xf>
    <xf numFmtId="0" fontId="79" fillId="2" borderId="67" xfId="0" applyNumberFormat="1" applyFont="1" applyFill="1" applyBorder="1" applyAlignment="1">
      <alignment horizontal="center" vertical="center"/>
    </xf>
    <xf numFmtId="0" fontId="79" fillId="2" borderId="3" xfId="0" applyNumberFormat="1" applyFont="1" applyFill="1" applyBorder="1" applyAlignment="1">
      <alignment horizontal="center" vertical="center"/>
    </xf>
    <xf numFmtId="0" fontId="79" fillId="2" borderId="26" xfId="0" applyNumberFormat="1" applyFont="1" applyFill="1" applyBorder="1" applyAlignment="1">
      <alignment horizontal="center" vertical="center"/>
    </xf>
    <xf numFmtId="0" fontId="79" fillId="2" borderId="14" xfId="0" applyNumberFormat="1" applyFont="1" applyFill="1" applyBorder="1" applyAlignment="1">
      <alignment horizontal="center" vertical="center"/>
    </xf>
    <xf numFmtId="0" fontId="79" fillId="9" borderId="74" xfId="0" applyFont="1" applyFill="1" applyBorder="1" applyAlignment="1">
      <alignment horizontal="center" vertical="center" wrapText="1"/>
    </xf>
    <xf numFmtId="0" fontId="80" fillId="2" borderId="0" xfId="0" applyFont="1" applyFill="1" applyBorder="1" applyAlignment="1">
      <alignment horizontal="center" vertical="center"/>
    </xf>
    <xf numFmtId="0" fontId="80" fillId="2" borderId="5" xfId="0" applyFont="1" applyFill="1" applyBorder="1" applyAlignment="1">
      <alignment horizontal="center" vertical="center"/>
    </xf>
    <xf numFmtId="0" fontId="67" fillId="2" borderId="5" xfId="0" applyFont="1" applyFill="1" applyBorder="1" applyAlignment="1">
      <alignment horizontal="center" vertical="center"/>
    </xf>
    <xf numFmtId="0" fontId="80" fillId="3" borderId="77" xfId="0" applyFont="1" applyFill="1" applyBorder="1" applyAlignment="1">
      <alignment horizontal="center" vertical="center"/>
    </xf>
    <xf numFmtId="0" fontId="80" fillId="3" borderId="43" xfId="0" applyFont="1" applyFill="1" applyBorder="1" applyAlignment="1">
      <alignment horizontal="center" vertical="center"/>
    </xf>
    <xf numFmtId="0" fontId="80" fillId="3" borderId="80" xfId="0" applyFont="1" applyFill="1" applyBorder="1" applyAlignment="1">
      <alignment horizontal="center" vertical="center"/>
    </xf>
    <xf numFmtId="0" fontId="80" fillId="3" borderId="69" xfId="0" applyFont="1" applyFill="1" applyBorder="1" applyAlignment="1">
      <alignment horizontal="center" vertical="center"/>
    </xf>
    <xf numFmtId="0" fontId="80" fillId="3" borderId="6" xfId="0" applyFont="1" applyFill="1" applyBorder="1" applyAlignment="1">
      <alignment horizontal="center" vertical="center"/>
    </xf>
    <xf numFmtId="0" fontId="80" fillId="3" borderId="20" xfId="0" applyFont="1" applyFill="1" applyBorder="1" applyAlignment="1">
      <alignment horizontal="center" vertical="center"/>
    </xf>
    <xf numFmtId="0" fontId="65" fillId="2" borderId="4" xfId="0" applyFont="1" applyFill="1" applyBorder="1" applyAlignment="1">
      <alignment horizontal="center" vertical="center"/>
    </xf>
    <xf numFmtId="0" fontId="65" fillId="2" borderId="10" xfId="0" applyFont="1" applyFill="1" applyBorder="1" applyAlignment="1">
      <alignment horizontal="center" vertical="center"/>
    </xf>
    <xf numFmtId="0" fontId="65" fillId="2" borderId="22" xfId="0" applyFont="1" applyFill="1" applyBorder="1" applyAlignment="1">
      <alignment horizontal="center" vertical="center"/>
    </xf>
    <xf numFmtId="0" fontId="80" fillId="3" borderId="79" xfId="0" applyFont="1" applyFill="1" applyBorder="1" applyAlignment="1">
      <alignment horizontal="center"/>
    </xf>
    <xf numFmtId="0" fontId="80" fillId="3" borderId="68" xfId="0" applyFont="1" applyFill="1" applyBorder="1" applyAlignment="1">
      <alignment horizontal="center"/>
    </xf>
    <xf numFmtId="0" fontId="65" fillId="2" borderId="22" xfId="0" applyNumberFormat="1" applyFont="1" applyFill="1" applyBorder="1" applyAlignment="1">
      <alignment horizontal="center"/>
    </xf>
    <xf numFmtId="0" fontId="65" fillId="2" borderId="0" xfId="0" applyNumberFormat="1" applyFont="1" applyFill="1" applyBorder="1" applyAlignment="1">
      <alignment horizontal="center"/>
    </xf>
    <xf numFmtId="0" fontId="65" fillId="2" borderId="23" xfId="0" applyNumberFormat="1" applyFont="1" applyFill="1" applyBorder="1" applyAlignment="1">
      <alignment horizontal="center"/>
    </xf>
    <xf numFmtId="0" fontId="65" fillId="2" borderId="5" xfId="0" applyNumberFormat="1" applyFont="1" applyFill="1" applyBorder="1" applyAlignment="1">
      <alignment horizontal="center"/>
    </xf>
    <xf numFmtId="0" fontId="65" fillId="2" borderId="67" xfId="0" applyNumberFormat="1" applyFont="1" applyFill="1" applyBorder="1" applyAlignment="1">
      <alignment horizontal="center"/>
    </xf>
    <xf numFmtId="0" fontId="65" fillId="2" borderId="2" xfId="0" applyNumberFormat="1" applyFont="1" applyFill="1" applyBorder="1" applyAlignment="1">
      <alignment horizontal="center"/>
    </xf>
    <xf numFmtId="0" fontId="65" fillId="2" borderId="66" xfId="0" applyNumberFormat="1" applyFont="1" applyFill="1" applyBorder="1" applyAlignment="1">
      <alignment horizontal="center" vertical="center" wrapText="1"/>
    </xf>
    <xf numFmtId="0" fontId="65" fillId="2" borderId="76" xfId="0" applyNumberFormat="1" applyFont="1" applyFill="1" applyBorder="1" applyAlignment="1">
      <alignment horizontal="center" vertical="center" wrapText="1"/>
    </xf>
    <xf numFmtId="0" fontId="65" fillId="2" borderId="10" xfId="0" applyNumberFormat="1" applyFont="1" applyFill="1" applyBorder="1" applyAlignment="1">
      <alignment horizontal="center" vertical="center" wrapText="1"/>
    </xf>
    <xf numFmtId="0" fontId="65" fillId="2" borderId="23" xfId="0" applyNumberFormat="1" applyFont="1" applyFill="1" applyBorder="1" applyAlignment="1">
      <alignment horizontal="center" vertical="center" wrapText="1"/>
    </xf>
    <xf numFmtId="0" fontId="65" fillId="2" borderId="12" xfId="0" applyNumberFormat="1" applyFont="1" applyFill="1" applyBorder="1" applyAlignment="1">
      <alignment horizontal="center" vertical="center" wrapText="1"/>
    </xf>
    <xf numFmtId="0" fontId="65" fillId="2" borderId="54" xfId="0" applyNumberFormat="1" applyFont="1" applyFill="1" applyBorder="1" applyAlignment="1">
      <alignment horizontal="center" vertical="center" wrapText="1"/>
    </xf>
    <xf numFmtId="0" fontId="59"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59" fillId="2" borderId="75" xfId="0" applyFont="1" applyFill="1" applyBorder="1" applyAlignment="1">
      <alignment horizontal="center" vertical="center"/>
    </xf>
    <xf numFmtId="0" fontId="63" fillId="2" borderId="22" xfId="0" applyNumberFormat="1" applyFont="1" applyFill="1" applyBorder="1" applyAlignment="1">
      <alignment horizontal="center"/>
    </xf>
    <xf numFmtId="0" fontId="63" fillId="2" borderId="0" xfId="0" applyNumberFormat="1" applyFont="1" applyFill="1" applyBorder="1" applyAlignment="1">
      <alignment horizontal="center"/>
    </xf>
    <xf numFmtId="0" fontId="63" fillId="2" borderId="23" xfId="0" applyNumberFormat="1" applyFont="1" applyFill="1" applyBorder="1" applyAlignment="1">
      <alignment horizontal="center"/>
    </xf>
    <xf numFmtId="0" fontId="63" fillId="2" borderId="5" xfId="0" applyNumberFormat="1" applyFont="1" applyFill="1" applyBorder="1" applyAlignment="1">
      <alignment horizontal="center"/>
    </xf>
    <xf numFmtId="0" fontId="79" fillId="2" borderId="10" xfId="0" applyFont="1" applyFill="1" applyBorder="1" applyAlignment="1">
      <alignment horizontal="center" vertical="center"/>
    </xf>
    <xf numFmtId="0" fontId="79" fillId="2" borderId="23" xfId="0" applyFont="1" applyFill="1" applyBorder="1" applyAlignment="1">
      <alignment horizontal="center" vertical="center"/>
    </xf>
    <xf numFmtId="0" fontId="79" fillId="2" borderId="19" xfId="0" applyFont="1" applyFill="1" applyBorder="1" applyAlignment="1">
      <alignment horizontal="center" vertical="center"/>
    </xf>
    <xf numFmtId="0" fontId="79" fillId="2" borderId="32" xfId="0" applyFont="1" applyFill="1" applyBorder="1" applyAlignment="1">
      <alignment horizontal="center" vertical="center"/>
    </xf>
    <xf numFmtId="0" fontId="79" fillId="2" borderId="15" xfId="0" applyFont="1" applyFill="1" applyBorder="1" applyAlignment="1">
      <alignment horizontal="center" vertical="center"/>
    </xf>
    <xf numFmtId="0" fontId="79" fillId="2" borderId="24" xfId="0" applyFont="1" applyFill="1" applyBorder="1" applyAlignment="1">
      <alignment horizontal="center" vertical="center"/>
    </xf>
    <xf numFmtId="0" fontId="79" fillId="2" borderId="18" xfId="0" applyFont="1" applyFill="1" applyBorder="1" applyAlignment="1">
      <alignment horizontal="center" vertical="center" wrapText="1"/>
    </xf>
    <xf numFmtId="0" fontId="77" fillId="3" borderId="10" xfId="0" applyFont="1" applyFill="1" applyBorder="1" applyAlignment="1">
      <alignment horizontal="center" vertical="center" wrapText="1"/>
    </xf>
    <xf numFmtId="0" fontId="77" fillId="3" borderId="23" xfId="0" applyFont="1" applyFill="1" applyBorder="1" applyAlignment="1">
      <alignment horizontal="center" vertical="center" wrapText="1"/>
    </xf>
    <xf numFmtId="0" fontId="77" fillId="2" borderId="10" xfId="0" quotePrefix="1" applyFont="1" applyFill="1" applyBorder="1" applyAlignment="1">
      <alignment horizontal="center" vertical="center"/>
    </xf>
    <xf numFmtId="0" fontId="77" fillId="2" borderId="23" xfId="0" quotePrefix="1" applyFont="1" applyFill="1" applyBorder="1" applyAlignment="1">
      <alignment horizontal="center" vertical="center"/>
    </xf>
    <xf numFmtId="0" fontId="35" fillId="11" borderId="4" xfId="0" applyFont="1" applyFill="1" applyBorder="1" applyAlignment="1">
      <alignment horizontal="center" vertical="top"/>
    </xf>
    <xf numFmtId="0" fontId="35" fillId="11" borderId="0" xfId="0" applyFont="1" applyFill="1" applyBorder="1" applyAlignment="1">
      <alignment horizontal="center" vertical="top"/>
    </xf>
    <xf numFmtId="0" fontId="35" fillId="11" borderId="5" xfId="0" applyFont="1" applyFill="1" applyBorder="1" applyAlignment="1">
      <alignment horizontal="center" vertical="top"/>
    </xf>
    <xf numFmtId="0" fontId="79" fillId="2" borderId="22" xfId="0" applyFont="1" applyFill="1" applyBorder="1" applyAlignment="1">
      <alignment horizontal="center" vertical="center"/>
    </xf>
    <xf numFmtId="0" fontId="65" fillId="2" borderId="5" xfId="0" applyFont="1" applyFill="1" applyBorder="1" applyAlignment="1">
      <alignment horizontal="center" vertical="center"/>
    </xf>
    <xf numFmtId="0" fontId="69" fillId="2" borderId="22" xfId="0" applyFont="1" applyFill="1" applyBorder="1" applyAlignment="1">
      <alignment horizontal="center" vertical="center"/>
    </xf>
    <xf numFmtId="0" fontId="69" fillId="2" borderId="23"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17" xfId="0" applyFont="1" applyFill="1" applyBorder="1" applyAlignment="1">
      <alignment horizontal="center" vertical="center"/>
    </xf>
    <xf numFmtId="0" fontId="77" fillId="3" borderId="10" xfId="0" quotePrefix="1" applyFont="1" applyFill="1" applyBorder="1" applyAlignment="1">
      <alignment horizontal="center" vertical="top"/>
    </xf>
    <xf numFmtId="0" fontId="77" fillId="3" borderId="23" xfId="0" quotePrefix="1" applyFont="1" applyFill="1" applyBorder="1" applyAlignment="1">
      <alignment horizontal="center" vertical="top"/>
    </xf>
    <xf numFmtId="49" fontId="65" fillId="3" borderId="4" xfId="0" quotePrefix="1" applyNumberFormat="1" applyFont="1" applyFill="1" applyBorder="1" applyAlignment="1">
      <alignment horizontal="center" vertical="center"/>
    </xf>
    <xf numFmtId="49" fontId="65" fillId="3" borderId="18" xfId="0" quotePrefix="1" applyNumberFormat="1" applyFont="1" applyFill="1" applyBorder="1" applyAlignment="1">
      <alignment horizontal="center" vertical="center"/>
    </xf>
    <xf numFmtId="0" fontId="69" fillId="2" borderId="6" xfId="0" applyFont="1" applyFill="1" applyBorder="1" applyAlignment="1">
      <alignment horizontal="center" vertical="center"/>
    </xf>
    <xf numFmtId="0" fontId="69" fillId="2" borderId="20"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18" xfId="0" applyFont="1" applyFill="1" applyBorder="1" applyAlignment="1">
      <alignment horizontal="center" vertical="center"/>
    </xf>
    <xf numFmtId="0" fontId="69" fillId="2" borderId="15" xfId="0" applyFont="1" applyFill="1" applyBorder="1" applyAlignment="1">
      <alignment horizontal="center" vertical="center"/>
    </xf>
    <xf numFmtId="0" fontId="69" fillId="2" borderId="24" xfId="0" applyFont="1" applyFill="1" applyBorder="1" applyAlignment="1">
      <alignment horizontal="center" vertical="center"/>
    </xf>
    <xf numFmtId="0" fontId="65" fillId="2" borderId="33" xfId="0" applyFont="1" applyFill="1" applyBorder="1" applyAlignment="1">
      <alignment horizontal="center"/>
    </xf>
    <xf numFmtId="0" fontId="65" fillId="2" borderId="34" xfId="0" applyFont="1" applyFill="1" applyBorder="1" applyAlignment="1">
      <alignment horizontal="center"/>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bgc.gov/sites/default/files/legacy/docs/2013-PBGC-Data-Tables-Multiemployer-Suppl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75"/>
  <sheetViews>
    <sheetView tabSelected="1" zoomScale="110" zoomScaleNormal="110" workbookViewId="0">
      <selection activeCell="B1" sqref="B1"/>
    </sheetView>
  </sheetViews>
  <sheetFormatPr defaultRowHeight="12.75" x14ac:dyDescent="0.2"/>
  <cols>
    <col min="1" max="1" width="9.140625" style="984"/>
    <col min="2" max="2" width="65" bestFit="1" customWidth="1"/>
  </cols>
  <sheetData>
    <row r="1" spans="1:2" x14ac:dyDescent="0.2">
      <c r="A1" s="982" t="s">
        <v>681</v>
      </c>
      <c r="B1" s="983"/>
    </row>
    <row r="2" spans="1:2" x14ac:dyDescent="0.2">
      <c r="A2" s="982"/>
      <c r="B2" s="2242" t="s">
        <v>1015</v>
      </c>
    </row>
    <row r="3" spans="1:2" x14ac:dyDescent="0.2">
      <c r="A3" s="1012" t="s">
        <v>682</v>
      </c>
      <c r="B3" s="1012" t="s">
        <v>683</v>
      </c>
    </row>
    <row r="4" spans="1:2" x14ac:dyDescent="0.2">
      <c r="A4" s="2243" t="s">
        <v>684</v>
      </c>
      <c r="B4" s="2244" t="s">
        <v>969</v>
      </c>
    </row>
    <row r="5" spans="1:2" x14ac:dyDescent="0.2">
      <c r="A5" s="2243" t="s">
        <v>685</v>
      </c>
      <c r="B5" s="2244" t="s">
        <v>10</v>
      </c>
    </row>
    <row r="6" spans="1:2" x14ac:dyDescent="0.2">
      <c r="A6" s="2243" t="s">
        <v>686</v>
      </c>
      <c r="B6" s="2244" t="s">
        <v>338</v>
      </c>
    </row>
    <row r="7" spans="1:2" x14ac:dyDescent="0.2">
      <c r="A7" s="2243" t="s">
        <v>687</v>
      </c>
      <c r="B7" s="2244" t="s">
        <v>349</v>
      </c>
    </row>
    <row r="8" spans="1:2" x14ac:dyDescent="0.2">
      <c r="A8" s="2243" t="s">
        <v>688</v>
      </c>
      <c r="B8" s="2244" t="s">
        <v>970</v>
      </c>
    </row>
    <row r="9" spans="1:2" x14ac:dyDescent="0.2">
      <c r="A9" s="2243" t="s">
        <v>689</v>
      </c>
      <c r="B9" s="2244" t="s">
        <v>407</v>
      </c>
    </row>
    <row r="10" spans="1:2" x14ac:dyDescent="0.2">
      <c r="A10" s="2243" t="s">
        <v>690</v>
      </c>
      <c r="B10" s="2244" t="s">
        <v>409</v>
      </c>
    </row>
    <row r="11" spans="1:2" x14ac:dyDescent="0.2">
      <c r="A11" s="2243" t="s">
        <v>691</v>
      </c>
      <c r="B11" s="2244" t="s">
        <v>415</v>
      </c>
    </row>
    <row r="12" spans="1:2" x14ac:dyDescent="0.2">
      <c r="A12" s="2243" t="s">
        <v>692</v>
      </c>
      <c r="B12" s="2244" t="s">
        <v>417</v>
      </c>
    </row>
    <row r="13" spans="1:2" x14ac:dyDescent="0.2">
      <c r="A13" s="2243" t="s">
        <v>1017</v>
      </c>
      <c r="B13" s="2244" t="s">
        <v>427</v>
      </c>
    </row>
    <row r="14" spans="1:2" x14ac:dyDescent="0.2">
      <c r="A14" s="2243" t="s">
        <v>693</v>
      </c>
      <c r="B14" s="2244" t="s">
        <v>435</v>
      </c>
    </row>
    <row r="15" spans="1:2" x14ac:dyDescent="0.2">
      <c r="A15" s="2243" t="s">
        <v>694</v>
      </c>
      <c r="B15" s="2244" t="s">
        <v>446</v>
      </c>
    </row>
    <row r="16" spans="1:2" x14ac:dyDescent="0.2">
      <c r="A16" s="2243" t="s">
        <v>695</v>
      </c>
      <c r="B16" s="2244" t="s">
        <v>452</v>
      </c>
    </row>
    <row r="17" spans="1:2" x14ac:dyDescent="0.2">
      <c r="A17" s="2243" t="s">
        <v>696</v>
      </c>
      <c r="B17" s="2244" t="s">
        <v>454</v>
      </c>
    </row>
    <row r="18" spans="1:2" x14ac:dyDescent="0.2">
      <c r="A18" s="2243" t="s">
        <v>697</v>
      </c>
      <c r="B18" s="2244" t="s">
        <v>456</v>
      </c>
    </row>
    <row r="19" spans="1:2" x14ac:dyDescent="0.2">
      <c r="A19" s="2243" t="s">
        <v>698</v>
      </c>
      <c r="B19" s="2244" t="s">
        <v>458</v>
      </c>
    </row>
    <row r="20" spans="1:2" x14ac:dyDescent="0.2">
      <c r="A20" s="2243" t="s">
        <v>1018</v>
      </c>
      <c r="B20" s="2244" t="s">
        <v>463</v>
      </c>
    </row>
    <row r="21" spans="1:2" x14ac:dyDescent="0.2">
      <c r="A21" s="2243" t="s">
        <v>699</v>
      </c>
      <c r="B21" s="2244" t="s">
        <v>465</v>
      </c>
    </row>
    <row r="22" spans="1:2" x14ac:dyDescent="0.2">
      <c r="A22" s="2243" t="s">
        <v>700</v>
      </c>
      <c r="B22" s="2244" t="s">
        <v>479</v>
      </c>
    </row>
    <row r="23" spans="1:2" x14ac:dyDescent="0.2">
      <c r="A23" s="2243" t="s">
        <v>701</v>
      </c>
      <c r="B23" s="2244" t="s">
        <v>972</v>
      </c>
    </row>
    <row r="24" spans="1:2" x14ac:dyDescent="0.2">
      <c r="A24" s="2243" t="s">
        <v>702</v>
      </c>
      <c r="B24" s="2244" t="s">
        <v>883</v>
      </c>
    </row>
    <row r="25" spans="1:2" x14ac:dyDescent="0.2">
      <c r="A25" s="2243" t="s">
        <v>703</v>
      </c>
      <c r="B25" s="2244" t="s">
        <v>893</v>
      </c>
    </row>
    <row r="26" spans="1:2" x14ac:dyDescent="0.2">
      <c r="A26" s="2243" t="s">
        <v>704</v>
      </c>
      <c r="B26" s="2244" t="s">
        <v>973</v>
      </c>
    </row>
    <row r="27" spans="1:2" x14ac:dyDescent="0.2">
      <c r="A27" s="2243" t="s">
        <v>705</v>
      </c>
      <c r="B27" s="2244" t="s">
        <v>974</v>
      </c>
    </row>
    <row r="28" spans="1:2" x14ac:dyDescent="0.2">
      <c r="A28" s="2243" t="s">
        <v>706</v>
      </c>
      <c r="B28" s="2244" t="s">
        <v>975</v>
      </c>
    </row>
    <row r="29" spans="1:2" x14ac:dyDescent="0.2">
      <c r="A29" s="2243" t="s">
        <v>707</v>
      </c>
      <c r="B29" s="2244" t="s">
        <v>976</v>
      </c>
    </row>
    <row r="30" spans="1:2" x14ac:dyDescent="0.2">
      <c r="A30" s="2243" t="s">
        <v>708</v>
      </c>
      <c r="B30" s="2244" t="s">
        <v>977</v>
      </c>
    </row>
    <row r="31" spans="1:2" x14ac:dyDescent="0.2">
      <c r="A31" s="2243" t="s">
        <v>709</v>
      </c>
      <c r="B31" s="2244" t="s">
        <v>948</v>
      </c>
    </row>
    <row r="32" spans="1:2" x14ac:dyDescent="0.2">
      <c r="A32" s="2243" t="s">
        <v>710</v>
      </c>
      <c r="B32" s="2244" t="s">
        <v>957</v>
      </c>
    </row>
    <row r="33" spans="1:2" x14ac:dyDescent="0.2">
      <c r="A33" s="2243" t="s">
        <v>711</v>
      </c>
      <c r="B33" s="2244" t="s">
        <v>51</v>
      </c>
    </row>
    <row r="34" spans="1:2" x14ac:dyDescent="0.2">
      <c r="A34" s="2243" t="s">
        <v>712</v>
      </c>
      <c r="B34" s="2244" t="s">
        <v>68</v>
      </c>
    </row>
    <row r="35" spans="1:2" x14ac:dyDescent="0.2">
      <c r="A35" s="2243" t="s">
        <v>713</v>
      </c>
      <c r="B35" s="2244" t="s">
        <v>72</v>
      </c>
    </row>
    <row r="36" spans="1:2" x14ac:dyDescent="0.2">
      <c r="A36" s="2243" t="s">
        <v>714</v>
      </c>
      <c r="B36" s="2244" t="s">
        <v>978</v>
      </c>
    </row>
    <row r="37" spans="1:2" x14ac:dyDescent="0.2">
      <c r="A37" s="2243" t="s">
        <v>715</v>
      </c>
      <c r="B37" s="2244" t="s">
        <v>979</v>
      </c>
    </row>
    <row r="38" spans="1:2" x14ac:dyDescent="0.2">
      <c r="A38" s="2243" t="s">
        <v>716</v>
      </c>
      <c r="B38" s="2244" t="s">
        <v>980</v>
      </c>
    </row>
    <row r="39" spans="1:2" x14ac:dyDescent="0.2">
      <c r="A39" s="2243" t="s">
        <v>717</v>
      </c>
      <c r="B39" s="2244" t="s">
        <v>981</v>
      </c>
    </row>
    <row r="40" spans="1:2" x14ac:dyDescent="0.2">
      <c r="A40" s="2243" t="s">
        <v>718</v>
      </c>
      <c r="B40" s="2244" t="s">
        <v>982</v>
      </c>
    </row>
    <row r="41" spans="1:2" x14ac:dyDescent="0.2">
      <c r="A41" s="2243" t="s">
        <v>719</v>
      </c>
      <c r="B41" s="2244" t="s">
        <v>960</v>
      </c>
    </row>
    <row r="42" spans="1:2" x14ac:dyDescent="0.2">
      <c r="A42" s="2243" t="s">
        <v>720</v>
      </c>
      <c r="B42" s="2244" t="s">
        <v>190</v>
      </c>
    </row>
    <row r="43" spans="1:2" x14ac:dyDescent="0.2">
      <c r="A43" s="2243" t="s">
        <v>721</v>
      </c>
      <c r="B43" s="2244" t="s">
        <v>530</v>
      </c>
    </row>
    <row r="44" spans="1:2" x14ac:dyDescent="0.2">
      <c r="A44" s="2243" t="s">
        <v>722</v>
      </c>
      <c r="B44" s="2244" t="s">
        <v>537</v>
      </c>
    </row>
    <row r="45" spans="1:2" x14ac:dyDescent="0.2">
      <c r="A45" s="2243" t="s">
        <v>723</v>
      </c>
      <c r="B45" s="2244" t="s">
        <v>546</v>
      </c>
    </row>
    <row r="46" spans="1:2" x14ac:dyDescent="0.2">
      <c r="A46" s="2243" t="s">
        <v>724</v>
      </c>
      <c r="B46" s="2244" t="s">
        <v>983</v>
      </c>
    </row>
    <row r="47" spans="1:2" x14ac:dyDescent="0.2">
      <c r="A47" s="2243" t="s">
        <v>725</v>
      </c>
      <c r="B47" s="2244" t="s">
        <v>984</v>
      </c>
    </row>
    <row r="48" spans="1:2" x14ac:dyDescent="0.2">
      <c r="A48" s="2243" t="s">
        <v>726</v>
      </c>
      <c r="B48" s="2244" t="s">
        <v>985</v>
      </c>
    </row>
    <row r="49" spans="1:2" x14ac:dyDescent="0.2">
      <c r="A49" s="2243" t="s">
        <v>727</v>
      </c>
      <c r="B49" s="2244" t="s">
        <v>575</v>
      </c>
    </row>
    <row r="50" spans="1:2" x14ac:dyDescent="0.2">
      <c r="A50" s="2243" t="s">
        <v>728</v>
      </c>
      <c r="B50" s="2244" t="s">
        <v>139</v>
      </c>
    </row>
    <row r="51" spans="1:2" x14ac:dyDescent="0.2">
      <c r="A51" s="2243" t="s">
        <v>729</v>
      </c>
      <c r="B51" s="2244" t="s">
        <v>991</v>
      </c>
    </row>
    <row r="52" spans="1:2" x14ac:dyDescent="0.2">
      <c r="A52" s="2243" t="s">
        <v>730</v>
      </c>
      <c r="B52" s="2244" t="s">
        <v>283</v>
      </c>
    </row>
    <row r="53" spans="1:2" x14ac:dyDescent="0.2">
      <c r="A53" s="2243" t="s">
        <v>731</v>
      </c>
      <c r="B53" s="2244" t="s">
        <v>172</v>
      </c>
    </row>
    <row r="54" spans="1:2" x14ac:dyDescent="0.2">
      <c r="A54" s="2243" t="s">
        <v>732</v>
      </c>
      <c r="B54" s="2244" t="s">
        <v>593</v>
      </c>
    </row>
    <row r="55" spans="1:2" x14ac:dyDescent="0.2">
      <c r="A55" s="2243" t="s">
        <v>733</v>
      </c>
      <c r="B55" s="2244" t="s">
        <v>734</v>
      </c>
    </row>
    <row r="56" spans="1:2" x14ac:dyDescent="0.2">
      <c r="A56" s="2243" t="s">
        <v>735</v>
      </c>
      <c r="B56" s="2244" t="s">
        <v>995</v>
      </c>
    </row>
    <row r="57" spans="1:2" x14ac:dyDescent="0.2">
      <c r="A57" s="1012" t="s">
        <v>682</v>
      </c>
      <c r="B57" s="1012" t="s">
        <v>736</v>
      </c>
    </row>
    <row r="58" spans="1:2" x14ac:dyDescent="0.2">
      <c r="A58" s="2243" t="s">
        <v>737</v>
      </c>
      <c r="B58" s="2244" t="s">
        <v>992</v>
      </c>
    </row>
    <row r="59" spans="1:2" x14ac:dyDescent="0.2">
      <c r="A59" s="2243" t="s">
        <v>738</v>
      </c>
      <c r="B59" s="2244" t="s">
        <v>10</v>
      </c>
    </row>
    <row r="60" spans="1:2" x14ac:dyDescent="0.2">
      <c r="A60" s="2243" t="s">
        <v>739</v>
      </c>
      <c r="B60" s="2244" t="s">
        <v>38</v>
      </c>
    </row>
    <row r="61" spans="1:2" x14ac:dyDescent="0.2">
      <c r="A61" s="2243" t="s">
        <v>740</v>
      </c>
      <c r="B61" s="2244" t="s">
        <v>993</v>
      </c>
    </row>
    <row r="62" spans="1:2" x14ac:dyDescent="0.2">
      <c r="A62" s="2243" t="s">
        <v>741</v>
      </c>
      <c r="B62" s="2244" t="s">
        <v>51</v>
      </c>
    </row>
    <row r="63" spans="1:2" x14ac:dyDescent="0.2">
      <c r="A63" s="2243" t="s">
        <v>742</v>
      </c>
      <c r="B63" s="2244" t="s">
        <v>68</v>
      </c>
    </row>
    <row r="64" spans="1:2" x14ac:dyDescent="0.2">
      <c r="A64" s="2243" t="s">
        <v>743</v>
      </c>
      <c r="B64" s="2244" t="s">
        <v>72</v>
      </c>
    </row>
    <row r="65" spans="1:2" x14ac:dyDescent="0.2">
      <c r="A65" s="2243" t="s">
        <v>744</v>
      </c>
      <c r="B65" s="2244" t="s">
        <v>117</v>
      </c>
    </row>
    <row r="66" spans="1:2" x14ac:dyDescent="0.2">
      <c r="A66" s="2243" t="s">
        <v>745</v>
      </c>
      <c r="B66" s="2244" t="s">
        <v>984</v>
      </c>
    </row>
    <row r="67" spans="1:2" x14ac:dyDescent="0.2">
      <c r="A67" s="2243" t="s">
        <v>746</v>
      </c>
      <c r="B67" s="2244" t="s">
        <v>985</v>
      </c>
    </row>
    <row r="68" spans="1:2" x14ac:dyDescent="0.2">
      <c r="A68" s="2243" t="s">
        <v>747</v>
      </c>
      <c r="B68" s="2244" t="s">
        <v>575</v>
      </c>
    </row>
    <row r="69" spans="1:2" x14ac:dyDescent="0.2">
      <c r="A69" s="2243" t="s">
        <v>748</v>
      </c>
      <c r="B69" s="2244" t="s">
        <v>139</v>
      </c>
    </row>
    <row r="70" spans="1:2" x14ac:dyDescent="0.2">
      <c r="A70" s="2243" t="s">
        <v>749</v>
      </c>
      <c r="B70" s="2244" t="s">
        <v>994</v>
      </c>
    </row>
    <row r="71" spans="1:2" x14ac:dyDescent="0.2">
      <c r="A71" s="2243" t="s">
        <v>750</v>
      </c>
      <c r="B71" s="2244" t="s">
        <v>172</v>
      </c>
    </row>
    <row r="72" spans="1:2" x14ac:dyDescent="0.2">
      <c r="A72" s="2243" t="s">
        <v>1019</v>
      </c>
      <c r="B72" s="2244" t="s">
        <v>996</v>
      </c>
    </row>
    <row r="73" spans="1:2" x14ac:dyDescent="0.2">
      <c r="A73" s="2243" t="s">
        <v>751</v>
      </c>
      <c r="B73" s="2244" t="s">
        <v>190</v>
      </c>
    </row>
    <row r="75" spans="1:2" x14ac:dyDescent="0.2">
      <c r="B75" s="2245" t="s">
        <v>1016</v>
      </c>
    </row>
  </sheetData>
  <hyperlinks>
    <hyperlink ref="B4" location="'S-1'!A1" display="Net Financial Position of PBGC's Single-Employer Program (1980-2014)" xr:uid="{00000000-0004-0000-0000-000000000000}"/>
    <hyperlink ref="A4" location="'S-1'!A1" display="S-1" xr:uid="{00000000-0004-0000-0000-000001000000}"/>
    <hyperlink ref="A5" location="'S-2'!A1" display="S-2" xr:uid="{00000000-0004-0000-0000-000002000000}"/>
    <hyperlink ref="B5" location="'S-1'!A1" display="PBGC Premium Revenue, Benefit Payments, and Expenses (1980-2014)" xr:uid="{00000000-0004-0000-0000-000003000000}"/>
    <hyperlink ref="A6" location="'S-3'!A1" display="S-3" xr:uid="{00000000-0004-0000-0000-000004000000}"/>
    <hyperlink ref="B6" location="'S-3'!A1" display="PBGC Terminations and Claims (1975-2013)" xr:uid="{00000000-0004-0000-0000-000005000000}"/>
    <hyperlink ref="A7" location="'S-4'!A1" display="S-4" xr:uid="{00000000-0004-0000-0000-000006000000}"/>
    <hyperlink ref="B7" location="'S-4'!A1" display="PBGC Claims (1975-2013)" xr:uid="{00000000-0004-0000-0000-000007000000}"/>
    <hyperlink ref="A8" location="'S-5'!A1" display="S-5" xr:uid="{00000000-0004-0000-0000-000008000000}"/>
    <hyperlink ref="B8" location="'S-5'!A1" display="Top 10 Firms Presenting Claims (1975-2013)" xr:uid="{00000000-0004-0000-0000-000009000000}"/>
    <hyperlink ref="A9" location="'S-6'!A1" display="S-6" xr:uid="{00000000-0004-0000-0000-00000A000000}"/>
    <hyperlink ref="B9" location="'S-6'!A1" display="PBGC Trusteed Terminations by Fiscal Year and Size of Claim (1975-2013)" xr:uid="{00000000-0004-0000-0000-00000B000000}"/>
    <hyperlink ref="A10" location="'S-7'!A1" display="S-7 " xr:uid="{00000000-0004-0000-0000-00000C000000}"/>
    <hyperlink ref="B10" location="'S-7'!A1" display="PBGC Claims by Fiscal Year and Size of Claim (1975-2013)" xr:uid="{00000000-0004-0000-0000-00000D000000}"/>
    <hyperlink ref="A11" location="'S-8'!A1" display="S-8" xr:uid="{00000000-0004-0000-0000-00000E000000}"/>
    <hyperlink ref="B11" location="'S-8'!A1" display="PBGC Trusteed Plans by Fiscal Year and Funded Ratio (1975-2013)" xr:uid="{00000000-0004-0000-0000-00000F000000}"/>
    <hyperlink ref="A12" location="'S-9'!A1" display="S-9" xr:uid="{00000000-0004-0000-0000-000010000000}"/>
    <hyperlink ref="B12" location="'S-9'!A1" display="PBGC Claims by Fiscal Year and Funded Ratio (1975-2013)" xr:uid="{00000000-0004-0000-0000-000011000000}"/>
    <hyperlink ref="A13" location="'S-10'!A1" display="S-10 " xr:uid="{00000000-0004-0000-0000-000012000000}"/>
    <hyperlink ref="B13" location="'S-10'!A1" display="PBGC Trusteed Plans by Size of Claim and Funded Ratio (1975-2013)" xr:uid="{00000000-0004-0000-0000-000013000000}"/>
    <hyperlink ref="A14" location="'S-11'!A1" display="S-11" xr:uid="{00000000-0004-0000-0000-000014000000}"/>
    <hyperlink ref="B14" location="'S-11'!A1" display="PBGC Claims by Size of Claim and Funded Ratio (1975-2013)" xr:uid="{00000000-0004-0000-0000-000015000000}"/>
    <hyperlink ref="A15" location="'S-12'!A1" display="S-12" xr:uid="{00000000-0004-0000-0000-000016000000}"/>
    <hyperlink ref="B15" location="'S-12'!A1" display="Average Claim per Vested Participant by Plan Size (1975-2013)" xr:uid="{00000000-0004-0000-0000-000017000000}"/>
    <hyperlink ref="A16" location="'S-13'!A1" display="S-13" xr:uid="{00000000-0004-0000-0000-000018000000}"/>
    <hyperlink ref="B16" location="'S-13'!A1" display="PBGC Trusteed Plans by Fiscal Year and Plan Size (1975-2013)" xr:uid="{00000000-0004-0000-0000-000019000000}"/>
    <hyperlink ref="A17" location="'S-14'!A1" display="S-14" xr:uid="{00000000-0004-0000-0000-00001A000000}"/>
    <hyperlink ref="B17" location="'S-14'!A1" display="PBGC Claims by Fiscal Year and Plan Size (1975-2013)" xr:uid="{00000000-0004-0000-0000-00001B000000}"/>
    <hyperlink ref="A18" location="'S-15'!A1" display="S-15" xr:uid="{00000000-0004-0000-0000-00001C000000}"/>
    <hyperlink ref="B18" location="'S-15'!A1" display="PBGC Trusteed Plans by Size of Claim and Plan Size (1975-2013)" xr:uid="{00000000-0004-0000-0000-00001D000000}"/>
    <hyperlink ref="A19" location="'S-16'!A1" display="S-16" xr:uid="{00000000-0004-0000-0000-00001E000000}"/>
    <hyperlink ref="B19" location="'S-16'!A1" display="PBGC Claims by Size of Claim and Plan Size (1975-2013)" xr:uid="{00000000-0004-0000-0000-00001F000000}"/>
    <hyperlink ref="A20" location="'S-17'!A1" display="S-17 " xr:uid="{00000000-0004-0000-0000-000020000000}"/>
    <hyperlink ref="B20" location="'S-17'!A1" display="PBGC Trusteed Plans by Funded Ratio and Plan Size (1975-2013)" xr:uid="{00000000-0004-0000-0000-000021000000}"/>
    <hyperlink ref="A21" location="'S-18'!A1" display="S-18" xr:uid="{00000000-0004-0000-0000-000022000000}"/>
    <hyperlink ref="B21" location="'S-18'!A1" display="PBGC Claims by Funded Ratio and Plan Size (1975-2013)" xr:uid="{00000000-0004-0000-0000-000023000000}"/>
    <hyperlink ref="A22" location="'S-19'!A1" display="S-19" xr:uid="{00000000-0004-0000-0000-000024000000}"/>
    <hyperlink ref="B22" location="'S-19'!A1" display="PBGC Claims by Industry (1975-2013)" xr:uid="{00000000-0004-0000-0000-000025000000}"/>
    <hyperlink ref="A23" location="'S-20'!A1" display="S-20" xr:uid="{00000000-0004-0000-0000-000026000000}"/>
    <hyperlink ref="B23" location="'S-20'!A1" display="PBGC Benefit Payments, Payees and Deferred Payees (1980-2013)" xr:uid="{00000000-0004-0000-0000-000027000000}"/>
    <hyperlink ref="A24" location="'S-21'!A1" display="S-21" xr:uid="{00000000-0004-0000-0000-000028000000}"/>
    <hyperlink ref="B24" location="'S-21'!A1" display="PBGC Payees and Benefit Payments by Date of Plan Termination (2013)" xr:uid="{00000000-0004-0000-0000-000029000000}"/>
    <hyperlink ref="A25" location="'S-22'!A1" display="S-22" xr:uid="{00000000-0004-0000-0000-00002A000000}"/>
    <hyperlink ref="B25" location="'S-22'!A1" display="PBGC Payees and Benefit Payments by Size of Trusteed Plan (2013)" xr:uid="{00000000-0004-0000-0000-00002B000000}"/>
    <hyperlink ref="A26" location="'S-23'!A1" display="S-23" xr:uid="{00000000-0004-0000-0000-00002C000000}"/>
    <hyperlink ref="B26" location="'S-23'!A1" display="Total PBGC Payees and Average Benefit Payments by Gender and Age (2013)" xr:uid="{00000000-0004-0000-0000-00002D000000}"/>
    <hyperlink ref="A27" location="'S-24'!A1" display="S-24" xr:uid="{00000000-0004-0000-0000-00002E000000}"/>
    <hyperlink ref="B27" location="'S-24'!A1" display="PBGC Retired Payees and Average Benefit Payments by Gender and Age (2013) " xr:uid="{00000000-0004-0000-0000-00002F000000}"/>
    <hyperlink ref="A28" location="'S-25'!A1" display="S-25" xr:uid="{00000000-0004-0000-0000-000030000000}"/>
    <hyperlink ref="B28" location="'S-25'!A1" display="PBGC Beneficiary Payees and Average Benefit Payments by Gender and Age (2013)" xr:uid="{00000000-0004-0000-0000-000031000000}"/>
    <hyperlink ref="A29" location="'S-26'!A1" display="S-26" xr:uid="{00000000-0004-0000-0000-000032000000}"/>
    <hyperlink ref="B29" location="'S-26'!A1" display="Total PBGC Payees and Benefit Payments by Size of Monthly Payment (2013) " xr:uid="{00000000-0004-0000-0000-000033000000}"/>
    <hyperlink ref="A30" location="'S-27'!A1" display="S-27" xr:uid="{00000000-0004-0000-0000-000034000000}"/>
    <hyperlink ref="B30" location="'S-27'!A1" display="PBGC Retired Payees and Benefit Payments by Size of Monthly Payment (2013) " xr:uid="{00000000-0004-0000-0000-000035000000}"/>
    <hyperlink ref="A31" location="'S-28'!A1" display="S-28" xr:uid="{00000000-0004-0000-0000-000036000000}"/>
    <hyperlink ref="B31" location="'S-28'!A1" display="PBGC Beneficiary Payees and Benefit Payments by Size of Monthly Payment (2013)" xr:uid="{00000000-0004-0000-0000-000037000000}"/>
    <hyperlink ref="A32" location="'S-29'!A1" display="S-29" xr:uid="{00000000-0004-0000-0000-000038000000}"/>
    <hyperlink ref="B32" location="'S-29'!A1" display="PBGC Payees and Benefit Payments by Industry (2013)" xr:uid="{00000000-0004-0000-0000-000039000000}"/>
    <hyperlink ref="A33" location="'S-30'!A1" display="S-30" xr:uid="{00000000-0004-0000-0000-00003A000000}"/>
    <hyperlink ref="B33" location="'S-30'!A1" display="PBGC-Insured Plan Participants (1980-2014)" xr:uid="{00000000-0004-0000-0000-00003B000000}"/>
    <hyperlink ref="A34" location="'S-31'!A1" display="S-31" xr:uid="{00000000-0004-0000-0000-00003C000000}"/>
    <hyperlink ref="B34" location="'S-31'!A1" display="PBGC-Insured Plans (1980-2014)" xr:uid="{00000000-0004-0000-0000-00003D000000}"/>
    <hyperlink ref="A35" location="'S-32'!A1" display="S-32" xr:uid="{00000000-0004-0000-0000-00003E000000}"/>
    <hyperlink ref="B35" location="'S-32'!A1" display="PBGC-Insured Plan Participants by Participant Status (1980-2012)" xr:uid="{00000000-0004-0000-0000-00003F000000}"/>
    <hyperlink ref="A36" location="'S-33'!A1" display="S-33" xr:uid="{00000000-0004-0000-0000-000040000000}"/>
    <hyperlink ref="B36" location="'S-33'!A1" display="PBGC-Insured Active Participants as a Percent of Private-Sector Wage and Salary Workers (1980-2012)" xr:uid="{00000000-0004-0000-0000-000041000000}"/>
    <hyperlink ref="A37" location="'S-34'!A1" display="S-34" xr:uid="{00000000-0004-0000-0000-000042000000}"/>
    <hyperlink ref="B37" location="'S-34'!A1" display="PBGC-Insured Hybrid Plans by Plan Size (2001-2012)" xr:uid="{00000000-0004-0000-0000-000043000000}"/>
    <hyperlink ref="A38" location="'S-35'!A1" display="S-35" xr:uid="{00000000-0004-0000-0000-000044000000}"/>
    <hyperlink ref="B38" location="'S-35'!A1" display="PBGC-Insured Hybrid Plan Participants by Plan Size (2001-2012)" xr:uid="{00000000-0004-0000-0000-000045000000}"/>
    <hyperlink ref="A39" location="'S-36'!A1" display="S-36" xr:uid="{00000000-0004-0000-0000-000046000000}"/>
    <hyperlink ref="B39" location="'S-36'!A1" display="PBGC-Insured Hard-Frozen Plans by Status of Benefit Accruals and Participation Freeze (2008-2012)" xr:uid="{00000000-0004-0000-0000-000047000000}"/>
    <hyperlink ref="A40" location="'S-37'!A1" display="S-37" xr:uid="{00000000-0004-0000-0000-000048000000}"/>
    <hyperlink ref="B40" location="'S-37'!A1" display="PBGC-Insured Participants by Status of Benefit Accruals and Participation Freeze (2008-2012)" xr:uid="{00000000-0004-0000-0000-000049000000}"/>
    <hyperlink ref="A41" location="'S-38'!A1" display="S-38" xr:uid="{00000000-0004-0000-0000-00004A000000}"/>
    <hyperlink ref="B41" location="'S-38'!A1" display="PBGC-Insured Plans, Participants and Premiums by Industry (2012)" xr:uid="{00000000-0004-0000-0000-00004B000000}"/>
    <hyperlink ref="A42" location="'S-39'!A1" display="S-39" xr:uid="{00000000-0004-0000-0000-00004C000000}"/>
    <hyperlink ref="B42" location="'S-39'!A1" display="PBGC's Historic Premium Rates" xr:uid="{00000000-0004-0000-0000-00004D000000}"/>
    <hyperlink ref="A43" location="'S-40'!A1" display="S-40" xr:uid="{00000000-0004-0000-0000-00004E000000}"/>
    <hyperlink ref="B43" location="'S-40'!A1" display="PBGC Premium Revenue (1980-2013)" xr:uid="{00000000-0004-0000-0000-00004F000000}"/>
    <hyperlink ref="A44" location="'S-41'!A1" display="S-41" xr:uid="{00000000-0004-0000-0000-000050000000}"/>
    <hyperlink ref="B44" location="'S-41'!A1" display="PBGC Premium Revenue by Size of Plan and Type of Premium (2012)" xr:uid="{00000000-0004-0000-0000-000051000000}"/>
    <hyperlink ref="A45" location="'S-42'!A1" display="S-42" xr:uid="{00000000-0004-0000-0000-000052000000}"/>
    <hyperlink ref="B45" location="'S-42'!A1" display="PBGC-Insured Plans and Participants by Total Premium Paid (2012)" xr:uid="{00000000-0004-0000-0000-000053000000}"/>
    <hyperlink ref="A46" location="'S-43'!A1" display="S-43" xr:uid="{00000000-0004-0000-0000-000054000000}"/>
    <hyperlink ref="B46" location="'S-43'!A1" display="PBGC-Insured Plans and Participants by Variable-Rate Premium Status (1992-2012) " xr:uid="{00000000-0004-0000-0000-000055000000}"/>
    <hyperlink ref="A47" location="'S-44'!A1" display="S-44" xr:uid="{00000000-0004-0000-0000-000056000000}"/>
    <hyperlink ref="B47" location="'S-44'!A1" display="Funding of PBGC-Insured Plans (1980-2012)" xr:uid="{00000000-0004-0000-0000-000057000000}"/>
    <hyperlink ref="A48" location="'S-45'!A1" display="S-45" xr:uid="{00000000-0004-0000-0000-000058000000}"/>
    <hyperlink ref="B48" location="'S-45'!A1" display="Funding of Underfunded PBGC-Insured Plans (1980-2012)" xr:uid="{00000000-0004-0000-0000-000059000000}"/>
    <hyperlink ref="A49" location="'S-46'!A1" display="S-46" xr:uid="{00000000-0004-0000-0000-00005A000000}"/>
    <hyperlink ref="B49" location="'S-46'!A1" display="Funding of Overfunded PBGC-Insured Plans (1980-2012)" xr:uid="{00000000-0004-0000-0000-00005B000000}"/>
    <hyperlink ref="A50" location="'S-47'!A1" display="S-47" xr:uid="{00000000-0004-0000-0000-00005C000000}"/>
    <hyperlink ref="B50" location="'S-47'!A1" display="Concentration of Underfunding in PBGC-Insured Plans (1990-2012)" xr:uid="{00000000-0004-0000-0000-00005D000000}"/>
    <hyperlink ref="A51" location="'S-48'!A1" display="S-48" xr:uid="{00000000-0004-0000-0000-00005E000000}"/>
    <hyperlink ref="B51" location="'S-48'!A1" display="Plans, Participants and Funding of PBGC-Insured Plans by Funding Ratio (2012) " xr:uid="{00000000-0004-0000-0000-00005F000000}"/>
    <hyperlink ref="A52" location="'S-49'!A1" display="S-49" xr:uid="{00000000-0004-0000-0000-000060000000}"/>
    <hyperlink ref="B52" location="'S-49'!A1" display="Various Measures of Underfunding in PBGC-Insured Plans (1992-2013)" xr:uid="{00000000-0004-0000-0000-000061000000}"/>
    <hyperlink ref="A53" location="'S-50'!A1" display="S-50" xr:uid="{00000000-0004-0000-0000-000062000000}"/>
    <hyperlink ref="B53" location="'S-50'!A1" display="Funding of PBGC-Insured Plans by Industry (2012)" xr:uid="{00000000-0004-0000-0000-000063000000}"/>
    <hyperlink ref="A54" location="'S-51'!A1" display="S-51" xr:uid="{00000000-0004-0000-0000-000064000000}"/>
    <hyperlink ref="B54" location="'S-51'!A1" display="Pension Funding Data for PBGC-Insured Plans by Region and State (2012)" xr:uid="{00000000-0004-0000-0000-000065000000}"/>
    <hyperlink ref="A55" location="'S-52'!A1" display="S-52" xr:uid="{00000000-0004-0000-0000-000066000000}"/>
    <hyperlink ref="B55" location="'S-52'!A1" display="PBGC Pension Data by Region and State" xr:uid="{00000000-0004-0000-0000-000067000000}"/>
    <hyperlink ref="A56" location="'S-53'!A1" display="S-53" xr:uid="{00000000-0004-0000-0000-000068000000}"/>
    <hyperlink ref="B56" location="'S-53'!A1" display="PBGC Maximum Guaranteed Benefits (1990-2015)" xr:uid="{00000000-0004-0000-0000-000069000000}"/>
    <hyperlink ref="A58" location="'M-1'!A1" display="M-1" xr:uid="{00000000-0004-0000-0000-00006A000000}"/>
    <hyperlink ref="B58" location="'M-1'!A1" display="Net Financial Position of PBGC's Multiemployer Program (1980-2014)" xr:uid="{00000000-0004-0000-0000-00006B000000}"/>
    <hyperlink ref="A59" location="'M-2'!A1" display="M-2" xr:uid="{00000000-0004-0000-0000-00006C000000}"/>
    <hyperlink ref="B59" location="'M-2'!A1" display="PBGC Premium Revenue, Benefit Payments, and Expenses (1980-2014)" xr:uid="{00000000-0004-0000-0000-00006D000000}"/>
    <hyperlink ref="A60" location="'M-3'!A1" display="M-3" xr:uid="{00000000-0004-0000-0000-00006E000000}"/>
    <hyperlink ref="B60" location="'M-3'!A1" display="PBGC Payees and Benefit Payments (1980-2013)" xr:uid="{00000000-0004-0000-0000-00006F000000}"/>
    <hyperlink ref="A61" location="'M-4'!A1" display="M-4" xr:uid="{00000000-0004-0000-0000-000070000000}"/>
    <hyperlink ref="B61" location="'M-4'!A1" display="PBGC Financial Assistance to Insolvent Plans (1981-2013)" xr:uid="{00000000-0004-0000-0000-000071000000}"/>
    <hyperlink ref="A62" location="'M-5'!A1" display="M-5" xr:uid="{00000000-0004-0000-0000-000072000000}"/>
    <hyperlink ref="B62" location="'M-5'!A1" display="PBGC-Insured Plan Participants (1980-2014)" xr:uid="{00000000-0004-0000-0000-000073000000}"/>
    <hyperlink ref="A63" location="'M-6'!A1" display="M-6" xr:uid="{00000000-0004-0000-0000-000074000000}"/>
    <hyperlink ref="B63" location="'M-6'!A1" display="PBGC-Insured Plans (1980-2014)" xr:uid="{00000000-0004-0000-0000-000075000000}"/>
    <hyperlink ref="A64" location="'M-7'!A1" display="M-7" xr:uid="{00000000-0004-0000-0000-000076000000}"/>
    <hyperlink ref="B64" location="'M-7'!A1" display="PBGC-Insured Plan Participants by Participant Status (1980-2012)" xr:uid="{00000000-0004-0000-0000-000077000000}"/>
    <hyperlink ref="A65" location="'M-8'!A1" display="M-8" xr:uid="{00000000-0004-0000-0000-000078000000}"/>
    <hyperlink ref="B65" location="'M-8'!A1" display="PBGC-Insured Plans and Participants by Industry (2012)" xr:uid="{00000000-0004-0000-0000-000079000000}"/>
    <hyperlink ref="A66" location="'M-9'!A1" display="M-9" xr:uid="{00000000-0004-0000-0000-00007A000000}"/>
    <hyperlink ref="B66" location="'M-9'!A1" display="Funding of PBGC-Insured Plans (1980-2012)" xr:uid="{00000000-0004-0000-0000-00007B000000}"/>
    <hyperlink ref="A67" location="'M-10'!A1" display="M-10" xr:uid="{00000000-0004-0000-0000-00007C000000}"/>
    <hyperlink ref="B67" location="'M-10'!A1" display="Funding of Underfunded PBGC-Insured Plans (1980-2012)" xr:uid="{00000000-0004-0000-0000-00007D000000}"/>
    <hyperlink ref="A68" location="'M-11'!A1" display="M-11" xr:uid="{00000000-0004-0000-0000-00007E000000}"/>
    <hyperlink ref="B68" location="'M-11'!A1" display="Funding of Overfunded PBGC-Insured Plans (1980-2012)" xr:uid="{00000000-0004-0000-0000-00007F000000}"/>
    <hyperlink ref="A69" location="'M-12'!A1" display="M-12" xr:uid="{00000000-0004-0000-0000-000080000000}"/>
    <hyperlink ref="B69" location="'M-12'!A1" display="Concentration of Underfunding in PBGC-Insured Plans (1990-2012)" xr:uid="{00000000-0004-0000-0000-000081000000}"/>
    <hyperlink ref="A70" location="'M-13'!A1" display="M-13" xr:uid="{00000000-0004-0000-0000-000082000000}"/>
    <hyperlink ref="B70" location="'M-13'!A1" display="Plans, Participants, and Funding of PBGC-Insured Plans by Funding Ratio (2012) " xr:uid="{00000000-0004-0000-0000-000083000000}"/>
    <hyperlink ref="A71" location="'M-14'!A1" display="M-14" xr:uid="{00000000-0004-0000-0000-000084000000}"/>
    <hyperlink ref="B71" location="'M-14'!A1" display="Funding of PBGC-Insured Plans by Industry (2012)" xr:uid="{00000000-0004-0000-0000-000085000000}"/>
    <hyperlink ref="A72" location="'M-15'!A1" display="M-15 " xr:uid="{00000000-0004-0000-0000-000086000000}"/>
    <hyperlink ref="B72" location="'M-15'!A1" display="PBGC Maximum Guaranteed Benefits (1980-2015)" xr:uid="{00000000-0004-0000-0000-000087000000}"/>
    <hyperlink ref="A73" location="'M-16'!A1" display="M-16" xr:uid="{00000000-0004-0000-0000-000088000000}"/>
    <hyperlink ref="B73" location="'M-16'!A1" display="PBGC's Historic Premium Rates" xr:uid="{00000000-0004-0000-0000-000089000000}"/>
    <hyperlink ref="B2" location="GLANCE!A1" display="PBGC Pension Data at a Glance" xr:uid="{00000000-0004-0000-0000-00008A000000}"/>
    <hyperlink ref="B75" r:id="rId1" xr:uid="{F6C8D62A-C044-4E4B-A6AE-90FD86845EFA}"/>
  </hyperlinks>
  <pageMargins left="0.7" right="0.7" top="0.75" bottom="0.75" header="0.3" footer="0.3"/>
  <pageSetup orientation="landscape" r:id="rId2"/>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M28"/>
  <sheetViews>
    <sheetView zoomScaleNormal="100" workbookViewId="0">
      <selection activeCell="A6" sqref="A6:M9"/>
    </sheetView>
  </sheetViews>
  <sheetFormatPr defaultRowHeight="12.75" x14ac:dyDescent="0.2"/>
  <cols>
    <col min="1" max="1" width="2.28515625" style="466" customWidth="1"/>
    <col min="2" max="2" width="17" style="466" customWidth="1"/>
    <col min="3" max="3" width="10.7109375" style="466" customWidth="1"/>
    <col min="4" max="4" width="6.7109375" style="466" customWidth="1"/>
    <col min="5" max="5" width="10.7109375" style="466" customWidth="1"/>
    <col min="6" max="6" width="6.7109375" style="466" customWidth="1"/>
    <col min="7" max="7" width="10.7109375" style="466" customWidth="1"/>
    <col min="8" max="8" width="6.7109375" style="466" customWidth="1"/>
    <col min="9" max="9" width="10.7109375" style="466" customWidth="1"/>
    <col min="10" max="10" width="6.7109375" style="466" customWidth="1"/>
    <col min="11" max="11" width="13.7109375" customWidth="1"/>
    <col min="12" max="12" width="5.28515625" customWidth="1"/>
    <col min="13" max="13" width="1.7109375" customWidth="1"/>
  </cols>
  <sheetData>
    <row r="1" spans="1:13" x14ac:dyDescent="0.2">
      <c r="A1" s="1927"/>
      <c r="B1" s="1928"/>
      <c r="C1" s="1928"/>
      <c r="D1" s="1928"/>
      <c r="E1" s="1928"/>
      <c r="F1" s="1928"/>
      <c r="G1" s="1928"/>
      <c r="H1" s="1928"/>
      <c r="I1" s="1928"/>
      <c r="J1" s="1928"/>
      <c r="K1" s="2314"/>
      <c r="L1" s="2314"/>
      <c r="M1" s="2315"/>
    </row>
    <row r="2" spans="1:13" ht="23.25" x14ac:dyDescent="0.2">
      <c r="A2" s="2270" t="s">
        <v>410</v>
      </c>
      <c r="B2" s="2271"/>
      <c r="C2" s="2271"/>
      <c r="D2" s="2271"/>
      <c r="E2" s="2271"/>
      <c r="F2" s="2271"/>
      <c r="G2" s="2271"/>
      <c r="H2" s="2271"/>
      <c r="I2" s="2271"/>
      <c r="J2" s="2271"/>
      <c r="K2" s="2271"/>
      <c r="L2" s="2271"/>
      <c r="M2" s="2272"/>
    </row>
    <row r="3" spans="1:13" ht="20.25" x14ac:dyDescent="0.2">
      <c r="A3" s="2273" t="s">
        <v>415</v>
      </c>
      <c r="B3" s="2274"/>
      <c r="C3" s="2274"/>
      <c r="D3" s="2274"/>
      <c r="E3" s="2274"/>
      <c r="F3" s="2274"/>
      <c r="G3" s="2274"/>
      <c r="H3" s="2274"/>
      <c r="I3" s="2274"/>
      <c r="J3" s="2274"/>
      <c r="K3" s="2274"/>
      <c r="L3" s="2274"/>
      <c r="M3" s="2275"/>
    </row>
    <row r="4" spans="1:13" ht="20.25" x14ac:dyDescent="0.2">
      <c r="A4" s="2273" t="s">
        <v>205</v>
      </c>
      <c r="B4" s="2274"/>
      <c r="C4" s="2274"/>
      <c r="D4" s="2274"/>
      <c r="E4" s="2274"/>
      <c r="F4" s="2274"/>
      <c r="G4" s="2274"/>
      <c r="H4" s="2274"/>
      <c r="I4" s="2274"/>
      <c r="J4" s="2274"/>
      <c r="K4" s="2274"/>
      <c r="L4" s="2274"/>
      <c r="M4" s="2275"/>
    </row>
    <row r="5" spans="1:13" ht="13.5" thickBot="1" x14ac:dyDescent="0.25">
      <c r="A5" s="1938"/>
      <c r="B5" s="1647"/>
      <c r="C5" s="1647"/>
      <c r="D5" s="1647"/>
      <c r="E5" s="1647"/>
      <c r="F5" s="1647"/>
      <c r="G5" s="1647"/>
      <c r="H5" s="1647"/>
      <c r="I5" s="1647"/>
      <c r="J5" s="1647"/>
      <c r="K5" s="2312"/>
      <c r="L5" s="2312"/>
      <c r="M5" s="2313"/>
    </row>
    <row r="6" spans="1:13" x14ac:dyDescent="0.2">
      <c r="A6" s="1954"/>
      <c r="B6" s="1955"/>
      <c r="C6" s="2316" t="s">
        <v>421</v>
      </c>
      <c r="D6" s="2317"/>
      <c r="E6" s="2317"/>
      <c r="F6" s="2317"/>
      <c r="G6" s="2317"/>
      <c r="H6" s="2317"/>
      <c r="I6" s="2317"/>
      <c r="J6" s="2317"/>
      <c r="K6" s="1965"/>
      <c r="L6" s="1966"/>
      <c r="M6" s="1967"/>
    </row>
    <row r="7" spans="1:13" x14ac:dyDescent="0.2">
      <c r="A7" s="2338"/>
      <c r="B7" s="2339"/>
      <c r="C7" s="2318"/>
      <c r="D7" s="2319"/>
      <c r="E7" s="2319"/>
      <c r="F7" s="2319"/>
      <c r="G7" s="2319"/>
      <c r="H7" s="2319"/>
      <c r="I7" s="2319"/>
      <c r="J7" s="2319"/>
      <c r="K7" s="835"/>
      <c r="L7" s="836"/>
      <c r="M7" s="1961"/>
    </row>
    <row r="8" spans="1:13" x14ac:dyDescent="0.2">
      <c r="A8" s="2338" t="s">
        <v>1</v>
      </c>
      <c r="B8" s="2339"/>
      <c r="C8" s="2342" t="s">
        <v>411</v>
      </c>
      <c r="D8" s="2336"/>
      <c r="E8" s="2336" t="s">
        <v>412</v>
      </c>
      <c r="F8" s="2336"/>
      <c r="G8" s="2336" t="s">
        <v>413</v>
      </c>
      <c r="H8" s="2336"/>
      <c r="I8" s="2336" t="s">
        <v>414</v>
      </c>
      <c r="J8" s="2336"/>
      <c r="K8" s="2343" t="s">
        <v>12</v>
      </c>
      <c r="L8" s="2344"/>
      <c r="M8" s="2345"/>
    </row>
    <row r="9" spans="1:13" ht="13.5" thickBot="1" x14ac:dyDescent="0.25">
      <c r="A9" s="1956"/>
      <c r="B9" s="1866"/>
      <c r="C9" s="1957"/>
      <c r="D9" s="1866"/>
      <c r="E9" s="1866"/>
      <c r="F9" s="1866"/>
      <c r="G9" s="1866"/>
      <c r="H9" s="1866"/>
      <c r="I9" s="1866"/>
      <c r="J9" s="1866"/>
      <c r="K9" s="1968"/>
      <c r="L9" s="1969"/>
      <c r="M9" s="1970"/>
    </row>
    <row r="10" spans="1:13" x14ac:dyDescent="0.2">
      <c r="A10" s="1943"/>
      <c r="B10" s="467"/>
      <c r="C10" s="1952"/>
      <c r="D10" s="467"/>
      <c r="E10" s="467"/>
      <c r="F10" s="467"/>
      <c r="G10" s="467"/>
      <c r="H10" s="467"/>
      <c r="I10" s="467"/>
      <c r="J10" s="467"/>
      <c r="K10" s="506"/>
      <c r="L10" s="467"/>
      <c r="M10" s="1953"/>
    </row>
    <row r="11" spans="1:13" ht="18.75" customHeight="1" x14ac:dyDescent="0.2">
      <c r="A11" s="2346" t="s">
        <v>330</v>
      </c>
      <c r="B11" s="2347"/>
      <c r="C11" s="483">
        <v>163</v>
      </c>
      <c r="D11" s="471"/>
      <c r="E11" s="484">
        <v>148</v>
      </c>
      <c r="F11" s="471"/>
      <c r="G11" s="484">
        <v>124</v>
      </c>
      <c r="H11" s="471"/>
      <c r="I11" s="484">
        <v>151</v>
      </c>
      <c r="J11" s="471"/>
      <c r="K11" s="485">
        <v>586</v>
      </c>
      <c r="L11" s="471"/>
      <c r="M11" s="1962"/>
    </row>
    <row r="12" spans="1:13" ht="18.75" customHeight="1" x14ac:dyDescent="0.2">
      <c r="A12" s="2346" t="s">
        <v>331</v>
      </c>
      <c r="B12" s="2347"/>
      <c r="C12" s="483">
        <v>203</v>
      </c>
      <c r="D12" s="471"/>
      <c r="E12" s="484">
        <v>130</v>
      </c>
      <c r="F12" s="471"/>
      <c r="G12" s="484">
        <v>141</v>
      </c>
      <c r="H12" s="471"/>
      <c r="I12" s="484">
        <v>148</v>
      </c>
      <c r="J12" s="471"/>
      <c r="K12" s="485">
        <v>622</v>
      </c>
      <c r="L12" s="478"/>
      <c r="M12" s="1945"/>
    </row>
    <row r="13" spans="1:13" ht="18.75" customHeight="1" x14ac:dyDescent="0.2">
      <c r="A13" s="2348" t="s">
        <v>332</v>
      </c>
      <c r="B13" s="2349"/>
      <c r="C13" s="483">
        <v>165</v>
      </c>
      <c r="D13" s="471"/>
      <c r="E13" s="484">
        <v>111</v>
      </c>
      <c r="F13" s="471"/>
      <c r="G13" s="484">
        <v>130</v>
      </c>
      <c r="H13" s="471"/>
      <c r="I13" s="484">
        <v>131</v>
      </c>
      <c r="J13" s="471"/>
      <c r="K13" s="485">
        <v>537</v>
      </c>
      <c r="L13" s="478"/>
      <c r="M13" s="1945"/>
    </row>
    <row r="14" spans="1:13" ht="18.75" customHeight="1" x14ac:dyDescent="0.2">
      <c r="A14" s="2348" t="s">
        <v>333</v>
      </c>
      <c r="B14" s="2349"/>
      <c r="C14" s="483">
        <v>190</v>
      </c>
      <c r="D14" s="471"/>
      <c r="E14" s="484">
        <v>152</v>
      </c>
      <c r="F14" s="471"/>
      <c r="G14" s="484">
        <v>181</v>
      </c>
      <c r="H14" s="471"/>
      <c r="I14" s="484">
        <v>171</v>
      </c>
      <c r="J14" s="471"/>
      <c r="K14" s="485">
        <v>694</v>
      </c>
      <c r="L14" s="478"/>
      <c r="M14" s="1945"/>
    </row>
    <row r="15" spans="1:13" ht="18.75" customHeight="1" x14ac:dyDescent="0.2">
      <c r="A15" s="2348" t="s">
        <v>334</v>
      </c>
      <c r="B15" s="2349"/>
      <c r="C15" s="483">
        <v>114</v>
      </c>
      <c r="D15" s="471"/>
      <c r="E15" s="484">
        <v>102</v>
      </c>
      <c r="F15" s="471"/>
      <c r="G15" s="484">
        <v>142</v>
      </c>
      <c r="H15" s="471"/>
      <c r="I15" s="484">
        <v>86</v>
      </c>
      <c r="J15" s="471"/>
      <c r="K15" s="485">
        <v>444</v>
      </c>
      <c r="L15" s="478"/>
      <c r="M15" s="1945"/>
    </row>
    <row r="16" spans="1:13" ht="18.75" customHeight="1" x14ac:dyDescent="0.2">
      <c r="A16" s="2348" t="s">
        <v>403</v>
      </c>
      <c r="B16" s="2349"/>
      <c r="C16" s="483">
        <v>116</v>
      </c>
      <c r="D16" s="471"/>
      <c r="E16" s="484">
        <v>199</v>
      </c>
      <c r="F16" s="471"/>
      <c r="G16" s="484">
        <v>250</v>
      </c>
      <c r="H16" s="471"/>
      <c r="I16" s="484">
        <v>148</v>
      </c>
      <c r="J16" s="471"/>
      <c r="K16" s="485">
        <v>713</v>
      </c>
      <c r="L16" s="478"/>
      <c r="M16" s="1945"/>
    </row>
    <row r="17" spans="1:13" ht="18.75" customHeight="1" x14ac:dyDescent="0.2">
      <c r="A17" s="2348" t="s">
        <v>404</v>
      </c>
      <c r="B17" s="2349"/>
      <c r="C17" s="483">
        <v>107</v>
      </c>
      <c r="D17" s="471"/>
      <c r="E17" s="484">
        <v>168</v>
      </c>
      <c r="F17" s="471"/>
      <c r="G17" s="484">
        <v>212</v>
      </c>
      <c r="H17" s="471"/>
      <c r="I17" s="484">
        <v>81</v>
      </c>
      <c r="J17" s="471"/>
      <c r="K17" s="485">
        <v>568</v>
      </c>
      <c r="L17" s="478"/>
      <c r="M17" s="1945"/>
    </row>
    <row r="18" spans="1:13" ht="18.75" customHeight="1" x14ac:dyDescent="0.2">
      <c r="A18" s="2348">
        <v>2010</v>
      </c>
      <c r="B18" s="2349"/>
      <c r="C18" s="483">
        <v>29</v>
      </c>
      <c r="D18" s="471"/>
      <c r="E18" s="484">
        <v>46</v>
      </c>
      <c r="F18" s="471"/>
      <c r="G18" s="484">
        <v>67</v>
      </c>
      <c r="H18" s="471"/>
      <c r="I18" s="484">
        <v>7</v>
      </c>
      <c r="J18" s="471"/>
      <c r="K18" s="485">
        <v>149</v>
      </c>
      <c r="L18" s="478"/>
      <c r="M18" s="1945"/>
    </row>
    <row r="19" spans="1:13" ht="18.75" customHeight="1" x14ac:dyDescent="0.2">
      <c r="A19" s="2348">
        <v>2011</v>
      </c>
      <c r="B19" s="2349"/>
      <c r="C19" s="483">
        <v>15</v>
      </c>
      <c r="D19" s="471"/>
      <c r="E19" s="484">
        <v>34</v>
      </c>
      <c r="F19" s="471"/>
      <c r="G19" s="484">
        <v>41</v>
      </c>
      <c r="H19" s="471"/>
      <c r="I19" s="484">
        <v>2</v>
      </c>
      <c r="J19" s="471"/>
      <c r="K19" s="485">
        <v>92</v>
      </c>
      <c r="L19" s="478"/>
      <c r="M19" s="1945"/>
    </row>
    <row r="20" spans="1:13" ht="18.75" customHeight="1" x14ac:dyDescent="0.2">
      <c r="A20" s="2348">
        <v>2012</v>
      </c>
      <c r="B20" s="2349"/>
      <c r="C20" s="483">
        <v>28</v>
      </c>
      <c r="D20" s="471"/>
      <c r="E20" s="484">
        <v>46</v>
      </c>
      <c r="F20" s="471"/>
      <c r="G20" s="484">
        <v>24</v>
      </c>
      <c r="H20" s="471"/>
      <c r="I20" s="484">
        <v>3</v>
      </c>
      <c r="J20" s="471"/>
      <c r="K20" s="485">
        <v>101</v>
      </c>
      <c r="L20" s="478"/>
      <c r="M20" s="1945"/>
    </row>
    <row r="21" spans="1:13" ht="18.75" customHeight="1" x14ac:dyDescent="0.2">
      <c r="A21" s="2348">
        <v>2013</v>
      </c>
      <c r="B21" s="2349"/>
      <c r="C21" s="483">
        <v>18</v>
      </c>
      <c r="D21" s="471"/>
      <c r="E21" s="484">
        <v>16</v>
      </c>
      <c r="F21" s="471"/>
      <c r="G21" s="484">
        <v>17</v>
      </c>
      <c r="H21" s="471"/>
      <c r="I21" s="484">
        <v>0</v>
      </c>
      <c r="J21" s="471"/>
      <c r="K21" s="485">
        <v>51</v>
      </c>
      <c r="L21" s="478"/>
      <c r="M21" s="1945"/>
    </row>
    <row r="22" spans="1:13" ht="18.75" customHeight="1" x14ac:dyDescent="0.2">
      <c r="A22" s="2348" t="s">
        <v>12</v>
      </c>
      <c r="B22" s="2349"/>
      <c r="C22" s="483">
        <v>1148</v>
      </c>
      <c r="D22" s="484"/>
      <c r="E22" s="484">
        <v>1152</v>
      </c>
      <c r="F22" s="484"/>
      <c r="G22" s="484">
        <v>1329</v>
      </c>
      <c r="H22" s="484"/>
      <c r="I22" s="484">
        <v>928</v>
      </c>
      <c r="J22" s="471"/>
      <c r="K22" s="485">
        <v>4557</v>
      </c>
      <c r="L22" s="478"/>
      <c r="M22" s="1945"/>
    </row>
    <row r="23" spans="1:13" ht="18.75" customHeight="1" x14ac:dyDescent="0.2">
      <c r="A23" s="2348" t="s">
        <v>405</v>
      </c>
      <c r="B23" s="2349"/>
      <c r="C23" s="488">
        <v>0.25192012288786481</v>
      </c>
      <c r="D23" s="489"/>
      <c r="E23" s="489">
        <v>0.25279789335088876</v>
      </c>
      <c r="F23" s="489"/>
      <c r="G23" s="489">
        <v>0.29163923633969718</v>
      </c>
      <c r="H23" s="489"/>
      <c r="I23" s="489">
        <v>0.20364274742154925</v>
      </c>
      <c r="J23" s="486"/>
      <c r="K23" s="487">
        <v>1</v>
      </c>
      <c r="L23" s="478"/>
      <c r="M23" s="1945"/>
    </row>
    <row r="24" spans="1:13" ht="13.5" thickBot="1" x14ac:dyDescent="0.25">
      <c r="A24" s="1932"/>
      <c r="B24" s="1963"/>
      <c r="C24" s="1964"/>
      <c r="D24" s="1963"/>
      <c r="E24" s="1963"/>
      <c r="F24" s="1963"/>
      <c r="G24" s="1963"/>
      <c r="H24" s="1963"/>
      <c r="I24" s="1963"/>
      <c r="J24" s="1963"/>
      <c r="K24" s="1935"/>
      <c r="L24" s="1936"/>
      <c r="M24" s="1937"/>
    </row>
    <row r="26" spans="1:13" x14ac:dyDescent="0.2">
      <c r="A26" s="2269" t="s">
        <v>655</v>
      </c>
      <c r="B26" s="2269"/>
      <c r="C26" s="2269"/>
      <c r="D26" s="2269"/>
      <c r="E26" s="2269"/>
      <c r="F26" s="2269"/>
      <c r="G26" s="2269"/>
      <c r="H26" s="2269"/>
      <c r="I26" s="2269"/>
      <c r="J26" s="2269"/>
      <c r="K26" s="2269"/>
      <c r="L26" s="2269"/>
    </row>
    <row r="27" spans="1:13" x14ac:dyDescent="0.2">
      <c r="A27" s="2269" t="s">
        <v>406</v>
      </c>
      <c r="B27" s="2269"/>
      <c r="C27" s="2269"/>
      <c r="D27" s="2269"/>
      <c r="E27" s="2269"/>
      <c r="F27" s="2269"/>
      <c r="G27" s="2269"/>
      <c r="H27" s="2269"/>
      <c r="I27" s="2269"/>
      <c r="J27" s="2269"/>
      <c r="K27" s="2269"/>
      <c r="L27" s="2269"/>
    </row>
    <row r="28" spans="1:13" x14ac:dyDescent="0.2">
      <c r="A28" s="2269" t="s">
        <v>77</v>
      </c>
      <c r="B28" s="2269"/>
      <c r="C28" s="2269"/>
      <c r="D28" s="2269"/>
      <c r="E28" s="2269"/>
      <c r="F28" s="2269"/>
      <c r="G28" s="2269"/>
      <c r="H28" s="2269"/>
      <c r="I28" s="2269"/>
      <c r="J28" s="2269"/>
      <c r="K28" s="2269"/>
      <c r="L28" s="2269"/>
    </row>
  </sheetData>
  <mergeCells count="29">
    <mergeCell ref="A23:B23"/>
    <mergeCell ref="A18:B18"/>
    <mergeCell ref="A19:B19"/>
    <mergeCell ref="A20:B20"/>
    <mergeCell ref="A21:B21"/>
    <mergeCell ref="A22:B22"/>
    <mergeCell ref="A26:L26"/>
    <mergeCell ref="A27:L27"/>
    <mergeCell ref="A28:L28"/>
    <mergeCell ref="A8:B8"/>
    <mergeCell ref="C8:D8"/>
    <mergeCell ref="E8:F8"/>
    <mergeCell ref="G8:H8"/>
    <mergeCell ref="I8:J8"/>
    <mergeCell ref="K8:M8"/>
    <mergeCell ref="A11:B11"/>
    <mergeCell ref="A12:B12"/>
    <mergeCell ref="A13:B13"/>
    <mergeCell ref="A14:B14"/>
    <mergeCell ref="A15:B15"/>
    <mergeCell ref="A16:B16"/>
    <mergeCell ref="A17:B17"/>
    <mergeCell ref="C6:J7"/>
    <mergeCell ref="A7:B7"/>
    <mergeCell ref="K1:M1"/>
    <mergeCell ref="A2:M2"/>
    <mergeCell ref="A3:M3"/>
    <mergeCell ref="A4:M4"/>
    <mergeCell ref="K5:M5"/>
  </mergeCells>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L28"/>
  <sheetViews>
    <sheetView workbookViewId="0">
      <selection activeCell="N29" sqref="N29"/>
    </sheetView>
  </sheetViews>
  <sheetFormatPr defaultRowHeight="12.75" x14ac:dyDescent="0.2"/>
  <cols>
    <col min="1" max="1" width="2.28515625" style="466" customWidth="1"/>
    <col min="2" max="2" width="17" style="466" customWidth="1"/>
    <col min="3" max="3" width="15.7109375" style="466" customWidth="1"/>
    <col min="4" max="4" width="1.7109375" style="466" customWidth="1"/>
    <col min="5" max="5" width="15.85546875" style="466" customWidth="1"/>
    <col min="6" max="6" width="1.7109375" style="466" customWidth="1"/>
    <col min="7" max="7" width="15.85546875" style="466" customWidth="1"/>
    <col min="8" max="8" width="1.7109375" style="466" customWidth="1"/>
    <col min="9" max="9" width="15.7109375" style="466" customWidth="1"/>
    <col min="10" max="10" width="1.7109375" style="466" customWidth="1"/>
    <col min="11" max="11" width="16.85546875" bestFit="1" customWidth="1"/>
    <col min="12" max="12" width="2.140625" customWidth="1"/>
    <col min="14" max="14" width="14.85546875" bestFit="1" customWidth="1"/>
  </cols>
  <sheetData>
    <row r="1" spans="1:12" ht="8.25" customHeight="1" x14ac:dyDescent="0.2">
      <c r="A1" s="1927"/>
      <c r="B1" s="1928"/>
      <c r="C1" s="1928"/>
      <c r="D1" s="1928"/>
      <c r="E1" s="1928"/>
      <c r="F1" s="1928"/>
      <c r="G1" s="1928"/>
      <c r="H1" s="1928"/>
      <c r="I1" s="1928"/>
      <c r="J1" s="1928"/>
      <c r="K1" s="2314"/>
      <c r="L1" s="2315"/>
    </row>
    <row r="2" spans="1:12" ht="23.25" x14ac:dyDescent="0.2">
      <c r="A2" s="2270" t="s">
        <v>416</v>
      </c>
      <c r="B2" s="2271"/>
      <c r="C2" s="2271"/>
      <c r="D2" s="2271"/>
      <c r="E2" s="2271"/>
      <c r="F2" s="2271"/>
      <c r="G2" s="2271"/>
      <c r="H2" s="2271"/>
      <c r="I2" s="2271"/>
      <c r="J2" s="2271"/>
      <c r="K2" s="2271"/>
      <c r="L2" s="2272"/>
    </row>
    <row r="3" spans="1:12" ht="20.25" x14ac:dyDescent="0.2">
      <c r="A3" s="2273" t="s">
        <v>417</v>
      </c>
      <c r="B3" s="2274"/>
      <c r="C3" s="2274"/>
      <c r="D3" s="2274"/>
      <c r="E3" s="2274"/>
      <c r="F3" s="2274"/>
      <c r="G3" s="2274"/>
      <c r="H3" s="2274"/>
      <c r="I3" s="2274"/>
      <c r="J3" s="2274"/>
      <c r="K3" s="2274"/>
      <c r="L3" s="2275"/>
    </row>
    <row r="4" spans="1:12" ht="20.25" x14ac:dyDescent="0.2">
      <c r="A4" s="2273" t="s">
        <v>205</v>
      </c>
      <c r="B4" s="2274"/>
      <c r="C4" s="2274"/>
      <c r="D4" s="2274"/>
      <c r="E4" s="2274"/>
      <c r="F4" s="2274"/>
      <c r="G4" s="2274"/>
      <c r="H4" s="2274"/>
      <c r="I4" s="2274"/>
      <c r="J4" s="2274"/>
      <c r="K4" s="2274"/>
      <c r="L4" s="2275"/>
    </row>
    <row r="5" spans="1:12" ht="13.5" thickBot="1" x14ac:dyDescent="0.25">
      <c r="A5" s="1938"/>
      <c r="B5" s="1647"/>
      <c r="C5" s="1647"/>
      <c r="D5" s="1647"/>
      <c r="E5" s="1647"/>
      <c r="F5" s="1647"/>
      <c r="G5" s="1647"/>
      <c r="H5" s="1647"/>
      <c r="I5" s="1647"/>
      <c r="J5" s="1647"/>
      <c r="K5" s="2312"/>
      <c r="L5" s="2313"/>
    </row>
    <row r="6" spans="1:12" ht="12.75" customHeight="1" x14ac:dyDescent="0.2">
      <c r="A6" s="1954"/>
      <c r="B6" s="1955"/>
      <c r="C6" s="2316" t="s">
        <v>421</v>
      </c>
      <c r="D6" s="2317"/>
      <c r="E6" s="2317"/>
      <c r="F6" s="2317"/>
      <c r="G6" s="2317"/>
      <c r="H6" s="2317"/>
      <c r="I6" s="2317"/>
      <c r="J6" s="2317"/>
      <c r="K6" s="1965"/>
      <c r="L6" s="1967"/>
    </row>
    <row r="7" spans="1:12" ht="12.75" customHeight="1" x14ac:dyDescent="0.2">
      <c r="A7" s="2350" t="s">
        <v>1</v>
      </c>
      <c r="B7" s="2351"/>
      <c r="C7" s="2318"/>
      <c r="D7" s="2319"/>
      <c r="E7" s="2319"/>
      <c r="F7" s="2319"/>
      <c r="G7" s="2319"/>
      <c r="H7" s="2319"/>
      <c r="I7" s="2319"/>
      <c r="J7" s="2319"/>
      <c r="K7" s="2343" t="s">
        <v>12</v>
      </c>
      <c r="L7" s="2345"/>
    </row>
    <row r="8" spans="1:12" ht="18.75" customHeight="1" x14ac:dyDescent="0.2">
      <c r="A8" s="2350"/>
      <c r="B8" s="2351"/>
      <c r="C8" s="2342" t="s">
        <v>411</v>
      </c>
      <c r="D8" s="2336"/>
      <c r="E8" s="2336" t="s">
        <v>412</v>
      </c>
      <c r="F8" s="2336"/>
      <c r="G8" s="2336" t="s">
        <v>413</v>
      </c>
      <c r="H8" s="2336"/>
      <c r="I8" s="2336" t="s">
        <v>414</v>
      </c>
      <c r="J8" s="2336"/>
      <c r="K8" s="2343"/>
      <c r="L8" s="2345"/>
    </row>
    <row r="9" spans="1:12" ht="13.5" thickBot="1" x14ac:dyDescent="0.25">
      <c r="A9" s="1956"/>
      <c r="B9" s="1866"/>
      <c r="C9" s="1957"/>
      <c r="D9" s="1866"/>
      <c r="E9" s="1866"/>
      <c r="F9" s="1866"/>
      <c r="G9" s="1866"/>
      <c r="H9" s="1866"/>
      <c r="I9" s="1866"/>
      <c r="J9" s="1866"/>
      <c r="K9" s="1968"/>
      <c r="L9" s="1970"/>
    </row>
    <row r="10" spans="1:12" x14ac:dyDescent="0.2">
      <c r="A10" s="1943"/>
      <c r="B10" s="467"/>
      <c r="C10" s="1667"/>
      <c r="D10" s="1975"/>
      <c r="E10" s="1975"/>
      <c r="F10" s="1975"/>
      <c r="G10" s="1975"/>
      <c r="H10" s="1975"/>
      <c r="I10" s="1975"/>
      <c r="J10" s="1975"/>
      <c r="K10" s="496"/>
      <c r="L10" s="1976"/>
    </row>
    <row r="11" spans="1:12" ht="20.25" customHeight="1" x14ac:dyDescent="0.2">
      <c r="A11" s="2346" t="s">
        <v>330</v>
      </c>
      <c r="B11" s="2347"/>
      <c r="C11" s="490">
        <v>170657343</v>
      </c>
      <c r="D11" s="491"/>
      <c r="E11" s="492">
        <v>54182983</v>
      </c>
      <c r="F11" s="491"/>
      <c r="G11" s="492">
        <v>20948279</v>
      </c>
      <c r="H11" s="491"/>
      <c r="I11" s="492">
        <v>6008538</v>
      </c>
      <c r="J11" s="491"/>
      <c r="K11" s="1025">
        <v>251797143</v>
      </c>
      <c r="L11" s="1931"/>
    </row>
    <row r="12" spans="1:12" ht="20.25" customHeight="1" x14ac:dyDescent="0.2">
      <c r="A12" s="2346" t="s">
        <v>331</v>
      </c>
      <c r="B12" s="2347"/>
      <c r="C12" s="493">
        <v>299733489</v>
      </c>
      <c r="D12" s="494"/>
      <c r="E12" s="495">
        <v>308827467</v>
      </c>
      <c r="F12" s="494"/>
      <c r="G12" s="495">
        <v>119307503</v>
      </c>
      <c r="H12" s="494"/>
      <c r="I12" s="495">
        <v>10653103</v>
      </c>
      <c r="J12" s="494"/>
      <c r="K12" s="496">
        <v>738521562</v>
      </c>
      <c r="L12" s="1931"/>
    </row>
    <row r="13" spans="1:12" ht="20.25" customHeight="1" x14ac:dyDescent="0.2">
      <c r="A13" s="2348" t="s">
        <v>332</v>
      </c>
      <c r="B13" s="2349"/>
      <c r="C13" s="493">
        <v>876017157</v>
      </c>
      <c r="D13" s="494"/>
      <c r="E13" s="495">
        <v>676097674</v>
      </c>
      <c r="F13" s="494"/>
      <c r="G13" s="495">
        <v>139828457</v>
      </c>
      <c r="H13" s="494"/>
      <c r="I13" s="495">
        <v>8063950</v>
      </c>
      <c r="J13" s="494"/>
      <c r="K13" s="496">
        <v>1700007238</v>
      </c>
      <c r="L13" s="1931"/>
    </row>
    <row r="14" spans="1:12" ht="20.25" customHeight="1" x14ac:dyDescent="0.2">
      <c r="A14" s="2348" t="s">
        <v>333</v>
      </c>
      <c r="B14" s="2349"/>
      <c r="C14" s="493">
        <v>1664067038</v>
      </c>
      <c r="D14" s="494"/>
      <c r="E14" s="495">
        <v>326037334</v>
      </c>
      <c r="F14" s="494"/>
      <c r="G14" s="495">
        <v>766933937</v>
      </c>
      <c r="H14" s="494"/>
      <c r="I14" s="495">
        <v>83927713</v>
      </c>
      <c r="J14" s="494"/>
      <c r="K14" s="496">
        <v>2840966022</v>
      </c>
      <c r="L14" s="1931"/>
    </row>
    <row r="15" spans="1:12" ht="20.25" customHeight="1" x14ac:dyDescent="0.2">
      <c r="A15" s="2348" t="s">
        <v>334</v>
      </c>
      <c r="B15" s="2349"/>
      <c r="C15" s="497">
        <v>97766973</v>
      </c>
      <c r="D15" s="418"/>
      <c r="E15" s="494">
        <v>185969919</v>
      </c>
      <c r="F15" s="494"/>
      <c r="G15" s="494">
        <v>338801657</v>
      </c>
      <c r="H15" s="494"/>
      <c r="I15" s="494">
        <v>155379431</v>
      </c>
      <c r="J15" s="494"/>
      <c r="K15" s="496">
        <v>777917980</v>
      </c>
      <c r="L15" s="1931"/>
    </row>
    <row r="16" spans="1:12" ht="20.25" customHeight="1" x14ac:dyDescent="0.2">
      <c r="A16" s="2348" t="s">
        <v>403</v>
      </c>
      <c r="B16" s="2349"/>
      <c r="C16" s="497">
        <v>697784772</v>
      </c>
      <c r="D16" s="418"/>
      <c r="E16" s="494">
        <v>7899970868</v>
      </c>
      <c r="F16" s="494"/>
      <c r="G16" s="494">
        <v>5980325996</v>
      </c>
      <c r="H16" s="494"/>
      <c r="I16" s="494">
        <v>186323902</v>
      </c>
      <c r="J16" s="494"/>
      <c r="K16" s="496">
        <v>14764405538</v>
      </c>
      <c r="L16" s="1931"/>
    </row>
    <row r="17" spans="1:12" ht="20.25" customHeight="1" x14ac:dyDescent="0.2">
      <c r="A17" s="2348" t="s">
        <v>404</v>
      </c>
      <c r="B17" s="2349"/>
      <c r="C17" s="497">
        <v>245405351</v>
      </c>
      <c r="D17" s="418"/>
      <c r="E17" s="494">
        <v>15963170139</v>
      </c>
      <c r="F17" s="494"/>
      <c r="G17" s="494">
        <v>6495977679</v>
      </c>
      <c r="H17" s="494"/>
      <c r="I17" s="494">
        <v>185458167</v>
      </c>
      <c r="J17" s="494"/>
      <c r="K17" s="496">
        <v>22890011336</v>
      </c>
      <c r="L17" s="1931"/>
    </row>
    <row r="18" spans="1:12" ht="20.25" customHeight="1" x14ac:dyDescent="0.2">
      <c r="A18" s="2348">
        <v>2010</v>
      </c>
      <c r="B18" s="2349"/>
      <c r="C18" s="497">
        <v>62959298</v>
      </c>
      <c r="D18" s="418"/>
      <c r="E18" s="494">
        <v>340642982</v>
      </c>
      <c r="F18" s="494"/>
      <c r="G18" s="494">
        <v>822931317</v>
      </c>
      <c r="H18" s="494"/>
      <c r="I18" s="494">
        <v>2044349</v>
      </c>
      <c r="J18" s="494"/>
      <c r="K18" s="496">
        <v>1228577946</v>
      </c>
      <c r="L18" s="1931"/>
    </row>
    <row r="19" spans="1:12" ht="20.25" customHeight="1" x14ac:dyDescent="0.2">
      <c r="A19" s="2348">
        <v>2011</v>
      </c>
      <c r="B19" s="2349"/>
      <c r="C19" s="497">
        <v>107068070</v>
      </c>
      <c r="D19" s="418"/>
      <c r="E19" s="494">
        <v>178996733</v>
      </c>
      <c r="F19" s="494"/>
      <c r="G19" s="494">
        <v>402281701</v>
      </c>
      <c r="H19" s="494"/>
      <c r="I19" s="494">
        <v>11381545</v>
      </c>
      <c r="J19" s="494"/>
      <c r="K19" s="496">
        <v>699728049</v>
      </c>
      <c r="L19" s="1931"/>
    </row>
    <row r="20" spans="1:12" ht="20.25" customHeight="1" x14ac:dyDescent="0.2">
      <c r="A20" s="2348">
        <v>2012</v>
      </c>
      <c r="B20" s="2349"/>
      <c r="C20" s="497">
        <v>39681680</v>
      </c>
      <c r="D20" s="418"/>
      <c r="E20" s="494">
        <v>707668649</v>
      </c>
      <c r="F20" s="494"/>
      <c r="G20" s="494">
        <v>189929869</v>
      </c>
      <c r="H20" s="494"/>
      <c r="I20" s="494">
        <v>16695314</v>
      </c>
      <c r="J20" s="494"/>
      <c r="K20" s="496">
        <v>953975512</v>
      </c>
      <c r="L20" s="1931"/>
    </row>
    <row r="21" spans="1:12" ht="20.25" customHeight="1" x14ac:dyDescent="0.2">
      <c r="A21" s="2348">
        <v>2013</v>
      </c>
      <c r="B21" s="2349"/>
      <c r="C21" s="497">
        <v>113183513</v>
      </c>
      <c r="D21" s="418"/>
      <c r="E21" s="494">
        <v>307605250</v>
      </c>
      <c r="F21" s="494"/>
      <c r="G21" s="494">
        <v>1279203250</v>
      </c>
      <c r="H21" s="501"/>
      <c r="I21" s="1023">
        <v>0</v>
      </c>
      <c r="J21" s="494"/>
      <c r="K21" s="496">
        <v>1699992013</v>
      </c>
      <c r="L21" s="1931"/>
    </row>
    <row r="22" spans="1:12" ht="20.25" customHeight="1" x14ac:dyDescent="0.2">
      <c r="A22" s="2348" t="s">
        <v>12</v>
      </c>
      <c r="B22" s="2349"/>
      <c r="C22" s="491">
        <v>4374324684</v>
      </c>
      <c r="D22" s="491"/>
      <c r="E22" s="491">
        <v>26949169998</v>
      </c>
      <c r="F22" s="491"/>
      <c r="G22" s="491">
        <v>16556469645</v>
      </c>
      <c r="H22" s="491"/>
      <c r="I22" s="491">
        <v>665936012</v>
      </c>
      <c r="J22" s="491"/>
      <c r="K22" s="1025">
        <v>48545900339</v>
      </c>
      <c r="L22" s="1931"/>
    </row>
    <row r="23" spans="1:12" ht="20.25" customHeight="1" x14ac:dyDescent="0.2">
      <c r="A23" s="2348" t="s">
        <v>405</v>
      </c>
      <c r="B23" s="2349"/>
      <c r="C23" s="461">
        <v>9.0106984389077813E-2</v>
      </c>
      <c r="D23" s="461"/>
      <c r="E23" s="461">
        <v>0.55512761757041762</v>
      </c>
      <c r="F23" s="461"/>
      <c r="G23" s="461">
        <v>0.34104774099120244</v>
      </c>
      <c r="H23" s="461"/>
      <c r="I23" s="461">
        <v>1.3717657049302088E-2</v>
      </c>
      <c r="J23" s="460"/>
      <c r="K23" s="498">
        <v>1</v>
      </c>
      <c r="L23" s="1931"/>
    </row>
    <row r="24" spans="1:12" ht="13.5" thickBot="1" x14ac:dyDescent="0.25">
      <c r="A24" s="1932"/>
      <c r="B24" s="1971"/>
      <c r="C24" s="1972"/>
      <c r="D24" s="1972"/>
      <c r="E24" s="1972"/>
      <c r="F24" s="1972"/>
      <c r="G24" s="1972"/>
      <c r="H24" s="1972"/>
      <c r="I24" s="1972"/>
      <c r="J24" s="1972"/>
      <c r="K24" s="1973"/>
      <c r="L24" s="1974"/>
    </row>
    <row r="26" spans="1:12" x14ac:dyDescent="0.2">
      <c r="A26" s="2269" t="s">
        <v>339</v>
      </c>
      <c r="B26" s="2269"/>
      <c r="C26" s="2269"/>
      <c r="D26" s="2269"/>
      <c r="E26" s="2269"/>
      <c r="F26" s="2269"/>
      <c r="G26" s="2269"/>
      <c r="H26" s="2269"/>
      <c r="I26" s="2269"/>
      <c r="J26" s="2269"/>
      <c r="K26" s="2269"/>
    </row>
    <row r="27" spans="1:12" x14ac:dyDescent="0.2">
      <c r="A27" s="2269" t="s">
        <v>406</v>
      </c>
      <c r="B27" s="2269"/>
      <c r="C27" s="2269"/>
      <c r="D27" s="2269"/>
      <c r="E27" s="2269"/>
      <c r="F27" s="2269"/>
      <c r="G27" s="2269"/>
      <c r="H27" s="2269"/>
      <c r="I27" s="2269"/>
      <c r="J27" s="2269"/>
      <c r="K27" s="2269"/>
    </row>
    <row r="28" spans="1:12" x14ac:dyDescent="0.2">
      <c r="A28" s="2269" t="s">
        <v>169</v>
      </c>
      <c r="B28" s="2269"/>
      <c r="C28" s="2269"/>
      <c r="D28" s="2269"/>
      <c r="E28" s="2269"/>
      <c r="F28" s="2269"/>
      <c r="G28" s="2269"/>
      <c r="H28" s="2269"/>
      <c r="I28" s="2269"/>
      <c r="J28" s="2269"/>
      <c r="K28" s="2269"/>
    </row>
  </sheetData>
  <mergeCells count="28">
    <mergeCell ref="A18:B18"/>
    <mergeCell ref="A19:B19"/>
    <mergeCell ref="A20:B20"/>
    <mergeCell ref="A21:B21"/>
    <mergeCell ref="A22:B22"/>
    <mergeCell ref="A26:K26"/>
    <mergeCell ref="A27:K27"/>
    <mergeCell ref="A28:K28"/>
    <mergeCell ref="C8:D8"/>
    <mergeCell ref="E8:F8"/>
    <mergeCell ref="G8:H8"/>
    <mergeCell ref="I8:J8"/>
    <mergeCell ref="A11:B11"/>
    <mergeCell ref="A12:B12"/>
    <mergeCell ref="A13:B13"/>
    <mergeCell ref="A14:B14"/>
    <mergeCell ref="A15:B15"/>
    <mergeCell ref="A16:B16"/>
    <mergeCell ref="A17:B17"/>
    <mergeCell ref="A7:B8"/>
    <mergeCell ref="A23:B23"/>
    <mergeCell ref="C6:J7"/>
    <mergeCell ref="K1:L1"/>
    <mergeCell ref="A2:L2"/>
    <mergeCell ref="A3:L3"/>
    <mergeCell ref="A4:L4"/>
    <mergeCell ref="K5:L5"/>
    <mergeCell ref="K7:L8"/>
  </mergeCells>
  <printOptions horizontalCentered="1"/>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N23"/>
  <sheetViews>
    <sheetView workbookViewId="0">
      <selection activeCell="A6" sqref="A6:N10"/>
    </sheetView>
  </sheetViews>
  <sheetFormatPr defaultRowHeight="12.75" x14ac:dyDescent="0.2"/>
  <cols>
    <col min="1" max="1" width="2.28515625" style="466" customWidth="1"/>
    <col min="2" max="2" width="17" style="466" customWidth="1"/>
    <col min="3" max="3" width="10.7109375" style="466" customWidth="1"/>
    <col min="4" max="4" width="6.7109375" style="466" customWidth="1"/>
    <col min="5" max="5" width="10.7109375" style="466" customWidth="1"/>
    <col min="6" max="6" width="6.7109375" style="466" customWidth="1"/>
    <col min="7" max="7" width="10.7109375" style="466" customWidth="1"/>
    <col min="8" max="8" width="6.7109375" style="466" customWidth="1"/>
    <col min="9" max="9" width="10.7109375" style="466" customWidth="1"/>
    <col min="10" max="10" width="6.7109375" style="466" customWidth="1"/>
    <col min="11" max="11" width="10.7109375" style="466" customWidth="1"/>
    <col min="12" max="12" width="6.7109375" style="466" customWidth="1"/>
    <col min="13" max="13" width="10.7109375" customWidth="1"/>
    <col min="14" max="14" width="4.7109375" customWidth="1"/>
  </cols>
  <sheetData>
    <row r="1" spans="1:14" x14ac:dyDescent="0.2">
      <c r="A1" s="1927"/>
      <c r="B1" s="1928"/>
      <c r="C1" s="1928"/>
      <c r="D1" s="1928"/>
      <c r="E1" s="1928"/>
      <c r="F1" s="1928"/>
      <c r="G1" s="1928"/>
      <c r="H1" s="1928"/>
      <c r="I1" s="1928"/>
      <c r="J1" s="1928"/>
      <c r="K1" s="1928"/>
      <c r="L1" s="1928"/>
      <c r="M1" s="1576"/>
      <c r="N1" s="1577"/>
    </row>
    <row r="2" spans="1:14" ht="23.25" x14ac:dyDescent="0.2">
      <c r="A2" s="2270" t="s">
        <v>418</v>
      </c>
      <c r="B2" s="2271"/>
      <c r="C2" s="2271"/>
      <c r="D2" s="2271"/>
      <c r="E2" s="2271"/>
      <c r="F2" s="2271"/>
      <c r="G2" s="2271"/>
      <c r="H2" s="2271"/>
      <c r="I2" s="2271"/>
      <c r="J2" s="2271"/>
      <c r="K2" s="2271"/>
      <c r="L2" s="2271"/>
      <c r="M2" s="2271"/>
      <c r="N2" s="2272"/>
    </row>
    <row r="3" spans="1:14" ht="20.25" x14ac:dyDescent="0.2">
      <c r="A3" s="2273" t="s">
        <v>427</v>
      </c>
      <c r="B3" s="2274"/>
      <c r="C3" s="2274"/>
      <c r="D3" s="2274"/>
      <c r="E3" s="2274"/>
      <c r="F3" s="2274"/>
      <c r="G3" s="2274"/>
      <c r="H3" s="2274"/>
      <c r="I3" s="2274"/>
      <c r="J3" s="2274"/>
      <c r="K3" s="2274"/>
      <c r="L3" s="2274"/>
      <c r="M3" s="2274"/>
      <c r="N3" s="2275"/>
    </row>
    <row r="4" spans="1:14" ht="20.25" x14ac:dyDescent="0.2">
      <c r="A4" s="2273" t="s">
        <v>205</v>
      </c>
      <c r="B4" s="2274"/>
      <c r="C4" s="2274"/>
      <c r="D4" s="2274"/>
      <c r="E4" s="2274"/>
      <c r="F4" s="2274"/>
      <c r="G4" s="2274"/>
      <c r="H4" s="2274"/>
      <c r="I4" s="2274"/>
      <c r="J4" s="2274"/>
      <c r="K4" s="2274"/>
      <c r="L4" s="2274"/>
      <c r="M4" s="2274"/>
      <c r="N4" s="2275"/>
    </row>
    <row r="5" spans="1:14" ht="13.5" thickBot="1" x14ac:dyDescent="0.25">
      <c r="A5" s="1938"/>
      <c r="B5" s="1647"/>
      <c r="C5" s="1647"/>
      <c r="D5" s="1647"/>
      <c r="E5" s="1647"/>
      <c r="F5" s="1647"/>
      <c r="G5" s="1647"/>
      <c r="H5" s="1647"/>
      <c r="I5" s="1647"/>
      <c r="J5" s="1647"/>
      <c r="K5" s="1647"/>
      <c r="L5" s="1647"/>
      <c r="M5" s="1647"/>
      <c r="N5" s="1977"/>
    </row>
    <row r="6" spans="1:14" x14ac:dyDescent="0.2">
      <c r="A6" s="2356" t="s">
        <v>421</v>
      </c>
      <c r="B6" s="2357"/>
      <c r="C6" s="2352" t="s">
        <v>776</v>
      </c>
      <c r="D6" s="2353"/>
      <c r="E6" s="2353"/>
      <c r="F6" s="2353"/>
      <c r="G6" s="2353"/>
      <c r="H6" s="2353"/>
      <c r="I6" s="2353"/>
      <c r="J6" s="2353"/>
      <c r="K6" s="2353"/>
      <c r="L6" s="2353"/>
      <c r="M6" s="2360" t="s">
        <v>12</v>
      </c>
      <c r="N6" s="2361"/>
    </row>
    <row r="7" spans="1:14" x14ac:dyDescent="0.2">
      <c r="A7" s="2350"/>
      <c r="B7" s="2351"/>
      <c r="C7" s="2354"/>
      <c r="D7" s="2355"/>
      <c r="E7" s="2355"/>
      <c r="F7" s="2355"/>
      <c r="G7" s="2355"/>
      <c r="H7" s="2355"/>
      <c r="I7" s="2355"/>
      <c r="J7" s="2355"/>
      <c r="K7" s="2355"/>
      <c r="L7" s="2355"/>
      <c r="M7" s="2362"/>
      <c r="N7" s="2363"/>
    </row>
    <row r="8" spans="1:14" ht="18" customHeight="1" x14ac:dyDescent="0.2">
      <c r="A8" s="2350"/>
      <c r="B8" s="2351"/>
      <c r="C8" s="2342" t="s">
        <v>419</v>
      </c>
      <c r="D8" s="2336"/>
      <c r="E8" s="2336"/>
      <c r="F8" s="2336"/>
      <c r="G8" s="2336"/>
      <c r="H8" s="2336"/>
      <c r="I8" s="2336"/>
      <c r="J8" s="2336"/>
      <c r="K8" s="2336" t="s">
        <v>420</v>
      </c>
      <c r="L8" s="2336"/>
      <c r="M8" s="2362"/>
      <c r="N8" s="2363"/>
    </row>
    <row r="9" spans="1:14" x14ac:dyDescent="0.2">
      <c r="A9" s="2350"/>
      <c r="B9" s="2351"/>
      <c r="C9" s="2342" t="s">
        <v>422</v>
      </c>
      <c r="D9" s="2336"/>
      <c r="E9" s="2336" t="s">
        <v>399</v>
      </c>
      <c r="F9" s="2336"/>
      <c r="G9" s="2336" t="s">
        <v>400</v>
      </c>
      <c r="H9" s="2336"/>
      <c r="I9" s="2336" t="s">
        <v>401</v>
      </c>
      <c r="J9" s="2336"/>
      <c r="K9" s="2336" t="s">
        <v>423</v>
      </c>
      <c r="L9" s="2336"/>
      <c r="M9" s="2362"/>
      <c r="N9" s="2363"/>
    </row>
    <row r="10" spans="1:14" ht="13.5" thickBot="1" x14ac:dyDescent="0.25">
      <c r="A10" s="2358"/>
      <c r="B10" s="2359"/>
      <c r="C10" s="1957"/>
      <c r="D10" s="1866"/>
      <c r="E10" s="1866"/>
      <c r="F10" s="1866"/>
      <c r="G10" s="1866"/>
      <c r="H10" s="1866"/>
      <c r="I10" s="1866"/>
      <c r="J10" s="1866"/>
      <c r="K10" s="1866"/>
      <c r="L10" s="1866"/>
      <c r="M10" s="2364"/>
      <c r="N10" s="2365"/>
    </row>
    <row r="11" spans="1:14" x14ac:dyDescent="0.2">
      <c r="A11" s="1943"/>
      <c r="B11" s="467"/>
      <c r="C11" s="1952"/>
      <c r="D11" s="467"/>
      <c r="E11" s="467"/>
      <c r="F11" s="467"/>
      <c r="G11" s="467"/>
      <c r="H11" s="467"/>
      <c r="I11" s="467"/>
      <c r="J11" s="467"/>
      <c r="K11" s="467"/>
      <c r="L11" s="467"/>
      <c r="M11" s="506"/>
      <c r="N11" s="1953"/>
    </row>
    <row r="12" spans="1:14" ht="19.5" customHeight="1" x14ac:dyDescent="0.2">
      <c r="A12" s="2348" t="s">
        <v>411</v>
      </c>
      <c r="B12" s="2349"/>
      <c r="C12" s="483">
        <v>859</v>
      </c>
      <c r="D12" s="471"/>
      <c r="E12" s="484">
        <v>239</v>
      </c>
      <c r="F12" s="471"/>
      <c r="G12" s="484">
        <v>41</v>
      </c>
      <c r="H12" s="471"/>
      <c r="I12" s="484">
        <v>9</v>
      </c>
      <c r="J12" s="471"/>
      <c r="K12" s="502">
        <v>0</v>
      </c>
      <c r="L12" s="471"/>
      <c r="M12" s="485">
        <v>1148</v>
      </c>
      <c r="N12" s="1978"/>
    </row>
    <row r="13" spans="1:14" ht="19.5" customHeight="1" x14ac:dyDescent="0.2">
      <c r="A13" s="2348" t="s">
        <v>424</v>
      </c>
      <c r="B13" s="2349"/>
      <c r="C13" s="483">
        <v>650</v>
      </c>
      <c r="D13" s="471"/>
      <c r="E13" s="484">
        <v>364</v>
      </c>
      <c r="F13" s="471"/>
      <c r="G13" s="484">
        <v>113</v>
      </c>
      <c r="H13" s="471"/>
      <c r="I13" s="484">
        <v>19</v>
      </c>
      <c r="J13" s="471"/>
      <c r="K13" s="484">
        <v>6</v>
      </c>
      <c r="L13" s="471"/>
      <c r="M13" s="485">
        <v>1152</v>
      </c>
      <c r="N13" s="1978"/>
    </row>
    <row r="14" spans="1:14" ht="19.5" customHeight="1" x14ac:dyDescent="0.2">
      <c r="A14" s="2348" t="s">
        <v>425</v>
      </c>
      <c r="B14" s="2349"/>
      <c r="C14" s="483">
        <v>756</v>
      </c>
      <c r="D14" s="471"/>
      <c r="E14" s="471">
        <v>424</v>
      </c>
      <c r="F14" s="471"/>
      <c r="G14" s="471">
        <v>123</v>
      </c>
      <c r="H14" s="471"/>
      <c r="I14" s="471">
        <v>23</v>
      </c>
      <c r="J14" s="471"/>
      <c r="K14" s="484">
        <v>3</v>
      </c>
      <c r="L14" s="471"/>
      <c r="M14" s="485">
        <v>1329</v>
      </c>
      <c r="N14" s="1978"/>
    </row>
    <row r="15" spans="1:14" ht="19.5" customHeight="1" x14ac:dyDescent="0.2">
      <c r="A15" s="2348" t="s">
        <v>414</v>
      </c>
      <c r="B15" s="2349"/>
      <c r="C15" s="483">
        <v>832</v>
      </c>
      <c r="D15" s="471"/>
      <c r="E15" s="471">
        <v>82</v>
      </c>
      <c r="F15" s="471"/>
      <c r="G15" s="471">
        <v>14</v>
      </c>
      <c r="H15" s="471"/>
      <c r="I15" s="1758">
        <v>0</v>
      </c>
      <c r="J15" s="471"/>
      <c r="K15" s="1758">
        <v>0</v>
      </c>
      <c r="L15" s="471"/>
      <c r="M15" s="485">
        <v>928</v>
      </c>
      <c r="N15" s="1978"/>
    </row>
    <row r="16" spans="1:14" ht="19.5" customHeight="1" x14ac:dyDescent="0.2">
      <c r="A16" s="2348" t="s">
        <v>12</v>
      </c>
      <c r="B16" s="2349"/>
      <c r="C16" s="503">
        <v>3097</v>
      </c>
      <c r="D16" s="484"/>
      <c r="E16" s="484">
        <v>1109</v>
      </c>
      <c r="F16" s="484"/>
      <c r="G16" s="484">
        <v>291</v>
      </c>
      <c r="H16" s="484"/>
      <c r="I16" s="484">
        <v>51</v>
      </c>
      <c r="J16" s="484"/>
      <c r="K16" s="484">
        <v>9</v>
      </c>
      <c r="L16" s="471"/>
      <c r="M16" s="485">
        <v>4557</v>
      </c>
      <c r="N16" s="1978"/>
    </row>
    <row r="17" spans="1:14" ht="13.5" thickBot="1" x14ac:dyDescent="0.25">
      <c r="A17" s="1932"/>
      <c r="B17" s="1963"/>
      <c r="C17" s="1964"/>
      <c r="D17" s="1963"/>
      <c r="E17" s="1963"/>
      <c r="F17" s="1963"/>
      <c r="G17" s="1963"/>
      <c r="H17" s="1963"/>
      <c r="I17" s="1963"/>
      <c r="J17" s="1963"/>
      <c r="K17" s="1963"/>
      <c r="L17" s="1963"/>
      <c r="M17" s="1979"/>
      <c r="N17" s="1980"/>
    </row>
    <row r="19" spans="1:14" x14ac:dyDescent="0.2">
      <c r="A19" s="2269" t="s">
        <v>339</v>
      </c>
      <c r="B19" s="2269"/>
      <c r="C19" s="2269"/>
      <c r="D19" s="2269"/>
      <c r="E19" s="2269"/>
      <c r="F19" s="2269"/>
      <c r="G19" s="2269"/>
      <c r="H19" s="2269"/>
      <c r="I19" s="2269"/>
      <c r="J19" s="2269"/>
      <c r="K19" s="2269"/>
      <c r="L19" s="2269"/>
      <c r="M19" s="2269"/>
      <c r="N19" s="2269"/>
    </row>
    <row r="20" spans="1:14" x14ac:dyDescent="0.2">
      <c r="A20" s="2269" t="s">
        <v>426</v>
      </c>
      <c r="B20" s="2269"/>
      <c r="C20" s="2269"/>
      <c r="D20" s="2269"/>
      <c r="E20" s="2269"/>
      <c r="F20" s="2269"/>
      <c r="G20" s="2269"/>
      <c r="H20" s="2269"/>
      <c r="I20" s="2269"/>
      <c r="J20" s="2269"/>
      <c r="K20" s="2269"/>
      <c r="L20" s="2269"/>
      <c r="M20" s="2269"/>
      <c r="N20" s="2269"/>
    </row>
    <row r="23" spans="1:14" x14ac:dyDescent="0.2">
      <c r="C23" s="1024"/>
      <c r="D23" s="1024"/>
      <c r="E23" s="1024"/>
      <c r="F23" s="1024"/>
      <c r="G23" s="1024"/>
      <c r="H23" s="1024"/>
      <c r="I23" s="1024"/>
      <c r="J23" s="1024"/>
      <c r="K23" s="1024"/>
      <c r="L23" s="1024"/>
      <c r="M23" s="1024"/>
      <c r="N23" s="1024"/>
    </row>
  </sheetData>
  <mergeCells count="23">
    <mergeCell ref="A19:N19"/>
    <mergeCell ref="A20:N20"/>
    <mergeCell ref="C9:D9"/>
    <mergeCell ref="E9:F9"/>
    <mergeCell ref="G9:H9"/>
    <mergeCell ref="I9:J9"/>
    <mergeCell ref="K9:L9"/>
    <mergeCell ref="A6:B10"/>
    <mergeCell ref="M6:N10"/>
    <mergeCell ref="A12:B12"/>
    <mergeCell ref="A13:B13"/>
    <mergeCell ref="A14:B14"/>
    <mergeCell ref="A15:B15"/>
    <mergeCell ref="A16:B16"/>
    <mergeCell ref="A2:N2"/>
    <mergeCell ref="A3:N3"/>
    <mergeCell ref="A4:N4"/>
    <mergeCell ref="C6:L7"/>
    <mergeCell ref="C8:D8"/>
    <mergeCell ref="E8:F8"/>
    <mergeCell ref="G8:H8"/>
    <mergeCell ref="I8:J8"/>
    <mergeCell ref="K8:L8"/>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O21"/>
  <sheetViews>
    <sheetView zoomScaleNormal="100" zoomScaleSheetLayoutView="100" workbookViewId="0">
      <selection activeCell="R13" sqref="R13"/>
    </sheetView>
  </sheetViews>
  <sheetFormatPr defaultRowHeight="12.75" x14ac:dyDescent="0.2"/>
  <cols>
    <col min="1" max="1" width="2.28515625" style="466" customWidth="1"/>
    <col min="2" max="2" width="17" style="466" customWidth="1"/>
    <col min="3" max="3" width="15.7109375" style="466" customWidth="1"/>
    <col min="4" max="4" width="3.42578125" style="466" customWidth="1"/>
    <col min="5" max="5" width="15.85546875" style="466" customWidth="1"/>
    <col min="6" max="6" width="3.42578125" style="466" customWidth="1"/>
    <col min="7" max="7" width="15.85546875" style="466" customWidth="1"/>
    <col min="8" max="8" width="3.140625" style="466" customWidth="1"/>
    <col min="9" max="9" width="15.7109375" style="466" customWidth="1"/>
    <col min="10" max="10" width="3.140625" style="466" customWidth="1"/>
    <col min="11" max="11" width="15.7109375" style="466" customWidth="1"/>
    <col min="12" max="12" width="3.28515625" style="466" customWidth="1"/>
    <col min="13" max="13" width="15.7109375" customWidth="1"/>
    <col min="14" max="14" width="13.5703125" customWidth="1"/>
    <col min="15" max="15" width="5.7109375" customWidth="1"/>
    <col min="17" max="17" width="18.28515625" bestFit="1" customWidth="1"/>
  </cols>
  <sheetData>
    <row r="1" spans="1:15" x14ac:dyDescent="0.2">
      <c r="A1" s="1927"/>
      <c r="B1" s="1928"/>
      <c r="C1" s="1928"/>
      <c r="D1" s="1928"/>
      <c r="E1" s="1928"/>
      <c r="F1" s="1928"/>
      <c r="G1" s="1928"/>
      <c r="H1" s="1928"/>
      <c r="I1" s="1928"/>
      <c r="J1" s="1928"/>
      <c r="K1" s="1928"/>
      <c r="L1" s="1928"/>
      <c r="M1" s="1576"/>
      <c r="N1" s="1576"/>
      <c r="O1" s="1577"/>
    </row>
    <row r="2" spans="1:15" ht="23.25" x14ac:dyDescent="0.2">
      <c r="A2" s="2270" t="s">
        <v>428</v>
      </c>
      <c r="B2" s="2271"/>
      <c r="C2" s="2271"/>
      <c r="D2" s="2271"/>
      <c r="E2" s="2271"/>
      <c r="F2" s="2271"/>
      <c r="G2" s="2271"/>
      <c r="H2" s="2271"/>
      <c r="I2" s="2271"/>
      <c r="J2" s="2271"/>
      <c r="K2" s="2271"/>
      <c r="L2" s="2271"/>
      <c r="M2" s="2271"/>
      <c r="N2" s="2271"/>
      <c r="O2" s="2272"/>
    </row>
    <row r="3" spans="1:15" ht="20.25" x14ac:dyDescent="0.2">
      <c r="A3" s="2273" t="s">
        <v>435</v>
      </c>
      <c r="B3" s="2274"/>
      <c r="C3" s="2274"/>
      <c r="D3" s="2274"/>
      <c r="E3" s="2274"/>
      <c r="F3" s="2274"/>
      <c r="G3" s="2274"/>
      <c r="H3" s="2274"/>
      <c r="I3" s="2274"/>
      <c r="J3" s="2274"/>
      <c r="K3" s="2274"/>
      <c r="L3" s="2274"/>
      <c r="M3" s="2274"/>
      <c r="N3" s="2274"/>
      <c r="O3" s="2275"/>
    </row>
    <row r="4" spans="1:15" ht="20.25" x14ac:dyDescent="0.2">
      <c r="A4" s="2273" t="s">
        <v>205</v>
      </c>
      <c r="B4" s="2274"/>
      <c r="C4" s="2274"/>
      <c r="D4" s="2274"/>
      <c r="E4" s="2274"/>
      <c r="F4" s="2274"/>
      <c r="G4" s="2274"/>
      <c r="H4" s="2274"/>
      <c r="I4" s="2274"/>
      <c r="J4" s="2274"/>
      <c r="K4" s="2274"/>
      <c r="L4" s="2274"/>
      <c r="M4" s="2274"/>
      <c r="N4" s="2274"/>
      <c r="O4" s="2275"/>
    </row>
    <row r="5" spans="1:15" ht="13.5" thickBot="1" x14ac:dyDescent="0.25">
      <c r="A5" s="1938"/>
      <c r="B5" s="1647"/>
      <c r="C5" s="1647"/>
      <c r="D5" s="1647"/>
      <c r="E5" s="1647"/>
      <c r="F5" s="1647"/>
      <c r="G5" s="1647"/>
      <c r="H5" s="1647"/>
      <c r="I5" s="1647"/>
      <c r="J5" s="1647"/>
      <c r="K5" s="1647"/>
      <c r="L5" s="1647"/>
      <c r="M5" s="1647"/>
      <c r="N5" s="1647"/>
      <c r="O5" s="1977"/>
    </row>
    <row r="6" spans="1:15" x14ac:dyDescent="0.2">
      <c r="A6" s="2366" t="s">
        <v>421</v>
      </c>
      <c r="B6" s="2367"/>
      <c r="C6" s="2352" t="s">
        <v>776</v>
      </c>
      <c r="D6" s="2353"/>
      <c r="E6" s="2353"/>
      <c r="F6" s="2353"/>
      <c r="G6" s="2353"/>
      <c r="H6" s="2353"/>
      <c r="I6" s="2353"/>
      <c r="J6" s="2353"/>
      <c r="K6" s="2353"/>
      <c r="L6" s="2353"/>
      <c r="M6" s="2373" t="s">
        <v>663</v>
      </c>
      <c r="N6" s="2374"/>
      <c r="O6" s="2375"/>
    </row>
    <row r="7" spans="1:15" x14ac:dyDescent="0.2">
      <c r="A7" s="2368"/>
      <c r="B7" s="2369"/>
      <c r="C7" s="2354"/>
      <c r="D7" s="2355"/>
      <c r="E7" s="2355"/>
      <c r="F7" s="2355"/>
      <c r="G7" s="2355"/>
      <c r="H7" s="2355"/>
      <c r="I7" s="2355"/>
      <c r="J7" s="2355"/>
      <c r="K7" s="2355"/>
      <c r="L7" s="2355"/>
      <c r="M7" s="2376"/>
      <c r="N7" s="2377"/>
      <c r="O7" s="2378"/>
    </row>
    <row r="8" spans="1:15" x14ac:dyDescent="0.2">
      <c r="A8" s="2368"/>
      <c r="B8" s="2369"/>
      <c r="C8" s="2342" t="s">
        <v>419</v>
      </c>
      <c r="D8" s="2336"/>
      <c r="E8" s="2336"/>
      <c r="F8" s="2336"/>
      <c r="G8" s="2336"/>
      <c r="H8" s="2336"/>
      <c r="I8" s="2336"/>
      <c r="J8" s="2336"/>
      <c r="K8" s="2336" t="s">
        <v>420</v>
      </c>
      <c r="L8" s="2336"/>
      <c r="M8" s="2376"/>
      <c r="N8" s="2377"/>
      <c r="O8" s="2378"/>
    </row>
    <row r="9" spans="1:15" x14ac:dyDescent="0.2">
      <c r="A9" s="2368"/>
      <c r="B9" s="2369"/>
      <c r="C9" s="2342" t="s">
        <v>422</v>
      </c>
      <c r="D9" s="2336"/>
      <c r="E9" s="2336" t="s">
        <v>429</v>
      </c>
      <c r="F9" s="2336"/>
      <c r="G9" s="2336" t="s">
        <v>430</v>
      </c>
      <c r="H9" s="2336"/>
      <c r="I9" s="2336" t="s">
        <v>431</v>
      </c>
      <c r="J9" s="2336"/>
      <c r="K9" s="2336" t="s">
        <v>423</v>
      </c>
      <c r="L9" s="2336"/>
      <c r="M9" s="1682" t="s">
        <v>208</v>
      </c>
      <c r="N9" s="2372" t="s">
        <v>405</v>
      </c>
      <c r="O9" s="2363"/>
    </row>
    <row r="10" spans="1:15" ht="13.5" thickBot="1" x14ac:dyDescent="0.25">
      <c r="A10" s="2370"/>
      <c r="B10" s="2371"/>
      <c r="C10" s="1957"/>
      <c r="D10" s="1866"/>
      <c r="E10" s="1866"/>
      <c r="F10" s="1866"/>
      <c r="G10" s="1866"/>
      <c r="H10" s="1866"/>
      <c r="I10" s="1866"/>
      <c r="J10" s="1866"/>
      <c r="K10" s="1866"/>
      <c r="L10" s="1866"/>
      <c r="M10" s="1981"/>
      <c r="N10" s="2379"/>
      <c r="O10" s="2365"/>
    </row>
    <row r="11" spans="1:15" x14ac:dyDescent="0.2">
      <c r="A11" s="1943"/>
      <c r="B11" s="467"/>
      <c r="C11" s="1952"/>
      <c r="D11" s="467"/>
      <c r="E11" s="467"/>
      <c r="F11" s="467"/>
      <c r="G11" s="467"/>
      <c r="H11" s="467"/>
      <c r="I11" s="467"/>
      <c r="J11" s="467"/>
      <c r="K11" s="467"/>
      <c r="L11" s="467"/>
      <c r="M11" s="506"/>
      <c r="N11" s="467"/>
      <c r="O11" s="1953"/>
    </row>
    <row r="12" spans="1:15" ht="23.25" customHeight="1" x14ac:dyDescent="0.2">
      <c r="A12" s="2348" t="s">
        <v>432</v>
      </c>
      <c r="B12" s="2349"/>
      <c r="C12" s="468">
        <v>235585331</v>
      </c>
      <c r="D12" s="469"/>
      <c r="E12" s="470">
        <v>649310401</v>
      </c>
      <c r="F12" s="469"/>
      <c r="G12" s="470">
        <v>1192812935</v>
      </c>
      <c r="H12" s="469"/>
      <c r="I12" s="470">
        <v>2296616017</v>
      </c>
      <c r="J12" s="469"/>
      <c r="K12" s="458" t="s">
        <v>166</v>
      </c>
      <c r="L12" s="469"/>
      <c r="M12" s="504">
        <v>4374324684</v>
      </c>
      <c r="N12" s="478">
        <v>9.0106984389077813E-2</v>
      </c>
      <c r="O12" s="1978"/>
    </row>
    <row r="13" spans="1:15" ht="23.25" customHeight="1" x14ac:dyDescent="0.2">
      <c r="A13" s="2348" t="s">
        <v>433</v>
      </c>
      <c r="B13" s="2349"/>
      <c r="C13" s="474">
        <v>190839055</v>
      </c>
      <c r="D13" s="475"/>
      <c r="E13" s="477">
        <v>1220575776</v>
      </c>
      <c r="F13" s="475"/>
      <c r="G13" s="477">
        <v>3877401693</v>
      </c>
      <c r="H13" s="475"/>
      <c r="I13" s="477">
        <v>5863429991</v>
      </c>
      <c r="J13" s="475"/>
      <c r="K13" s="470">
        <v>15796923483</v>
      </c>
      <c r="L13" s="475"/>
      <c r="M13" s="1026">
        <v>26949169998</v>
      </c>
      <c r="N13" s="478">
        <v>0.55512761757041762</v>
      </c>
      <c r="O13" s="1978"/>
    </row>
    <row r="14" spans="1:15" ht="23.25" customHeight="1" x14ac:dyDescent="0.2">
      <c r="A14" s="2348" t="s">
        <v>434</v>
      </c>
      <c r="B14" s="2349"/>
      <c r="C14" s="474">
        <v>200068868</v>
      </c>
      <c r="D14" s="475"/>
      <c r="E14" s="475">
        <v>1378843102</v>
      </c>
      <c r="F14" s="475"/>
      <c r="G14" s="475">
        <v>3466824364</v>
      </c>
      <c r="H14" s="475"/>
      <c r="I14" s="475">
        <v>6559848258</v>
      </c>
      <c r="J14" s="475"/>
      <c r="K14" s="475">
        <v>4950885053</v>
      </c>
      <c r="L14" s="475"/>
      <c r="M14" s="1026">
        <v>16556469645</v>
      </c>
      <c r="N14" s="478">
        <v>0.34104774099120244</v>
      </c>
      <c r="O14" s="1978"/>
    </row>
    <row r="15" spans="1:15" ht="23.25" customHeight="1" x14ac:dyDescent="0.2">
      <c r="A15" s="2348" t="s">
        <v>777</v>
      </c>
      <c r="B15" s="2349"/>
      <c r="C15" s="474">
        <v>78032006</v>
      </c>
      <c r="D15" s="475"/>
      <c r="E15" s="475">
        <v>233486999</v>
      </c>
      <c r="F15" s="475"/>
      <c r="G15" s="475">
        <v>354417007</v>
      </c>
      <c r="H15" s="475"/>
      <c r="I15" s="458" t="s">
        <v>166</v>
      </c>
      <c r="J15" s="475"/>
      <c r="K15" s="458" t="s">
        <v>166</v>
      </c>
      <c r="L15" s="475"/>
      <c r="M15" s="1026">
        <v>665936012</v>
      </c>
      <c r="N15" s="478">
        <v>1.3717657049302088E-2</v>
      </c>
      <c r="O15" s="1978"/>
    </row>
    <row r="16" spans="1:15" ht="23.25" customHeight="1" x14ac:dyDescent="0.2">
      <c r="A16" s="2348" t="s">
        <v>462</v>
      </c>
      <c r="B16" s="2349"/>
      <c r="C16" s="468">
        <v>704525260</v>
      </c>
      <c r="D16" s="469"/>
      <c r="E16" s="470">
        <v>3482216278</v>
      </c>
      <c r="F16" s="469"/>
      <c r="G16" s="470">
        <v>8891455999</v>
      </c>
      <c r="H16" s="469"/>
      <c r="I16" s="470">
        <v>14719894266</v>
      </c>
      <c r="J16" s="469"/>
      <c r="K16" s="470">
        <v>20747808536</v>
      </c>
      <c r="L16" s="469"/>
      <c r="M16" s="504">
        <v>48545900339</v>
      </c>
      <c r="N16" s="478">
        <v>1</v>
      </c>
      <c r="O16" s="1978"/>
    </row>
    <row r="17" spans="1:15" ht="13.5" thickBot="1" x14ac:dyDescent="0.25">
      <c r="A17" s="1932"/>
      <c r="B17" s="1963"/>
      <c r="C17" s="1964"/>
      <c r="D17" s="1963"/>
      <c r="E17" s="1963"/>
      <c r="F17" s="1963"/>
      <c r="G17" s="1963"/>
      <c r="H17" s="1963"/>
      <c r="I17" s="1963"/>
      <c r="J17" s="1963"/>
      <c r="K17" s="1963"/>
      <c r="L17" s="1963"/>
      <c r="M17" s="1979"/>
      <c r="N17" s="1963"/>
      <c r="O17" s="1980"/>
    </row>
    <row r="18" spans="1:15" x14ac:dyDescent="0.2">
      <c r="A18" s="463"/>
      <c r="B18" s="463"/>
      <c r="C18" s="500"/>
      <c r="D18" s="500"/>
      <c r="E18" s="500"/>
      <c r="F18" s="500"/>
      <c r="G18" s="500"/>
      <c r="H18" s="500"/>
      <c r="I18" s="500"/>
      <c r="J18" s="500"/>
      <c r="K18" s="500"/>
      <c r="L18" s="500"/>
      <c r="M18" s="500"/>
      <c r="N18" s="500"/>
      <c r="O18" s="500"/>
    </row>
    <row r="19" spans="1:15" x14ac:dyDescent="0.2">
      <c r="A19" s="2269" t="s">
        <v>339</v>
      </c>
      <c r="B19" s="2269"/>
      <c r="C19" s="2269"/>
      <c r="D19" s="2269"/>
      <c r="E19" s="2269"/>
      <c r="F19" s="2269"/>
      <c r="G19" s="2269"/>
      <c r="H19" s="2269"/>
      <c r="I19" s="2269"/>
      <c r="J19" s="2269"/>
      <c r="K19" s="2269"/>
      <c r="L19" s="2269"/>
      <c r="M19" s="2269"/>
      <c r="N19" s="2269"/>
    </row>
    <row r="20" spans="1:15" x14ac:dyDescent="0.2">
      <c r="A20" s="2269" t="s">
        <v>426</v>
      </c>
      <c r="B20" s="2269"/>
      <c r="C20" s="2269"/>
      <c r="D20" s="2269"/>
      <c r="E20" s="2269"/>
      <c r="F20" s="2269"/>
      <c r="G20" s="2269"/>
      <c r="H20" s="2269"/>
      <c r="I20" s="2269"/>
      <c r="J20" s="2269"/>
      <c r="K20" s="2269"/>
      <c r="L20" s="2269"/>
      <c r="M20" s="2269"/>
      <c r="N20" s="2269"/>
    </row>
    <row r="21" spans="1:15" x14ac:dyDescent="0.2">
      <c r="A21" s="2269" t="s">
        <v>169</v>
      </c>
      <c r="B21" s="2269"/>
      <c r="C21" s="2269"/>
      <c r="D21" s="2269"/>
      <c r="E21" s="2269"/>
      <c r="F21" s="2269"/>
      <c r="G21" s="2269"/>
      <c r="H21" s="2269"/>
      <c r="I21" s="2269"/>
      <c r="J21" s="2269"/>
      <c r="K21" s="2269"/>
      <c r="L21" s="2269"/>
      <c r="M21" s="2269"/>
      <c r="N21" s="2269"/>
    </row>
  </sheetData>
  <mergeCells count="26">
    <mergeCell ref="A19:N19"/>
    <mergeCell ref="A20:N20"/>
    <mergeCell ref="A21:N21"/>
    <mergeCell ref="C9:D9"/>
    <mergeCell ref="E9:F9"/>
    <mergeCell ref="G9:H9"/>
    <mergeCell ref="I9:J9"/>
    <mergeCell ref="K9:L9"/>
    <mergeCell ref="N10:O10"/>
    <mergeCell ref="A12:B12"/>
    <mergeCell ref="A13:B13"/>
    <mergeCell ref="A14:B14"/>
    <mergeCell ref="A15:B15"/>
    <mergeCell ref="A16:B16"/>
    <mergeCell ref="A2:O2"/>
    <mergeCell ref="A3:O3"/>
    <mergeCell ref="A4:O4"/>
    <mergeCell ref="C6:L7"/>
    <mergeCell ref="C8:D8"/>
    <mergeCell ref="E8:F8"/>
    <mergeCell ref="G8:H8"/>
    <mergeCell ref="I8:J8"/>
    <mergeCell ref="K8:L8"/>
    <mergeCell ref="A6:B10"/>
    <mergeCell ref="N9:O9"/>
    <mergeCell ref="M6:O8"/>
  </mergeCells>
  <pageMargins left="0.7" right="0.7" top="0.75" bottom="0.75" header="0.3" footer="0.3"/>
  <pageSetup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pageSetUpPr fitToPage="1"/>
  </sheetPr>
  <dimension ref="A1:N26"/>
  <sheetViews>
    <sheetView workbookViewId="0">
      <selection activeCell="A6" sqref="A6:N11"/>
    </sheetView>
  </sheetViews>
  <sheetFormatPr defaultRowHeight="12.75" x14ac:dyDescent="0.2"/>
  <cols>
    <col min="1" max="1" width="2.28515625" style="466" customWidth="1"/>
    <col min="2" max="2" width="17" style="466" customWidth="1"/>
    <col min="3" max="3" width="13.7109375" style="466" customWidth="1"/>
    <col min="4" max="4" width="10.7109375" style="466" customWidth="1"/>
    <col min="5" max="5" width="17.85546875" style="466" customWidth="1"/>
    <col min="6" max="6" width="8.7109375" style="466" customWidth="1"/>
    <col min="7" max="7" width="4.7109375" style="466" customWidth="1"/>
    <col min="8" max="8" width="10.7109375" style="499" customWidth="1"/>
    <col min="9" max="9" width="5.7109375" style="499" customWidth="1"/>
    <col min="10" max="10" width="19" style="466" customWidth="1"/>
    <col min="11" max="11" width="8.7109375" style="466" customWidth="1"/>
    <col min="12" max="12" width="4.7109375" style="466" customWidth="1"/>
    <col min="13" max="13" width="10.7109375" style="466" customWidth="1"/>
    <col min="14" max="14" width="5.7109375" style="466" customWidth="1"/>
  </cols>
  <sheetData>
    <row r="1" spans="1:14" x14ac:dyDescent="0.2">
      <c r="A1" s="1927"/>
      <c r="B1" s="1928"/>
      <c r="C1" s="1928"/>
      <c r="D1" s="1928"/>
      <c r="E1" s="1928"/>
      <c r="F1" s="1928"/>
      <c r="G1" s="1928"/>
      <c r="H1" s="1928"/>
      <c r="I1" s="1928"/>
      <c r="J1" s="1928"/>
      <c r="K1" s="1928"/>
      <c r="L1" s="1928"/>
      <c r="M1" s="1928"/>
      <c r="N1" s="1982"/>
    </row>
    <row r="2" spans="1:14" ht="23.25" x14ac:dyDescent="0.2">
      <c r="A2" s="2270" t="s">
        <v>436</v>
      </c>
      <c r="B2" s="2271"/>
      <c r="C2" s="2271"/>
      <c r="D2" s="2271"/>
      <c r="E2" s="2271"/>
      <c r="F2" s="2271"/>
      <c r="G2" s="2271"/>
      <c r="H2" s="2271"/>
      <c r="I2" s="2271"/>
      <c r="J2" s="2271"/>
      <c r="K2" s="2271"/>
      <c r="L2" s="2271"/>
      <c r="M2" s="2271"/>
      <c r="N2" s="2272"/>
    </row>
    <row r="3" spans="1:14" ht="20.25" x14ac:dyDescent="0.2">
      <c r="A3" s="2273" t="s">
        <v>446</v>
      </c>
      <c r="B3" s="2274"/>
      <c r="C3" s="2274"/>
      <c r="D3" s="2274"/>
      <c r="E3" s="2274"/>
      <c r="F3" s="2274"/>
      <c r="G3" s="2274"/>
      <c r="H3" s="2274"/>
      <c r="I3" s="2274"/>
      <c r="J3" s="2274"/>
      <c r="K3" s="2274"/>
      <c r="L3" s="2274"/>
      <c r="M3" s="2274"/>
      <c r="N3" s="2275"/>
    </row>
    <row r="4" spans="1:14" ht="20.25" x14ac:dyDescent="0.2">
      <c r="A4" s="2273" t="s">
        <v>205</v>
      </c>
      <c r="B4" s="2274"/>
      <c r="C4" s="2274"/>
      <c r="D4" s="2274"/>
      <c r="E4" s="2274"/>
      <c r="F4" s="2274"/>
      <c r="G4" s="2274"/>
      <c r="H4" s="2274"/>
      <c r="I4" s="2274"/>
      <c r="J4" s="2274"/>
      <c r="K4" s="2274"/>
      <c r="L4" s="2274"/>
      <c r="M4" s="2274"/>
      <c r="N4" s="2275"/>
    </row>
    <row r="5" spans="1:14" ht="13.5" thickBot="1" x14ac:dyDescent="0.25">
      <c r="A5" s="1938"/>
      <c r="B5" s="1647"/>
      <c r="C5" s="1647"/>
      <c r="D5" s="1647"/>
      <c r="E5" s="1647"/>
      <c r="F5" s="1647"/>
      <c r="G5" s="1647"/>
      <c r="H5" s="1647"/>
      <c r="I5" s="1647"/>
      <c r="J5" s="1647"/>
      <c r="K5" s="1647"/>
      <c r="L5" s="1647"/>
      <c r="M5" s="1647"/>
      <c r="N5" s="1977"/>
    </row>
    <row r="6" spans="1:14" x14ac:dyDescent="0.2">
      <c r="A6" s="1954"/>
      <c r="B6" s="1955"/>
      <c r="C6" s="1990"/>
      <c r="D6" s="1955"/>
      <c r="E6" s="1991"/>
      <c r="F6" s="1992"/>
      <c r="G6" s="1992"/>
      <c r="H6" s="1993"/>
      <c r="I6" s="1993"/>
      <c r="J6" s="1994"/>
      <c r="K6" s="1955"/>
      <c r="L6" s="1955"/>
      <c r="M6" s="1861"/>
      <c r="N6" s="1862"/>
    </row>
    <row r="7" spans="1:14" x14ac:dyDescent="0.2">
      <c r="A7" s="1983"/>
      <c r="B7" s="839"/>
      <c r="C7" s="838"/>
      <c r="D7" s="839"/>
      <c r="E7" s="840"/>
      <c r="F7" s="1676"/>
      <c r="G7" s="1676"/>
      <c r="H7" s="2380" t="s">
        <v>437</v>
      </c>
      <c r="I7" s="2381"/>
      <c r="J7" s="840"/>
      <c r="K7" s="1676"/>
      <c r="L7" s="1676"/>
      <c r="M7" s="841" t="s">
        <v>437</v>
      </c>
      <c r="N7" s="1984"/>
    </row>
    <row r="8" spans="1:14" x14ac:dyDescent="0.2">
      <c r="A8" s="1983" t="s">
        <v>438</v>
      </c>
      <c r="B8" s="839"/>
      <c r="C8" s="1680" t="s">
        <v>439</v>
      </c>
      <c r="D8" s="1684"/>
      <c r="E8" s="842"/>
      <c r="F8" s="839"/>
      <c r="G8" s="839"/>
      <c r="H8" s="2344" t="s">
        <v>440</v>
      </c>
      <c r="I8" s="2382"/>
      <c r="J8" s="840"/>
      <c r="K8" s="1676"/>
      <c r="L8" s="1676"/>
      <c r="M8" s="841" t="s">
        <v>440</v>
      </c>
      <c r="N8" s="1984"/>
    </row>
    <row r="9" spans="1:14" x14ac:dyDescent="0.2">
      <c r="A9" s="1983" t="s">
        <v>63</v>
      </c>
      <c r="B9" s="839"/>
      <c r="C9" s="1677" t="s">
        <v>63</v>
      </c>
      <c r="D9" s="1676" t="s">
        <v>70</v>
      </c>
      <c r="E9" s="843" t="s">
        <v>208</v>
      </c>
      <c r="F9" s="839"/>
      <c r="G9" s="839"/>
      <c r="H9" s="2344" t="s">
        <v>364</v>
      </c>
      <c r="I9" s="2382"/>
      <c r="J9" s="843" t="s">
        <v>660</v>
      </c>
      <c r="K9" s="839"/>
      <c r="L9" s="839"/>
      <c r="M9" s="841" t="s">
        <v>364</v>
      </c>
      <c r="N9" s="1984"/>
    </row>
    <row r="10" spans="1:14" x14ac:dyDescent="0.2">
      <c r="A10" s="1983"/>
      <c r="B10" s="839"/>
      <c r="C10" s="1677"/>
      <c r="D10" s="1676"/>
      <c r="E10" s="843"/>
      <c r="F10" s="839"/>
      <c r="G10" s="839"/>
      <c r="H10" s="841"/>
      <c r="I10" s="841"/>
      <c r="J10" s="844" t="s">
        <v>447</v>
      </c>
      <c r="K10" s="845"/>
      <c r="L10" s="845"/>
      <c r="M10" s="846" t="s">
        <v>447</v>
      </c>
      <c r="N10" s="1985"/>
    </row>
    <row r="11" spans="1:14" ht="13.5" thickBot="1" x14ac:dyDescent="0.25">
      <c r="A11" s="1956"/>
      <c r="B11" s="1866"/>
      <c r="C11" s="1957"/>
      <c r="D11" s="1866"/>
      <c r="E11" s="1995"/>
      <c r="F11" s="1866"/>
      <c r="G11" s="1866"/>
      <c r="H11" s="1996"/>
      <c r="I11" s="1996"/>
      <c r="J11" s="1995"/>
      <c r="K11" s="1866"/>
      <c r="L11" s="1866"/>
      <c r="M11" s="1996"/>
      <c r="N11" s="1997"/>
    </row>
    <row r="12" spans="1:14" x14ac:dyDescent="0.2">
      <c r="A12" s="1943"/>
      <c r="B12" s="505"/>
      <c r="C12" s="467"/>
      <c r="D12" s="467"/>
      <c r="E12" s="506"/>
      <c r="F12" s="467"/>
      <c r="G12" s="467"/>
      <c r="H12" s="33"/>
      <c r="I12" s="33"/>
      <c r="J12" s="506"/>
      <c r="K12" s="467"/>
      <c r="L12" s="467"/>
      <c r="M12" s="33"/>
      <c r="N12" s="34"/>
    </row>
    <row r="13" spans="1:14" ht="24" customHeight="1" x14ac:dyDescent="0.2">
      <c r="A13" s="2383" t="s">
        <v>441</v>
      </c>
      <c r="B13" s="2384"/>
      <c r="C13" s="508">
        <v>97863</v>
      </c>
      <c r="D13" s="509">
        <v>2677</v>
      </c>
      <c r="E13" s="510">
        <v>1458434034</v>
      </c>
      <c r="F13" s="511">
        <v>3.004237276094656E-2</v>
      </c>
      <c r="G13" s="511"/>
      <c r="H13" s="12">
        <v>14902.813463719689</v>
      </c>
      <c r="I13" s="12"/>
      <c r="J13" s="510">
        <v>1813072183</v>
      </c>
      <c r="K13" s="511">
        <v>2.9667686750389128E-2</v>
      </c>
      <c r="L13" s="511"/>
      <c r="M13" s="12">
        <v>18526.63604222229</v>
      </c>
      <c r="N13" s="1986"/>
    </row>
    <row r="14" spans="1:14" ht="24" customHeight="1" x14ac:dyDescent="0.2">
      <c r="A14" s="2383" t="s">
        <v>442</v>
      </c>
      <c r="B14" s="2384"/>
      <c r="C14" s="508">
        <v>491923</v>
      </c>
      <c r="D14" s="509">
        <v>1562</v>
      </c>
      <c r="E14" s="512">
        <v>5019212910</v>
      </c>
      <c r="F14" s="511">
        <v>0.10339107679434154</v>
      </c>
      <c r="G14" s="511"/>
      <c r="H14" s="513">
        <v>10203.249106059282</v>
      </c>
      <c r="I14" s="513"/>
      <c r="J14" s="512">
        <v>7019487008</v>
      </c>
      <c r="K14" s="511">
        <v>0.11486136274904739</v>
      </c>
      <c r="L14" s="511"/>
      <c r="M14" s="513">
        <v>14269.483248394567</v>
      </c>
      <c r="N14" s="1987"/>
    </row>
    <row r="15" spans="1:14" ht="24" customHeight="1" x14ac:dyDescent="0.2">
      <c r="A15" s="2383" t="s">
        <v>443</v>
      </c>
      <c r="B15" s="2384"/>
      <c r="C15" s="508">
        <v>499653</v>
      </c>
      <c r="D15" s="509">
        <v>248</v>
      </c>
      <c r="E15" s="512">
        <v>7695034215</v>
      </c>
      <c r="F15" s="511">
        <v>0.15851048515456395</v>
      </c>
      <c r="G15" s="511"/>
      <c r="H15" s="513">
        <v>15400.756555049204</v>
      </c>
      <c r="I15" s="513"/>
      <c r="J15" s="512">
        <v>10433458450</v>
      </c>
      <c r="K15" s="511">
        <v>0.17072490545060692</v>
      </c>
      <c r="L15" s="511"/>
      <c r="M15" s="513">
        <v>20881.408597566711</v>
      </c>
      <c r="N15" s="1987"/>
    </row>
    <row r="16" spans="1:14" ht="24" customHeight="1" x14ac:dyDescent="0.2">
      <c r="A16" s="2383" t="s">
        <v>444</v>
      </c>
      <c r="B16" s="2384"/>
      <c r="C16" s="508">
        <v>254333</v>
      </c>
      <c r="D16" s="509">
        <v>35</v>
      </c>
      <c r="E16" s="512">
        <v>5679854401</v>
      </c>
      <c r="F16" s="511">
        <v>0.11699967167849626</v>
      </c>
      <c r="G16" s="511"/>
      <c r="H16" s="513">
        <v>22332.353257343719</v>
      </c>
      <c r="I16" s="513"/>
      <c r="J16" s="512">
        <v>7366874708</v>
      </c>
      <c r="K16" s="511">
        <v>0.12054574176118633</v>
      </c>
      <c r="L16" s="511"/>
      <c r="M16" s="513">
        <v>28965.469317784165</v>
      </c>
      <c r="N16" s="1987"/>
    </row>
    <row r="17" spans="1:14" ht="24" customHeight="1" x14ac:dyDescent="0.2">
      <c r="A17" s="2383" t="s">
        <v>451</v>
      </c>
      <c r="B17" s="2384"/>
      <c r="C17" s="508">
        <v>825370</v>
      </c>
      <c r="D17" s="509">
        <v>35</v>
      </c>
      <c r="E17" s="512">
        <v>28693364779</v>
      </c>
      <c r="F17" s="511">
        <v>0.59105639361165174</v>
      </c>
      <c r="G17" s="511"/>
      <c r="H17" s="513">
        <v>34764.244858669445</v>
      </c>
      <c r="I17" s="513"/>
      <c r="J17" s="512">
        <v>34479798986</v>
      </c>
      <c r="K17" s="511">
        <v>0.56420030328877024</v>
      </c>
      <c r="L17" s="511"/>
      <c r="M17" s="513">
        <v>41774.960303863721</v>
      </c>
      <c r="N17" s="1987"/>
    </row>
    <row r="18" spans="1:14" ht="24" customHeight="1" x14ac:dyDescent="0.2">
      <c r="A18" s="2383" t="s">
        <v>12</v>
      </c>
      <c r="B18" s="2384"/>
      <c r="C18" s="508">
        <v>2169142</v>
      </c>
      <c r="D18" s="509">
        <v>4557</v>
      </c>
      <c r="E18" s="510">
        <v>48545900339</v>
      </c>
      <c r="F18" s="511">
        <v>1</v>
      </c>
      <c r="G18" s="511"/>
      <c r="H18" s="12">
        <v>22380.231602633667</v>
      </c>
      <c r="I18" s="12"/>
      <c r="J18" s="510">
        <v>61112691335</v>
      </c>
      <c r="K18" s="511">
        <v>1</v>
      </c>
      <c r="L18" s="511"/>
      <c r="M18" s="12">
        <v>28173.670204624686</v>
      </c>
      <c r="N18" s="1986"/>
    </row>
    <row r="19" spans="1:14" ht="13.5" thickBot="1" x14ac:dyDescent="0.25">
      <c r="A19" s="1932"/>
      <c r="B19" s="1971"/>
      <c r="C19" s="1963"/>
      <c r="D19" s="1963" t="s">
        <v>15</v>
      </c>
      <c r="E19" s="1979"/>
      <c r="F19" s="1963"/>
      <c r="G19" s="1963"/>
      <c r="H19" s="1988"/>
      <c r="I19" s="1988"/>
      <c r="J19" s="1979"/>
      <c r="K19" s="1963"/>
      <c r="L19" s="1963"/>
      <c r="M19" s="1988"/>
      <c r="N19" s="1989"/>
    </row>
    <row r="21" spans="1:14" x14ac:dyDescent="0.2">
      <c r="A21" s="2269" t="s">
        <v>662</v>
      </c>
      <c r="B21" s="2269"/>
      <c r="C21" s="2269"/>
      <c r="D21" s="2269"/>
      <c r="E21" s="2269"/>
      <c r="F21" s="2269"/>
      <c r="G21" s="2269"/>
      <c r="H21" s="2269"/>
      <c r="I21" s="2269"/>
      <c r="J21" s="2269"/>
      <c r="K21" s="2269"/>
      <c r="L21" s="2269"/>
      <c r="M21" s="2269"/>
      <c r="N21" s="2269"/>
    </row>
    <row r="22" spans="1:14" x14ac:dyDescent="0.2">
      <c r="A22" s="2269" t="s">
        <v>426</v>
      </c>
      <c r="B22" s="2269"/>
      <c r="C22" s="2269"/>
      <c r="D22" s="2269"/>
      <c r="E22" s="2269"/>
      <c r="F22" s="2269"/>
      <c r="G22" s="2269"/>
      <c r="H22" s="2269"/>
      <c r="I22" s="2269"/>
      <c r="J22" s="2269"/>
      <c r="K22" s="2269"/>
      <c r="L22" s="2269"/>
      <c r="M22" s="2269"/>
      <c r="N22" s="2269"/>
    </row>
    <row r="23" spans="1:14" x14ac:dyDescent="0.2">
      <c r="A23" s="2269" t="s">
        <v>658</v>
      </c>
      <c r="B23" s="2269"/>
      <c r="C23" s="2269"/>
      <c r="D23" s="2269"/>
      <c r="E23" s="2269"/>
      <c r="F23" s="2269"/>
      <c r="G23" s="2269"/>
      <c r="H23" s="2269"/>
      <c r="I23" s="2269"/>
      <c r="J23" s="2269"/>
      <c r="K23" s="2269"/>
      <c r="L23" s="2269"/>
      <c r="M23" s="2269"/>
      <c r="N23" s="2269"/>
    </row>
    <row r="24" spans="1:14" x14ac:dyDescent="0.2">
      <c r="A24" s="2269" t="s">
        <v>659</v>
      </c>
      <c r="B24" s="2269"/>
      <c r="C24" s="2269"/>
      <c r="D24" s="2269"/>
      <c r="E24" s="2269"/>
      <c r="F24" s="2269"/>
      <c r="G24" s="2269"/>
      <c r="H24" s="2269"/>
      <c r="I24" s="2269"/>
      <c r="J24" s="2269"/>
      <c r="K24" s="2269"/>
      <c r="L24" s="2269"/>
      <c r="M24" s="2269"/>
      <c r="N24" s="2269"/>
    </row>
    <row r="25" spans="1:14" x14ac:dyDescent="0.2">
      <c r="A25" s="2269" t="s">
        <v>661</v>
      </c>
      <c r="B25" s="2269"/>
      <c r="C25" s="2269"/>
      <c r="D25" s="2269"/>
      <c r="E25" s="2269"/>
      <c r="F25" s="2269"/>
      <c r="G25" s="2269"/>
      <c r="H25" s="2269"/>
      <c r="I25" s="2269"/>
      <c r="J25" s="2269"/>
      <c r="K25" s="2269"/>
      <c r="L25" s="2269"/>
      <c r="M25" s="2269"/>
      <c r="N25" s="2269"/>
    </row>
    <row r="26" spans="1:14" x14ac:dyDescent="0.2">
      <c r="A26" s="2269" t="s">
        <v>169</v>
      </c>
      <c r="B26" s="2269"/>
      <c r="C26" s="2269"/>
      <c r="D26" s="2269"/>
      <c r="E26" s="2269"/>
      <c r="F26" s="2269"/>
      <c r="G26" s="2269"/>
      <c r="H26" s="2269"/>
      <c r="I26" s="2269"/>
      <c r="J26" s="2269"/>
      <c r="K26" s="2269"/>
      <c r="L26" s="2269"/>
      <c r="M26" s="2269"/>
      <c r="N26" s="2269"/>
    </row>
  </sheetData>
  <mergeCells count="18">
    <mergeCell ref="A17:B17"/>
    <mergeCell ref="A18:B18"/>
    <mergeCell ref="A26:N26"/>
    <mergeCell ref="A25:N25"/>
    <mergeCell ref="A2:N2"/>
    <mergeCell ref="A3:N3"/>
    <mergeCell ref="A4:N4"/>
    <mergeCell ref="H7:I7"/>
    <mergeCell ref="H8:I8"/>
    <mergeCell ref="H9:I9"/>
    <mergeCell ref="A21:N21"/>
    <mergeCell ref="A22:N22"/>
    <mergeCell ref="A23:N23"/>
    <mergeCell ref="A24:N24"/>
    <mergeCell ref="A13:B13"/>
    <mergeCell ref="A14:B14"/>
    <mergeCell ref="A15:B15"/>
    <mergeCell ref="A16:B16"/>
  </mergeCells>
  <printOptions horizontalCentered="1"/>
  <pageMargins left="0.7" right="0.7" top="0.75" bottom="0.75" header="0.3" footer="0.3"/>
  <pageSetup scale="8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pageSetUpPr fitToPage="1"/>
  </sheetPr>
  <dimension ref="A1:Q175"/>
  <sheetViews>
    <sheetView workbookViewId="0">
      <selection sqref="A1:P1"/>
    </sheetView>
  </sheetViews>
  <sheetFormatPr defaultRowHeight="12.75" x14ac:dyDescent="0.2"/>
  <cols>
    <col min="1" max="1" width="2.28515625" style="466" customWidth="1"/>
    <col min="2" max="2" width="17" style="466" customWidth="1"/>
    <col min="3" max="3" width="10.7109375" style="466" customWidth="1"/>
    <col min="4" max="4" width="6.7109375" style="466" customWidth="1"/>
    <col min="5" max="5" width="10.5703125" style="466" customWidth="1"/>
    <col min="6" max="6" width="6.7109375" style="466" customWidth="1"/>
    <col min="7" max="7" width="10.7109375" style="466" customWidth="1"/>
    <col min="8" max="8" width="6.7109375" style="466" customWidth="1"/>
    <col min="9" max="9" width="10.7109375" style="466" customWidth="1"/>
    <col min="10" max="10" width="6.7109375" style="466" customWidth="1"/>
    <col min="11" max="11" width="10.7109375" style="466" customWidth="1"/>
    <col min="12" max="12" width="6.7109375" style="466" customWidth="1"/>
    <col min="13" max="13" width="10.7109375" customWidth="1"/>
    <col min="14" max="14" width="6.7109375" customWidth="1"/>
    <col min="15" max="15" width="10.7109375" customWidth="1"/>
    <col min="16" max="16" width="15.5703125" bestFit="1" customWidth="1"/>
    <col min="17" max="17" width="2.7109375" customWidth="1"/>
  </cols>
  <sheetData>
    <row r="1" spans="1:17" x14ac:dyDescent="0.2">
      <c r="A1" s="2385"/>
      <c r="B1" s="2386"/>
      <c r="C1" s="2386"/>
      <c r="D1" s="2386"/>
      <c r="E1" s="2386"/>
      <c r="F1" s="2386"/>
      <c r="G1" s="2386"/>
      <c r="H1" s="2386"/>
      <c r="I1" s="2386"/>
      <c r="J1" s="2386"/>
      <c r="K1" s="2386"/>
      <c r="L1" s="2386"/>
      <c r="M1" s="2386"/>
      <c r="N1" s="2386"/>
      <c r="O1" s="2386"/>
      <c r="P1" s="2386"/>
      <c r="Q1" s="1998"/>
    </row>
    <row r="2" spans="1:17" ht="23.25" x14ac:dyDescent="0.2">
      <c r="A2" s="2270" t="s">
        <v>448</v>
      </c>
      <c r="B2" s="2271"/>
      <c r="C2" s="2271"/>
      <c r="D2" s="2271"/>
      <c r="E2" s="2271"/>
      <c r="F2" s="2271"/>
      <c r="G2" s="2271"/>
      <c r="H2" s="2271"/>
      <c r="I2" s="2271"/>
      <c r="J2" s="2271"/>
      <c r="K2" s="2271"/>
      <c r="L2" s="2271"/>
      <c r="M2" s="2271"/>
      <c r="N2" s="2271"/>
      <c r="O2" s="2271"/>
      <c r="P2" s="2271"/>
      <c r="Q2" s="1689"/>
    </row>
    <row r="3" spans="1:17" ht="20.25" x14ac:dyDescent="0.2">
      <c r="A3" s="2273" t="s">
        <v>452</v>
      </c>
      <c r="B3" s="2274"/>
      <c r="C3" s="2274"/>
      <c r="D3" s="2274"/>
      <c r="E3" s="2274"/>
      <c r="F3" s="2274"/>
      <c r="G3" s="2274"/>
      <c r="H3" s="2274"/>
      <c r="I3" s="2274"/>
      <c r="J3" s="2274"/>
      <c r="K3" s="2274"/>
      <c r="L3" s="2274"/>
      <c r="M3" s="2274"/>
      <c r="N3" s="2274"/>
      <c r="O3" s="2274"/>
      <c r="P3" s="2274"/>
      <c r="Q3" s="1690"/>
    </row>
    <row r="4" spans="1:17" ht="20.25" x14ac:dyDescent="0.2">
      <c r="A4" s="2273" t="s">
        <v>205</v>
      </c>
      <c r="B4" s="2274"/>
      <c r="C4" s="2274"/>
      <c r="D4" s="2274"/>
      <c r="E4" s="2274"/>
      <c r="F4" s="2274"/>
      <c r="G4" s="2274"/>
      <c r="H4" s="2274"/>
      <c r="I4" s="2274"/>
      <c r="J4" s="2274"/>
      <c r="K4" s="2274"/>
      <c r="L4" s="2274"/>
      <c r="M4" s="2274"/>
      <c r="N4" s="2274"/>
      <c r="O4" s="2274"/>
      <c r="P4" s="2274"/>
      <c r="Q4" s="1690"/>
    </row>
    <row r="5" spans="1:17" ht="13.5" thickBot="1" x14ac:dyDescent="0.25">
      <c r="A5" s="1938"/>
      <c r="B5" s="1647"/>
      <c r="C5" s="1647"/>
      <c r="D5" s="1647"/>
      <c r="E5" s="1647"/>
      <c r="F5" s="1647"/>
      <c r="G5" s="1647"/>
      <c r="H5" s="1647"/>
      <c r="I5" s="1647"/>
      <c r="J5" s="1647"/>
      <c r="K5" s="1647"/>
      <c r="L5" s="1647"/>
      <c r="M5" s="1647"/>
      <c r="N5" s="2312"/>
      <c r="O5" s="2312"/>
      <c r="P5" s="2312"/>
      <c r="Q5" s="1999"/>
    </row>
    <row r="6" spans="1:17" x14ac:dyDescent="0.2">
      <c r="A6" s="2366" t="s">
        <v>1</v>
      </c>
      <c r="B6" s="2367"/>
      <c r="C6" s="2316" t="s">
        <v>778</v>
      </c>
      <c r="D6" s="2317"/>
      <c r="E6" s="2317"/>
      <c r="F6" s="2317"/>
      <c r="G6" s="2317"/>
      <c r="H6" s="2317"/>
      <c r="I6" s="2317"/>
      <c r="J6" s="2317"/>
      <c r="K6" s="2317"/>
      <c r="L6" s="2317"/>
      <c r="M6" s="2317"/>
      <c r="N6" s="2387"/>
      <c r="O6" s="2393" t="s">
        <v>663</v>
      </c>
      <c r="P6" s="2394"/>
      <c r="Q6" s="2395"/>
    </row>
    <row r="7" spans="1:17" ht="24" customHeight="1" x14ac:dyDescent="0.2">
      <c r="A7" s="2368"/>
      <c r="B7" s="2369"/>
      <c r="C7" s="2318"/>
      <c r="D7" s="2319"/>
      <c r="E7" s="2319"/>
      <c r="F7" s="2319"/>
      <c r="G7" s="2319"/>
      <c r="H7" s="2319"/>
      <c r="I7" s="2319"/>
      <c r="J7" s="2319"/>
      <c r="K7" s="2319"/>
      <c r="L7" s="2319"/>
      <c r="M7" s="2319"/>
      <c r="N7" s="2388"/>
      <c r="O7" s="2396"/>
      <c r="P7" s="2397"/>
      <c r="Q7" s="2398"/>
    </row>
    <row r="8" spans="1:17" x14ac:dyDescent="0.2">
      <c r="A8" s="2368"/>
      <c r="B8" s="2369"/>
      <c r="C8" s="2389" t="s">
        <v>449</v>
      </c>
      <c r="D8" s="2390"/>
      <c r="E8" s="2390" t="s">
        <v>450</v>
      </c>
      <c r="F8" s="2390"/>
      <c r="G8" s="2390" t="s">
        <v>442</v>
      </c>
      <c r="H8" s="2390"/>
      <c r="I8" s="2390" t="s">
        <v>443</v>
      </c>
      <c r="J8" s="2390"/>
      <c r="K8" s="2390" t="s">
        <v>444</v>
      </c>
      <c r="L8" s="2390"/>
      <c r="M8" s="2390" t="s">
        <v>451</v>
      </c>
      <c r="N8" s="2390"/>
      <c r="O8" s="1678" t="s">
        <v>70</v>
      </c>
      <c r="P8" s="2344" t="s">
        <v>405</v>
      </c>
      <c r="Q8" s="2345"/>
    </row>
    <row r="9" spans="1:17" ht="13.5" thickBot="1" x14ac:dyDescent="0.25">
      <c r="A9" s="2370"/>
      <c r="B9" s="2371"/>
      <c r="C9" s="1957"/>
      <c r="D9" s="1866"/>
      <c r="E9" s="1866"/>
      <c r="F9" s="1866"/>
      <c r="G9" s="1866"/>
      <c r="H9" s="1866"/>
      <c r="I9" s="1866"/>
      <c r="J9" s="1866"/>
      <c r="K9" s="1866"/>
      <c r="L9" s="1866"/>
      <c r="M9" s="1866"/>
      <c r="N9" s="1866"/>
      <c r="O9" s="2000"/>
      <c r="P9" s="2391"/>
      <c r="Q9" s="2392"/>
    </row>
    <row r="10" spans="1:17" x14ac:dyDescent="0.2">
      <c r="A10" s="1943"/>
      <c r="B10" s="467"/>
      <c r="C10" s="1952"/>
      <c r="D10" s="467"/>
      <c r="E10" s="467"/>
      <c r="F10" s="467"/>
      <c r="G10" s="467"/>
      <c r="H10" s="467"/>
      <c r="I10" s="467"/>
      <c r="J10" s="467"/>
      <c r="K10" s="467"/>
      <c r="L10" s="467"/>
      <c r="M10" s="467"/>
      <c r="N10" s="467"/>
      <c r="O10" s="506"/>
      <c r="P10" s="467"/>
      <c r="Q10" s="1953"/>
    </row>
    <row r="11" spans="1:17" ht="24" customHeight="1" x14ac:dyDescent="0.2">
      <c r="A11" s="2383" t="s">
        <v>330</v>
      </c>
      <c r="B11" s="2384"/>
      <c r="C11" s="514">
        <v>193</v>
      </c>
      <c r="D11" s="515"/>
      <c r="E11" s="516">
        <v>223</v>
      </c>
      <c r="F11" s="517"/>
      <c r="G11" s="518">
        <v>159</v>
      </c>
      <c r="H11" s="517"/>
      <c r="I11" s="518">
        <v>11</v>
      </c>
      <c r="J11" s="517"/>
      <c r="K11" s="519" t="s">
        <v>166</v>
      </c>
      <c r="L11" s="517"/>
      <c r="M11" s="519" t="s">
        <v>166</v>
      </c>
      <c r="N11" s="517"/>
      <c r="O11" s="485">
        <f>SUM(C11:M11)</f>
        <v>586</v>
      </c>
      <c r="P11" s="478">
        <f t="shared" ref="P11:P20" si="0">+O11/O$22</f>
        <v>0.12859337283300418</v>
      </c>
      <c r="Q11" s="1945"/>
    </row>
    <row r="12" spans="1:17" ht="24" customHeight="1" x14ac:dyDescent="0.2">
      <c r="A12" s="2383" t="s">
        <v>331</v>
      </c>
      <c r="B12" s="2384"/>
      <c r="C12" s="514">
        <v>192</v>
      </c>
      <c r="D12" s="515"/>
      <c r="E12" s="516">
        <v>241</v>
      </c>
      <c r="F12" s="517"/>
      <c r="G12" s="518">
        <v>169</v>
      </c>
      <c r="H12" s="517"/>
      <c r="I12" s="518">
        <v>20</v>
      </c>
      <c r="J12" s="517"/>
      <c r="K12" s="519" t="s">
        <v>166</v>
      </c>
      <c r="L12" s="517"/>
      <c r="M12" s="519" t="s">
        <v>166</v>
      </c>
      <c r="N12" s="517"/>
      <c r="O12" s="485">
        <f t="shared" ref="O12:O17" si="1">SUM(C12:M12)</f>
        <v>622</v>
      </c>
      <c r="P12" s="478">
        <f t="shared" si="0"/>
        <v>0.13649330700021944</v>
      </c>
      <c r="Q12" s="1945"/>
    </row>
    <row r="13" spans="1:17" ht="24" customHeight="1" x14ac:dyDescent="0.2">
      <c r="A13" s="2383" t="s">
        <v>332</v>
      </c>
      <c r="B13" s="2384"/>
      <c r="C13" s="514">
        <v>156</v>
      </c>
      <c r="D13" s="515"/>
      <c r="E13" s="516">
        <v>201</v>
      </c>
      <c r="F13" s="517"/>
      <c r="G13" s="518">
        <v>161</v>
      </c>
      <c r="H13" s="517"/>
      <c r="I13" s="518">
        <v>14</v>
      </c>
      <c r="J13" s="517"/>
      <c r="K13" s="518">
        <v>4</v>
      </c>
      <c r="L13" s="517"/>
      <c r="M13" s="518">
        <v>1</v>
      </c>
      <c r="N13" s="517"/>
      <c r="O13" s="485">
        <f t="shared" si="1"/>
        <v>537</v>
      </c>
      <c r="P13" s="478">
        <f t="shared" si="0"/>
        <v>0.11784068466096116</v>
      </c>
      <c r="Q13" s="1945"/>
    </row>
    <row r="14" spans="1:17" ht="24" customHeight="1" x14ac:dyDescent="0.2">
      <c r="A14" s="2383" t="s">
        <v>333</v>
      </c>
      <c r="B14" s="2384"/>
      <c r="C14" s="514">
        <v>158</v>
      </c>
      <c r="D14" s="515"/>
      <c r="E14" s="518">
        <v>252</v>
      </c>
      <c r="F14" s="517"/>
      <c r="G14" s="518">
        <v>259</v>
      </c>
      <c r="H14" s="517"/>
      <c r="I14" s="518">
        <v>21</v>
      </c>
      <c r="J14" s="517"/>
      <c r="K14" s="518">
        <v>1</v>
      </c>
      <c r="L14" s="517"/>
      <c r="M14" s="518">
        <v>3</v>
      </c>
      <c r="N14" s="517"/>
      <c r="O14" s="485">
        <f t="shared" si="1"/>
        <v>694</v>
      </c>
      <c r="P14" s="478">
        <f t="shared" si="0"/>
        <v>0.15229317533464998</v>
      </c>
      <c r="Q14" s="1945"/>
    </row>
    <row r="15" spans="1:17" ht="24" customHeight="1" x14ac:dyDescent="0.2">
      <c r="A15" s="2383" t="s">
        <v>334</v>
      </c>
      <c r="B15" s="2384"/>
      <c r="C15" s="476">
        <v>98</v>
      </c>
      <c r="D15" s="515"/>
      <c r="E15" s="518">
        <v>165</v>
      </c>
      <c r="F15" s="517"/>
      <c r="G15" s="518">
        <v>146</v>
      </c>
      <c r="H15" s="517"/>
      <c r="I15" s="518">
        <v>31</v>
      </c>
      <c r="J15" s="517"/>
      <c r="K15" s="518">
        <v>3</v>
      </c>
      <c r="L15" s="517"/>
      <c r="M15" s="519">
        <v>1</v>
      </c>
      <c r="N15" s="517"/>
      <c r="O15" s="485">
        <f t="shared" si="1"/>
        <v>444</v>
      </c>
      <c r="P15" s="478">
        <f t="shared" si="0"/>
        <v>9.7432521395655031E-2</v>
      </c>
      <c r="Q15" s="1945"/>
    </row>
    <row r="16" spans="1:17" ht="24" customHeight="1" x14ac:dyDescent="0.2">
      <c r="A16" s="2383" t="s">
        <v>403</v>
      </c>
      <c r="B16" s="2384"/>
      <c r="C16" s="476">
        <v>116</v>
      </c>
      <c r="D16" s="515"/>
      <c r="E16" s="518">
        <v>195</v>
      </c>
      <c r="F16" s="517"/>
      <c r="G16" s="518">
        <v>312</v>
      </c>
      <c r="H16" s="517"/>
      <c r="I16" s="518">
        <v>61</v>
      </c>
      <c r="J16" s="517"/>
      <c r="K16" s="518">
        <v>17</v>
      </c>
      <c r="L16" s="517"/>
      <c r="M16" s="518">
        <v>12</v>
      </c>
      <c r="N16" s="517"/>
      <c r="O16" s="485">
        <f t="shared" si="1"/>
        <v>713</v>
      </c>
      <c r="P16" s="478">
        <f t="shared" si="0"/>
        <v>0.15646258503401361</v>
      </c>
      <c r="Q16" s="1945"/>
    </row>
    <row r="17" spans="1:17" ht="24" customHeight="1" x14ac:dyDescent="0.2">
      <c r="A17" s="2383" t="s">
        <v>404</v>
      </c>
      <c r="B17" s="2384"/>
      <c r="C17" s="476">
        <v>111</v>
      </c>
      <c r="D17" s="515"/>
      <c r="E17" s="518">
        <v>156</v>
      </c>
      <c r="F17" s="517"/>
      <c r="G17" s="518">
        <v>220</v>
      </c>
      <c r="H17" s="519"/>
      <c r="I17" s="518">
        <v>58</v>
      </c>
      <c r="J17" s="517"/>
      <c r="K17" s="518">
        <v>5</v>
      </c>
      <c r="L17" s="517"/>
      <c r="M17" s="518">
        <v>18</v>
      </c>
      <c r="N17" s="517"/>
      <c r="O17" s="485">
        <f t="shared" si="1"/>
        <v>568</v>
      </c>
      <c r="P17" s="478">
        <f t="shared" si="0"/>
        <v>0.12464340574939653</v>
      </c>
      <c r="Q17" s="1945"/>
    </row>
    <row r="18" spans="1:17" ht="24" customHeight="1" x14ac:dyDescent="0.2">
      <c r="A18" s="2383">
        <v>2010</v>
      </c>
      <c r="B18" s="2384"/>
      <c r="C18" s="476">
        <v>35</v>
      </c>
      <c r="D18" s="515"/>
      <c r="E18" s="518">
        <v>49</v>
      </c>
      <c r="F18" s="517"/>
      <c r="G18" s="518">
        <v>53</v>
      </c>
      <c r="H18" s="517"/>
      <c r="I18" s="518">
        <v>10</v>
      </c>
      <c r="J18" s="517"/>
      <c r="K18" s="518">
        <v>2</v>
      </c>
      <c r="L18" s="517"/>
      <c r="M18" s="519" t="s">
        <v>166</v>
      </c>
      <c r="N18" s="517"/>
      <c r="O18" s="485">
        <f>SUM(C18:M18)</f>
        <v>149</v>
      </c>
      <c r="P18" s="478">
        <f t="shared" si="0"/>
        <v>3.2696949747640994E-2</v>
      </c>
      <c r="Q18" s="1945"/>
    </row>
    <row r="19" spans="1:17" ht="24" customHeight="1" x14ac:dyDescent="0.2">
      <c r="A19" s="2383">
        <v>2011</v>
      </c>
      <c r="B19" s="2384"/>
      <c r="C19" s="476">
        <v>18</v>
      </c>
      <c r="D19" s="515"/>
      <c r="E19" s="518">
        <v>31</v>
      </c>
      <c r="F19" s="517"/>
      <c r="G19" s="518">
        <v>33</v>
      </c>
      <c r="H19" s="517"/>
      <c r="I19" s="518">
        <v>10</v>
      </c>
      <c r="J19" s="517"/>
      <c r="K19" s="519" t="s">
        <v>166</v>
      </c>
      <c r="L19" s="517"/>
      <c r="M19" s="519" t="s">
        <v>166</v>
      </c>
      <c r="N19" s="517"/>
      <c r="O19" s="485">
        <f>SUM(C19:M19)</f>
        <v>92</v>
      </c>
      <c r="P19" s="478">
        <f t="shared" si="0"/>
        <v>2.0188720649550143E-2</v>
      </c>
      <c r="Q19" s="1945"/>
    </row>
    <row r="20" spans="1:17" ht="24" customHeight="1" x14ac:dyDescent="0.2">
      <c r="A20" s="2383">
        <v>2012</v>
      </c>
      <c r="B20" s="2384"/>
      <c r="C20" s="476">
        <v>25</v>
      </c>
      <c r="D20" s="515"/>
      <c r="E20" s="518">
        <v>33</v>
      </c>
      <c r="F20" s="517"/>
      <c r="G20" s="518">
        <v>36</v>
      </c>
      <c r="H20" s="517"/>
      <c r="I20" s="518">
        <v>6</v>
      </c>
      <c r="J20" s="517"/>
      <c r="K20" s="518">
        <v>1</v>
      </c>
      <c r="L20" s="517"/>
      <c r="M20" s="519" t="s">
        <v>166</v>
      </c>
      <c r="N20" s="517"/>
      <c r="O20" s="485">
        <f>SUM(C20:M20)</f>
        <v>101</v>
      </c>
      <c r="P20" s="478">
        <f t="shared" si="0"/>
        <v>2.216370419135396E-2</v>
      </c>
      <c r="Q20" s="1945"/>
    </row>
    <row r="21" spans="1:17" ht="24" customHeight="1" x14ac:dyDescent="0.2">
      <c r="A21" s="2383">
        <v>2013</v>
      </c>
      <c r="B21" s="2384"/>
      <c r="C21" s="476">
        <v>14</v>
      </c>
      <c r="D21" s="515"/>
      <c r="E21" s="518">
        <v>15</v>
      </c>
      <c r="F21" s="517"/>
      <c r="G21" s="518">
        <v>14</v>
      </c>
      <c r="H21" s="517"/>
      <c r="I21" s="518">
        <v>6</v>
      </c>
      <c r="J21" s="517"/>
      <c r="K21" s="518">
        <v>2</v>
      </c>
      <c r="L21" s="517"/>
      <c r="M21" s="519" t="s">
        <v>166</v>
      </c>
      <c r="N21" s="517"/>
      <c r="O21" s="485">
        <f>SUM(C21:M21)</f>
        <v>51</v>
      </c>
      <c r="P21" s="478">
        <f>+O21/O$22</f>
        <v>1.119157340355497E-2</v>
      </c>
      <c r="Q21" s="1945"/>
    </row>
    <row r="22" spans="1:17" ht="24" customHeight="1" x14ac:dyDescent="0.2">
      <c r="A22" s="2383" t="s">
        <v>12</v>
      </c>
      <c r="B22" s="2384"/>
      <c r="C22" s="476">
        <f>SUM(C11:C21)</f>
        <v>1116</v>
      </c>
      <c r="D22" s="515"/>
      <c r="E22" s="518">
        <f>SUM(E11:E21)</f>
        <v>1561</v>
      </c>
      <c r="F22" s="518"/>
      <c r="G22" s="518">
        <f t="shared" ref="G22:M22" si="2">SUM(G11:G21)</f>
        <v>1562</v>
      </c>
      <c r="H22" s="518"/>
      <c r="I22" s="518">
        <f t="shared" si="2"/>
        <v>248</v>
      </c>
      <c r="J22" s="518"/>
      <c r="K22" s="518">
        <f t="shared" si="2"/>
        <v>35</v>
      </c>
      <c r="L22" s="518"/>
      <c r="M22" s="518">
        <f t="shared" si="2"/>
        <v>35</v>
      </c>
      <c r="N22" s="517"/>
      <c r="O22" s="485">
        <f>SUM(O11:O21)</f>
        <v>4557</v>
      </c>
      <c r="P22" s="478">
        <v>1</v>
      </c>
      <c r="Q22" s="1945"/>
    </row>
    <row r="23" spans="1:17" ht="24" customHeight="1" x14ac:dyDescent="0.2">
      <c r="A23" s="2383" t="s">
        <v>405</v>
      </c>
      <c r="B23" s="2384"/>
      <c r="C23" s="520">
        <f t="shared" ref="C23:K23" si="3">+C22/$O$22</f>
        <v>0.24489795918367346</v>
      </c>
      <c r="D23" s="521"/>
      <c r="E23" s="521">
        <f t="shared" si="3"/>
        <v>0.34254992319508448</v>
      </c>
      <c r="F23" s="521"/>
      <c r="G23" s="521">
        <f t="shared" si="3"/>
        <v>0.34276936581084044</v>
      </c>
      <c r="H23" s="521"/>
      <c r="I23" s="521">
        <f t="shared" si="3"/>
        <v>5.4421768707482991E-2</v>
      </c>
      <c r="J23" s="521"/>
      <c r="K23" s="521">
        <f t="shared" si="3"/>
        <v>7.6804915514592934E-3</v>
      </c>
      <c r="L23" s="521"/>
      <c r="M23" s="521">
        <f>+M22/$O$22</f>
        <v>7.6804915514592934E-3</v>
      </c>
      <c r="N23" s="521"/>
      <c r="O23" s="487"/>
      <c r="P23" s="478"/>
      <c r="Q23" s="1945"/>
    </row>
    <row r="24" spans="1:17" ht="13.5" thickBot="1" x14ac:dyDescent="0.25">
      <c r="A24" s="1932"/>
      <c r="B24" s="1963"/>
      <c r="C24" s="1964"/>
      <c r="D24" s="1963"/>
      <c r="E24" s="1963"/>
      <c r="F24" s="1963"/>
      <c r="G24" s="1963"/>
      <c r="H24" s="1963"/>
      <c r="I24" s="1963"/>
      <c r="J24" s="1963"/>
      <c r="K24" s="1963"/>
      <c r="L24" s="1963"/>
      <c r="M24" s="1963"/>
      <c r="N24" s="1963"/>
      <c r="O24" s="1979"/>
      <c r="P24" s="1963"/>
      <c r="Q24" s="1980"/>
    </row>
    <row r="25" spans="1:17" x14ac:dyDescent="0.2">
      <c r="B25"/>
      <c r="C25"/>
      <c r="D25"/>
      <c r="E25"/>
      <c r="F25"/>
      <c r="G25"/>
      <c r="H25"/>
      <c r="I25"/>
      <c r="J25"/>
      <c r="K25"/>
      <c r="L25"/>
    </row>
    <row r="26" spans="1:17" x14ac:dyDescent="0.2">
      <c r="A26" s="2269" t="s">
        <v>339</v>
      </c>
      <c r="B26" s="2269"/>
      <c r="C26" s="2269"/>
      <c r="D26" s="2269"/>
      <c r="E26" s="2269"/>
      <c r="F26" s="2269"/>
      <c r="G26" s="2269"/>
      <c r="H26" s="2269"/>
      <c r="I26" s="2269"/>
      <c r="J26" s="2269"/>
      <c r="K26" s="2269"/>
      <c r="L26" s="2269"/>
      <c r="M26" s="2269"/>
      <c r="N26" s="2269"/>
      <c r="O26" s="2269"/>
      <c r="P26" s="2269"/>
    </row>
    <row r="27" spans="1:17" x14ac:dyDescent="0.2">
      <c r="A27" s="2269" t="s">
        <v>406</v>
      </c>
      <c r="B27" s="2269"/>
      <c r="C27" s="2269"/>
      <c r="D27" s="2269"/>
      <c r="E27" s="2269"/>
      <c r="F27" s="2269"/>
      <c r="G27" s="2269"/>
      <c r="H27" s="2269"/>
      <c r="I27" s="2269"/>
      <c r="J27" s="2269"/>
      <c r="K27" s="2269"/>
      <c r="L27" s="2269"/>
      <c r="M27" s="2269"/>
      <c r="N27" s="2269"/>
      <c r="O27" s="2269"/>
      <c r="P27" s="2269"/>
    </row>
    <row r="28" spans="1:17" x14ac:dyDescent="0.2">
      <c r="A28" s="2269" t="s">
        <v>77</v>
      </c>
      <c r="B28" s="2269"/>
      <c r="C28" s="2269"/>
      <c r="D28" s="2269"/>
      <c r="E28" s="2269"/>
      <c r="F28" s="2269"/>
      <c r="G28" s="2269"/>
      <c r="H28" s="2269"/>
      <c r="I28" s="2269"/>
      <c r="J28" s="2269"/>
      <c r="K28" s="2269"/>
      <c r="L28" s="2269"/>
      <c r="M28" s="2269"/>
      <c r="N28" s="2269"/>
      <c r="O28" s="2269"/>
      <c r="P28" s="2269"/>
    </row>
    <row r="29" spans="1:17" x14ac:dyDescent="0.2">
      <c r="B29"/>
      <c r="C29"/>
      <c r="D29"/>
      <c r="E29"/>
      <c r="F29"/>
      <c r="G29"/>
      <c r="H29"/>
      <c r="I29"/>
      <c r="J29"/>
      <c r="K29"/>
      <c r="L29"/>
    </row>
    <row r="30" spans="1:17" x14ac:dyDescent="0.2">
      <c r="B30"/>
      <c r="C30"/>
      <c r="D30"/>
      <c r="E30"/>
      <c r="F30"/>
      <c r="G30"/>
      <c r="H30"/>
      <c r="I30"/>
      <c r="J30"/>
      <c r="K30"/>
      <c r="L30"/>
    </row>
    <row r="31" spans="1:17" x14ac:dyDescent="0.2">
      <c r="B31"/>
      <c r="C31"/>
      <c r="D31"/>
      <c r="E31"/>
      <c r="F31"/>
      <c r="G31"/>
      <c r="H31"/>
      <c r="I31"/>
      <c r="J31"/>
      <c r="K31"/>
      <c r="L31"/>
    </row>
    <row r="32" spans="1:17" x14ac:dyDescent="0.2">
      <c r="B32"/>
      <c r="C32"/>
      <c r="D32"/>
      <c r="E32"/>
      <c r="F32"/>
      <c r="G32"/>
      <c r="H32"/>
      <c r="I32"/>
      <c r="J32"/>
      <c r="K32"/>
      <c r="L32"/>
    </row>
    <row r="33" spans="2:12" x14ac:dyDescent="0.2">
      <c r="B33"/>
      <c r="C33"/>
      <c r="D33"/>
      <c r="E33"/>
      <c r="F33"/>
      <c r="G33"/>
      <c r="H33"/>
      <c r="I33"/>
      <c r="J33"/>
      <c r="K33"/>
      <c r="L33"/>
    </row>
    <row r="34" spans="2:12" x14ac:dyDescent="0.2">
      <c r="B34"/>
      <c r="C34"/>
      <c r="D34"/>
      <c r="E34"/>
      <c r="F34"/>
      <c r="G34"/>
      <c r="H34"/>
      <c r="I34"/>
      <c r="J34"/>
      <c r="K34"/>
      <c r="L34"/>
    </row>
    <row r="35" spans="2:12" x14ac:dyDescent="0.2">
      <c r="B35"/>
      <c r="C35"/>
      <c r="D35"/>
      <c r="E35"/>
      <c r="F35"/>
      <c r="G35"/>
      <c r="H35"/>
      <c r="I35"/>
      <c r="J35"/>
      <c r="K35"/>
      <c r="L35"/>
    </row>
    <row r="36" spans="2:12" x14ac:dyDescent="0.2">
      <c r="B36"/>
      <c r="C36"/>
      <c r="D36"/>
      <c r="E36"/>
      <c r="F36"/>
      <c r="G36"/>
      <c r="H36"/>
      <c r="I36"/>
      <c r="J36"/>
      <c r="K36"/>
      <c r="L36"/>
    </row>
    <row r="37" spans="2:12" x14ac:dyDescent="0.2">
      <c r="B37"/>
      <c r="C37"/>
      <c r="D37"/>
      <c r="E37"/>
      <c r="F37"/>
      <c r="G37"/>
      <c r="H37"/>
      <c r="I37"/>
      <c r="J37"/>
      <c r="K37"/>
      <c r="L37"/>
    </row>
    <row r="38" spans="2:12" x14ac:dyDescent="0.2">
      <c r="B38"/>
      <c r="C38"/>
      <c r="D38"/>
      <c r="E38"/>
      <c r="F38"/>
      <c r="G38"/>
      <c r="H38"/>
      <c r="I38"/>
      <c r="J38"/>
      <c r="K38"/>
      <c r="L38"/>
    </row>
    <row r="39" spans="2:12" x14ac:dyDescent="0.2">
      <c r="B39"/>
      <c r="C39"/>
      <c r="D39"/>
      <c r="E39"/>
      <c r="F39"/>
      <c r="G39"/>
      <c r="H39"/>
      <c r="I39"/>
      <c r="J39"/>
      <c r="K39"/>
      <c r="L39"/>
    </row>
    <row r="40" spans="2:12" x14ac:dyDescent="0.2">
      <c r="B40"/>
      <c r="C40"/>
      <c r="D40"/>
      <c r="E40"/>
      <c r="F40"/>
      <c r="G40"/>
      <c r="H40"/>
      <c r="I40"/>
      <c r="J40"/>
      <c r="K40"/>
      <c r="L40"/>
    </row>
    <row r="41" spans="2:12" x14ac:dyDescent="0.2">
      <c r="B41"/>
      <c r="C41"/>
      <c r="D41"/>
      <c r="E41"/>
      <c r="F41"/>
      <c r="G41"/>
      <c r="H41"/>
      <c r="I41"/>
      <c r="J41"/>
      <c r="K41"/>
      <c r="L41"/>
    </row>
    <row r="42" spans="2:12" x14ac:dyDescent="0.2">
      <c r="B42"/>
      <c r="C42"/>
      <c r="D42"/>
      <c r="E42"/>
      <c r="F42"/>
      <c r="G42"/>
      <c r="H42"/>
      <c r="I42"/>
      <c r="J42"/>
      <c r="K42"/>
      <c r="L42"/>
    </row>
    <row r="43" spans="2:12" x14ac:dyDescent="0.2">
      <c r="B43"/>
      <c r="C43"/>
      <c r="D43"/>
      <c r="E43"/>
      <c r="F43"/>
      <c r="G43"/>
      <c r="H43"/>
      <c r="I43"/>
      <c r="J43"/>
      <c r="K43"/>
      <c r="L43"/>
    </row>
    <row r="44" spans="2:12" x14ac:dyDescent="0.2">
      <c r="B44"/>
      <c r="C44"/>
      <c r="D44"/>
      <c r="E44"/>
      <c r="F44"/>
      <c r="G44"/>
      <c r="H44"/>
      <c r="I44"/>
      <c r="J44"/>
      <c r="K44"/>
      <c r="L44"/>
    </row>
    <row r="45" spans="2:12" x14ac:dyDescent="0.2">
      <c r="B45"/>
      <c r="C45"/>
      <c r="D45"/>
      <c r="E45"/>
      <c r="F45"/>
      <c r="G45"/>
      <c r="H45"/>
      <c r="I45"/>
      <c r="J45"/>
      <c r="K45"/>
      <c r="L45"/>
    </row>
    <row r="46" spans="2:12" x14ac:dyDescent="0.2">
      <c r="B46"/>
      <c r="C46"/>
      <c r="D46"/>
      <c r="E46"/>
      <c r="F46"/>
      <c r="G46"/>
      <c r="H46"/>
      <c r="I46"/>
      <c r="J46"/>
      <c r="K46"/>
      <c r="L46"/>
    </row>
    <row r="47" spans="2:12" x14ac:dyDescent="0.2">
      <c r="B47"/>
      <c r="C47"/>
      <c r="D47"/>
      <c r="E47"/>
      <c r="F47"/>
      <c r="G47"/>
      <c r="H47"/>
      <c r="I47"/>
      <c r="J47"/>
      <c r="K47"/>
      <c r="L47"/>
    </row>
    <row r="48" spans="2:12" x14ac:dyDescent="0.2">
      <c r="B48"/>
      <c r="C48"/>
      <c r="D48"/>
      <c r="E48"/>
      <c r="F48"/>
      <c r="G48"/>
      <c r="H48"/>
      <c r="I48"/>
      <c r="J48"/>
      <c r="K48"/>
      <c r="L48"/>
    </row>
    <row r="49" spans="2:12" x14ac:dyDescent="0.2">
      <c r="B49"/>
      <c r="C49"/>
      <c r="D49"/>
      <c r="E49"/>
      <c r="F49"/>
      <c r="G49"/>
      <c r="H49"/>
      <c r="I49"/>
      <c r="J49"/>
      <c r="K49"/>
      <c r="L49"/>
    </row>
    <row r="50" spans="2:12" x14ac:dyDescent="0.2">
      <c r="B50"/>
      <c r="C50"/>
      <c r="D50"/>
      <c r="E50"/>
      <c r="F50"/>
      <c r="G50"/>
      <c r="H50"/>
      <c r="I50"/>
      <c r="J50"/>
      <c r="K50"/>
      <c r="L50"/>
    </row>
    <row r="51" spans="2:12" x14ac:dyDescent="0.2">
      <c r="B51"/>
      <c r="C51"/>
      <c r="D51"/>
      <c r="E51"/>
      <c r="F51"/>
      <c r="G51"/>
      <c r="H51"/>
      <c r="I51"/>
      <c r="J51"/>
      <c r="K51"/>
      <c r="L51"/>
    </row>
    <row r="52" spans="2:12" x14ac:dyDescent="0.2">
      <c r="B52"/>
      <c r="C52"/>
      <c r="D52"/>
      <c r="E52"/>
      <c r="F52"/>
      <c r="G52"/>
      <c r="H52"/>
      <c r="I52"/>
      <c r="J52"/>
      <c r="K52"/>
      <c r="L52"/>
    </row>
    <row r="53" spans="2:12" x14ac:dyDescent="0.2">
      <c r="B53"/>
      <c r="C53"/>
      <c r="D53"/>
      <c r="E53"/>
      <c r="F53"/>
      <c r="G53"/>
      <c r="H53"/>
      <c r="I53"/>
      <c r="J53"/>
      <c r="K53"/>
      <c r="L53"/>
    </row>
    <row r="54" spans="2:12" x14ac:dyDescent="0.2">
      <c r="B54"/>
      <c r="C54"/>
      <c r="D54"/>
      <c r="E54"/>
      <c r="F54"/>
      <c r="G54"/>
      <c r="H54"/>
      <c r="I54"/>
      <c r="J54"/>
      <c r="K54"/>
      <c r="L54"/>
    </row>
    <row r="55" spans="2:12" x14ac:dyDescent="0.2">
      <c r="B55"/>
      <c r="C55"/>
      <c r="D55"/>
      <c r="E55"/>
      <c r="F55"/>
      <c r="G55"/>
      <c r="H55"/>
      <c r="I55"/>
      <c r="J55"/>
      <c r="K55"/>
      <c r="L55"/>
    </row>
    <row r="56" spans="2:12" x14ac:dyDescent="0.2">
      <c r="B56"/>
      <c r="C56"/>
      <c r="D56"/>
      <c r="E56"/>
      <c r="F56"/>
      <c r="G56"/>
      <c r="H56"/>
      <c r="I56"/>
      <c r="J56"/>
      <c r="K56"/>
      <c r="L56"/>
    </row>
    <row r="57" spans="2:12" x14ac:dyDescent="0.2">
      <c r="B57"/>
      <c r="C57"/>
      <c r="D57"/>
      <c r="E57"/>
      <c r="F57"/>
      <c r="G57"/>
      <c r="H57"/>
      <c r="I57"/>
      <c r="J57"/>
      <c r="K57"/>
      <c r="L57"/>
    </row>
    <row r="58" spans="2:12" x14ac:dyDescent="0.2">
      <c r="B58"/>
      <c r="C58"/>
      <c r="D58"/>
      <c r="E58"/>
      <c r="F58"/>
      <c r="G58"/>
      <c r="H58"/>
      <c r="I58"/>
      <c r="J58"/>
      <c r="K58"/>
      <c r="L58"/>
    </row>
    <row r="59" spans="2:12" x14ac:dyDescent="0.2">
      <c r="B59"/>
      <c r="C59"/>
      <c r="D59"/>
      <c r="E59"/>
      <c r="F59"/>
      <c r="G59"/>
      <c r="H59"/>
      <c r="I59"/>
      <c r="J59"/>
      <c r="K59"/>
      <c r="L59"/>
    </row>
    <row r="60" spans="2:12" x14ac:dyDescent="0.2">
      <c r="B60"/>
      <c r="C60"/>
      <c r="D60"/>
      <c r="E60"/>
      <c r="F60"/>
      <c r="G60"/>
      <c r="H60"/>
      <c r="I60"/>
      <c r="J60"/>
      <c r="K60"/>
      <c r="L60"/>
    </row>
    <row r="61" spans="2:12" x14ac:dyDescent="0.2">
      <c r="B61"/>
      <c r="C61"/>
      <c r="D61"/>
      <c r="E61"/>
      <c r="F61"/>
      <c r="G61"/>
      <c r="H61"/>
      <c r="I61"/>
      <c r="J61"/>
      <c r="K61"/>
      <c r="L61"/>
    </row>
    <row r="62" spans="2:12" x14ac:dyDescent="0.2">
      <c r="B62"/>
      <c r="C62"/>
      <c r="D62"/>
      <c r="E62"/>
      <c r="F62"/>
      <c r="G62"/>
      <c r="H62"/>
      <c r="I62"/>
      <c r="J62"/>
      <c r="K62"/>
      <c r="L62"/>
    </row>
    <row r="63" spans="2:12" x14ac:dyDescent="0.2">
      <c r="B63"/>
      <c r="C63"/>
      <c r="D63"/>
      <c r="E63"/>
      <c r="F63"/>
      <c r="G63"/>
      <c r="H63"/>
      <c r="I63"/>
      <c r="J63"/>
      <c r="K63"/>
      <c r="L63"/>
    </row>
    <row r="64" spans="2:12" x14ac:dyDescent="0.2">
      <c r="B64"/>
      <c r="C64"/>
      <c r="D64"/>
      <c r="E64"/>
      <c r="F64"/>
      <c r="G64"/>
      <c r="H64"/>
      <c r="I64"/>
      <c r="J64"/>
      <c r="K64"/>
      <c r="L64"/>
    </row>
    <row r="65" spans="2:12" x14ac:dyDescent="0.2">
      <c r="B65"/>
      <c r="C65"/>
      <c r="D65"/>
      <c r="E65"/>
      <c r="F65"/>
      <c r="G65"/>
      <c r="H65"/>
      <c r="I65"/>
      <c r="J65"/>
      <c r="K65"/>
      <c r="L65"/>
    </row>
    <row r="66" spans="2:12" x14ac:dyDescent="0.2">
      <c r="B66"/>
      <c r="C66"/>
      <c r="D66"/>
      <c r="E66"/>
      <c r="F66"/>
      <c r="G66"/>
      <c r="H66"/>
      <c r="I66"/>
      <c r="J66"/>
      <c r="K66"/>
      <c r="L66"/>
    </row>
    <row r="67" spans="2:12" x14ac:dyDescent="0.2">
      <c r="B67"/>
      <c r="C67"/>
      <c r="D67"/>
      <c r="E67"/>
      <c r="F67"/>
      <c r="G67"/>
      <c r="H67"/>
      <c r="I67"/>
      <c r="J67"/>
      <c r="K67"/>
      <c r="L67"/>
    </row>
    <row r="68" spans="2:12" x14ac:dyDescent="0.2">
      <c r="B68"/>
      <c r="C68"/>
      <c r="D68"/>
      <c r="E68"/>
      <c r="F68"/>
      <c r="G68"/>
      <c r="H68"/>
      <c r="I68"/>
      <c r="J68"/>
      <c r="K68"/>
      <c r="L68"/>
    </row>
    <row r="69" spans="2:12" x14ac:dyDescent="0.2">
      <c r="B69"/>
      <c r="C69"/>
      <c r="D69"/>
      <c r="E69"/>
      <c r="F69"/>
      <c r="G69"/>
      <c r="H69"/>
      <c r="I69"/>
      <c r="J69"/>
      <c r="K69"/>
      <c r="L69"/>
    </row>
    <row r="70" spans="2:12" x14ac:dyDescent="0.2">
      <c r="B70"/>
      <c r="C70"/>
      <c r="D70"/>
      <c r="E70"/>
      <c r="F70"/>
      <c r="G70"/>
      <c r="H70"/>
      <c r="I70"/>
      <c r="J70"/>
      <c r="K70"/>
      <c r="L70"/>
    </row>
    <row r="71" spans="2:12" x14ac:dyDescent="0.2">
      <c r="B71"/>
      <c r="C71"/>
      <c r="D71"/>
      <c r="E71"/>
      <c r="F71"/>
      <c r="G71"/>
      <c r="H71"/>
      <c r="I71"/>
      <c r="J71"/>
      <c r="K71"/>
      <c r="L71"/>
    </row>
    <row r="72" spans="2:12" x14ac:dyDescent="0.2">
      <c r="B72"/>
      <c r="C72"/>
      <c r="D72"/>
      <c r="E72"/>
      <c r="F72"/>
      <c r="G72"/>
      <c r="H72"/>
      <c r="I72"/>
      <c r="J72"/>
      <c r="K72"/>
      <c r="L72"/>
    </row>
    <row r="73" spans="2:12" x14ac:dyDescent="0.2">
      <c r="B73"/>
      <c r="C73"/>
      <c r="D73"/>
      <c r="E73"/>
      <c r="F73"/>
      <c r="G73"/>
      <c r="H73"/>
      <c r="I73"/>
      <c r="J73"/>
      <c r="K73"/>
      <c r="L73"/>
    </row>
    <row r="74" spans="2:12" x14ac:dyDescent="0.2">
      <c r="B74"/>
      <c r="C74"/>
      <c r="D74"/>
      <c r="E74"/>
      <c r="F74"/>
      <c r="G74"/>
      <c r="H74"/>
      <c r="I74"/>
      <c r="J74"/>
      <c r="K74"/>
      <c r="L74"/>
    </row>
    <row r="75" spans="2:12" x14ac:dyDescent="0.2">
      <c r="B75"/>
      <c r="C75"/>
      <c r="D75"/>
      <c r="E75"/>
      <c r="F75"/>
      <c r="G75"/>
      <c r="H75"/>
      <c r="I75"/>
      <c r="J75"/>
      <c r="K75"/>
      <c r="L75"/>
    </row>
    <row r="76" spans="2:12" x14ac:dyDescent="0.2">
      <c r="B76"/>
      <c r="C76"/>
      <c r="D76"/>
      <c r="E76"/>
      <c r="F76"/>
      <c r="G76"/>
      <c r="H76"/>
      <c r="I76"/>
      <c r="J76"/>
      <c r="K76"/>
      <c r="L76"/>
    </row>
    <row r="77" spans="2:12" x14ac:dyDescent="0.2">
      <c r="B77"/>
      <c r="C77"/>
      <c r="D77"/>
      <c r="E77"/>
      <c r="F77"/>
      <c r="G77"/>
      <c r="H77"/>
      <c r="I77"/>
      <c r="J77"/>
      <c r="K77"/>
      <c r="L77"/>
    </row>
    <row r="78" spans="2:12" x14ac:dyDescent="0.2">
      <c r="B78"/>
      <c r="C78"/>
      <c r="D78"/>
      <c r="E78"/>
      <c r="F78"/>
      <c r="G78"/>
      <c r="H78"/>
      <c r="I78"/>
      <c r="J78"/>
      <c r="K78"/>
      <c r="L78"/>
    </row>
    <row r="79" spans="2:12" x14ac:dyDescent="0.2">
      <c r="B79"/>
      <c r="C79"/>
      <c r="D79"/>
      <c r="E79"/>
      <c r="F79"/>
      <c r="G79"/>
      <c r="H79"/>
      <c r="I79"/>
      <c r="J79"/>
      <c r="K79"/>
      <c r="L79"/>
    </row>
    <row r="80" spans="2:12" x14ac:dyDescent="0.2">
      <c r="B80"/>
      <c r="C80"/>
      <c r="D80"/>
      <c r="E80"/>
      <c r="F80"/>
      <c r="G80"/>
      <c r="H80"/>
      <c r="I80"/>
      <c r="J80"/>
      <c r="K80"/>
      <c r="L80"/>
    </row>
    <row r="81" spans="2:12" x14ac:dyDescent="0.2">
      <c r="B81"/>
      <c r="C81"/>
      <c r="D81"/>
      <c r="E81"/>
      <c r="F81"/>
      <c r="G81"/>
      <c r="H81"/>
      <c r="I81"/>
      <c r="J81"/>
      <c r="K81"/>
      <c r="L81"/>
    </row>
    <row r="82" spans="2:12" x14ac:dyDescent="0.2">
      <c r="B82"/>
      <c r="C82"/>
      <c r="D82"/>
      <c r="E82"/>
      <c r="F82"/>
      <c r="G82"/>
      <c r="H82"/>
      <c r="I82"/>
      <c r="J82"/>
      <c r="K82"/>
      <c r="L82"/>
    </row>
    <row r="83" spans="2:12" x14ac:dyDescent="0.2">
      <c r="B83"/>
      <c r="C83"/>
      <c r="D83"/>
      <c r="E83"/>
      <c r="F83"/>
      <c r="G83"/>
      <c r="H83"/>
      <c r="I83"/>
      <c r="J83"/>
      <c r="K83"/>
      <c r="L83"/>
    </row>
    <row r="84" spans="2:12" x14ac:dyDescent="0.2">
      <c r="B84"/>
      <c r="C84"/>
      <c r="D84"/>
      <c r="E84"/>
      <c r="F84"/>
      <c r="G84"/>
      <c r="H84"/>
      <c r="I84"/>
      <c r="J84"/>
      <c r="K84"/>
      <c r="L84"/>
    </row>
    <row r="85" spans="2:12" x14ac:dyDescent="0.2">
      <c r="B85"/>
      <c r="C85"/>
      <c r="D85"/>
      <c r="E85"/>
      <c r="F85"/>
      <c r="G85"/>
      <c r="H85"/>
      <c r="I85"/>
      <c r="J85"/>
      <c r="K85"/>
      <c r="L85"/>
    </row>
    <row r="86" spans="2:12" x14ac:dyDescent="0.2">
      <c r="B86"/>
      <c r="C86"/>
      <c r="D86"/>
      <c r="E86"/>
      <c r="F86"/>
      <c r="G86"/>
      <c r="H86"/>
      <c r="I86"/>
      <c r="J86"/>
      <c r="K86"/>
      <c r="L86"/>
    </row>
    <row r="87" spans="2:12" x14ac:dyDescent="0.2">
      <c r="B87"/>
      <c r="C87"/>
      <c r="D87"/>
      <c r="E87"/>
      <c r="F87"/>
      <c r="G87"/>
      <c r="H87"/>
      <c r="I87"/>
      <c r="J87"/>
      <c r="K87"/>
      <c r="L87"/>
    </row>
    <row r="88" spans="2:12" x14ac:dyDescent="0.2">
      <c r="B88"/>
      <c r="C88"/>
      <c r="D88"/>
      <c r="E88"/>
      <c r="F88"/>
      <c r="G88"/>
      <c r="H88"/>
      <c r="I88"/>
      <c r="J88"/>
      <c r="K88"/>
      <c r="L88"/>
    </row>
    <row r="89" spans="2:12" x14ac:dyDescent="0.2">
      <c r="B89"/>
      <c r="C89"/>
      <c r="D89"/>
      <c r="E89"/>
      <c r="F89"/>
      <c r="G89"/>
      <c r="H89"/>
      <c r="I89"/>
      <c r="J89"/>
      <c r="K89"/>
      <c r="L89"/>
    </row>
    <row r="90" spans="2:12" x14ac:dyDescent="0.2">
      <c r="B90"/>
      <c r="C90"/>
      <c r="D90"/>
      <c r="E90"/>
      <c r="F90"/>
      <c r="G90"/>
      <c r="H90"/>
      <c r="I90"/>
      <c r="J90"/>
      <c r="K90"/>
      <c r="L90"/>
    </row>
    <row r="91" spans="2:12" x14ac:dyDescent="0.2">
      <c r="B91"/>
      <c r="C91"/>
      <c r="D91"/>
      <c r="E91"/>
      <c r="F91"/>
      <c r="G91"/>
      <c r="H91"/>
      <c r="I91"/>
      <c r="J91"/>
      <c r="K91"/>
      <c r="L91"/>
    </row>
    <row r="92" spans="2:12" x14ac:dyDescent="0.2">
      <c r="B92"/>
      <c r="C92"/>
      <c r="D92"/>
      <c r="E92"/>
      <c r="F92"/>
      <c r="G92"/>
      <c r="H92"/>
      <c r="I92"/>
      <c r="J92"/>
      <c r="K92"/>
      <c r="L92"/>
    </row>
    <row r="93" spans="2:12" x14ac:dyDescent="0.2">
      <c r="B93"/>
      <c r="C93"/>
      <c r="D93"/>
      <c r="E93"/>
      <c r="F93"/>
      <c r="G93"/>
      <c r="H93"/>
      <c r="I93"/>
      <c r="J93"/>
      <c r="K93"/>
      <c r="L93"/>
    </row>
    <row r="94" spans="2:12" x14ac:dyDescent="0.2">
      <c r="B94"/>
      <c r="C94"/>
      <c r="D94"/>
      <c r="E94"/>
      <c r="F94"/>
      <c r="G94"/>
      <c r="H94"/>
      <c r="I94"/>
      <c r="J94"/>
      <c r="K94"/>
      <c r="L94"/>
    </row>
    <row r="95" spans="2:12" x14ac:dyDescent="0.2">
      <c r="B95"/>
      <c r="C95"/>
      <c r="D95"/>
      <c r="E95"/>
      <c r="F95"/>
      <c r="G95"/>
      <c r="H95"/>
      <c r="I95"/>
      <c r="J95"/>
      <c r="K95"/>
      <c r="L95"/>
    </row>
    <row r="96" spans="2:12" x14ac:dyDescent="0.2">
      <c r="B96"/>
      <c r="C96"/>
      <c r="D96"/>
      <c r="E96"/>
      <c r="F96"/>
      <c r="G96"/>
      <c r="H96"/>
      <c r="I96"/>
      <c r="J96"/>
      <c r="K96"/>
      <c r="L96"/>
    </row>
    <row r="97" spans="2:12" x14ac:dyDescent="0.2">
      <c r="B97"/>
      <c r="C97"/>
      <c r="D97"/>
      <c r="E97"/>
      <c r="F97"/>
      <c r="G97"/>
      <c r="H97"/>
      <c r="I97"/>
      <c r="J97"/>
      <c r="K97"/>
      <c r="L97"/>
    </row>
    <row r="98" spans="2:12" x14ac:dyDescent="0.2">
      <c r="B98"/>
      <c r="C98"/>
      <c r="D98"/>
      <c r="E98"/>
      <c r="F98"/>
      <c r="G98"/>
      <c r="H98"/>
      <c r="I98"/>
      <c r="J98"/>
      <c r="K98"/>
      <c r="L98"/>
    </row>
    <row r="99" spans="2:12" x14ac:dyDescent="0.2">
      <c r="B99"/>
      <c r="C99"/>
      <c r="D99"/>
      <c r="E99"/>
      <c r="F99"/>
      <c r="G99"/>
      <c r="H99"/>
      <c r="I99"/>
      <c r="J99"/>
      <c r="K99"/>
      <c r="L99"/>
    </row>
    <row r="100" spans="2:12" x14ac:dyDescent="0.2">
      <c r="B100"/>
      <c r="C100"/>
      <c r="D100"/>
      <c r="E100"/>
      <c r="F100"/>
      <c r="G100"/>
      <c r="H100"/>
      <c r="I100"/>
      <c r="J100"/>
      <c r="K100"/>
      <c r="L100"/>
    </row>
    <row r="101" spans="2:12" x14ac:dyDescent="0.2">
      <c r="B101"/>
      <c r="C101"/>
      <c r="D101"/>
      <c r="E101"/>
      <c r="F101"/>
      <c r="G101"/>
      <c r="H101"/>
      <c r="I101"/>
      <c r="J101"/>
      <c r="K101"/>
      <c r="L101"/>
    </row>
    <row r="102" spans="2:12" x14ac:dyDescent="0.2">
      <c r="B102"/>
      <c r="C102"/>
      <c r="D102"/>
      <c r="E102"/>
      <c r="F102"/>
      <c r="G102"/>
      <c r="H102"/>
      <c r="I102"/>
      <c r="J102"/>
      <c r="K102"/>
      <c r="L102"/>
    </row>
    <row r="103" spans="2:12" x14ac:dyDescent="0.2">
      <c r="B103"/>
      <c r="C103"/>
      <c r="D103"/>
      <c r="E103"/>
      <c r="F103"/>
      <c r="G103"/>
      <c r="H103"/>
      <c r="I103"/>
      <c r="J103"/>
      <c r="K103"/>
      <c r="L103"/>
    </row>
    <row r="104" spans="2:12" x14ac:dyDescent="0.2">
      <c r="B104"/>
      <c r="C104"/>
      <c r="D104"/>
      <c r="E104"/>
      <c r="F104"/>
      <c r="G104"/>
      <c r="H104"/>
      <c r="I104"/>
      <c r="J104"/>
      <c r="K104"/>
      <c r="L104"/>
    </row>
    <row r="105" spans="2:12" x14ac:dyDescent="0.2">
      <c r="B105"/>
      <c r="C105"/>
      <c r="D105"/>
      <c r="E105"/>
      <c r="F105"/>
      <c r="G105"/>
      <c r="H105"/>
      <c r="I105"/>
      <c r="J105"/>
      <c r="K105"/>
      <c r="L105"/>
    </row>
    <row r="106" spans="2:12" x14ac:dyDescent="0.2">
      <c r="B106"/>
      <c r="C106"/>
      <c r="D106"/>
      <c r="E106"/>
      <c r="F106"/>
      <c r="G106"/>
      <c r="H106"/>
      <c r="I106"/>
      <c r="J106"/>
      <c r="K106"/>
      <c r="L106"/>
    </row>
    <row r="107" spans="2:12" x14ac:dyDescent="0.2">
      <c r="B107"/>
      <c r="C107"/>
      <c r="D107"/>
      <c r="E107"/>
      <c r="F107"/>
      <c r="G107"/>
      <c r="H107"/>
      <c r="I107"/>
      <c r="J107"/>
      <c r="K107"/>
      <c r="L107"/>
    </row>
    <row r="108" spans="2:12" x14ac:dyDescent="0.2">
      <c r="B108"/>
      <c r="C108"/>
      <c r="D108"/>
      <c r="E108"/>
      <c r="F108"/>
      <c r="G108"/>
      <c r="H108"/>
      <c r="I108"/>
      <c r="J108"/>
      <c r="K108"/>
      <c r="L108"/>
    </row>
    <row r="109" spans="2:12" x14ac:dyDescent="0.2">
      <c r="B109"/>
      <c r="C109"/>
      <c r="D109"/>
      <c r="E109"/>
      <c r="F109"/>
      <c r="G109"/>
      <c r="H109"/>
      <c r="I109"/>
      <c r="J109"/>
      <c r="K109"/>
      <c r="L109"/>
    </row>
    <row r="110" spans="2:12" x14ac:dyDescent="0.2">
      <c r="B110"/>
      <c r="C110"/>
      <c r="D110"/>
      <c r="E110"/>
      <c r="F110"/>
      <c r="G110"/>
      <c r="H110"/>
      <c r="I110"/>
      <c r="J110"/>
      <c r="K110"/>
      <c r="L110"/>
    </row>
    <row r="111" spans="2:12" x14ac:dyDescent="0.2">
      <c r="B111"/>
      <c r="C111"/>
      <c r="D111"/>
      <c r="E111"/>
      <c r="F111"/>
      <c r="G111"/>
      <c r="H111"/>
      <c r="I111"/>
      <c r="J111"/>
      <c r="K111"/>
      <c r="L111"/>
    </row>
    <row r="112" spans="2:12" x14ac:dyDescent="0.2">
      <c r="B112"/>
      <c r="C112"/>
      <c r="D112"/>
      <c r="E112"/>
      <c r="F112"/>
      <c r="G112"/>
      <c r="H112"/>
      <c r="I112"/>
      <c r="J112"/>
      <c r="K112"/>
      <c r="L112"/>
    </row>
    <row r="113" spans="2:12" x14ac:dyDescent="0.2">
      <c r="B113"/>
      <c r="C113"/>
      <c r="D113"/>
      <c r="E113"/>
      <c r="F113"/>
      <c r="G113"/>
      <c r="H113"/>
      <c r="I113"/>
      <c r="J113"/>
      <c r="K113"/>
      <c r="L113"/>
    </row>
    <row r="114" spans="2:12" x14ac:dyDescent="0.2">
      <c r="B114"/>
      <c r="C114"/>
      <c r="D114"/>
      <c r="E114"/>
      <c r="F114"/>
      <c r="G114"/>
      <c r="H114"/>
      <c r="I114"/>
      <c r="J114"/>
      <c r="K114"/>
      <c r="L114"/>
    </row>
    <row r="115" spans="2:12" x14ac:dyDescent="0.2">
      <c r="B115"/>
      <c r="C115"/>
      <c r="D115"/>
      <c r="E115"/>
      <c r="F115"/>
      <c r="G115"/>
      <c r="H115"/>
      <c r="I115"/>
      <c r="J115"/>
      <c r="K115"/>
      <c r="L115"/>
    </row>
    <row r="116" spans="2:12" x14ac:dyDescent="0.2">
      <c r="B116"/>
      <c r="C116"/>
      <c r="D116"/>
      <c r="E116"/>
      <c r="F116"/>
      <c r="G116"/>
      <c r="H116"/>
      <c r="I116"/>
      <c r="J116"/>
      <c r="K116"/>
      <c r="L116"/>
    </row>
    <row r="117" spans="2:12" x14ac:dyDescent="0.2">
      <c r="B117"/>
      <c r="C117"/>
      <c r="D117"/>
      <c r="E117"/>
      <c r="F117"/>
      <c r="G117"/>
      <c r="H117"/>
      <c r="I117"/>
      <c r="J117"/>
      <c r="K117"/>
      <c r="L117"/>
    </row>
    <row r="118" spans="2:12" x14ac:dyDescent="0.2">
      <c r="B118"/>
      <c r="C118"/>
      <c r="D118"/>
      <c r="E118"/>
      <c r="F118"/>
      <c r="G118"/>
      <c r="H118"/>
      <c r="I118"/>
      <c r="J118"/>
      <c r="K118"/>
      <c r="L118"/>
    </row>
    <row r="119" spans="2:12" x14ac:dyDescent="0.2">
      <c r="B119"/>
      <c r="C119"/>
      <c r="D119"/>
      <c r="E119"/>
      <c r="F119"/>
      <c r="G119"/>
      <c r="H119"/>
      <c r="I119"/>
      <c r="J119"/>
      <c r="K119"/>
      <c r="L119"/>
    </row>
    <row r="120" spans="2:12" x14ac:dyDescent="0.2">
      <c r="B120"/>
      <c r="C120"/>
      <c r="D120"/>
      <c r="E120"/>
      <c r="F120"/>
      <c r="G120"/>
      <c r="H120"/>
      <c r="I120"/>
      <c r="J120"/>
      <c r="K120"/>
      <c r="L120"/>
    </row>
    <row r="121" spans="2:12" x14ac:dyDescent="0.2">
      <c r="B121"/>
      <c r="C121"/>
      <c r="D121"/>
      <c r="E121"/>
      <c r="F121"/>
      <c r="G121"/>
      <c r="H121"/>
      <c r="I121"/>
      <c r="J121"/>
      <c r="K121"/>
      <c r="L121"/>
    </row>
    <row r="122" spans="2:12" x14ac:dyDescent="0.2">
      <c r="B122"/>
      <c r="C122"/>
      <c r="D122"/>
      <c r="E122"/>
      <c r="F122"/>
      <c r="G122"/>
      <c r="H122"/>
      <c r="I122"/>
      <c r="J122"/>
      <c r="K122"/>
      <c r="L122"/>
    </row>
    <row r="123" spans="2:12" x14ac:dyDescent="0.2">
      <c r="B123"/>
      <c r="C123"/>
      <c r="D123"/>
      <c r="E123"/>
      <c r="F123"/>
      <c r="G123"/>
      <c r="H123"/>
      <c r="I123"/>
      <c r="J123"/>
      <c r="K123"/>
      <c r="L123"/>
    </row>
    <row r="124" spans="2:12" x14ac:dyDescent="0.2">
      <c r="B124"/>
      <c r="C124"/>
      <c r="D124"/>
      <c r="E124"/>
      <c r="F124"/>
      <c r="G124"/>
      <c r="H124"/>
      <c r="I124"/>
      <c r="J124"/>
      <c r="K124"/>
      <c r="L124"/>
    </row>
    <row r="125" spans="2:12" x14ac:dyDescent="0.2">
      <c r="B125"/>
      <c r="C125"/>
      <c r="D125"/>
      <c r="E125"/>
      <c r="F125"/>
      <c r="G125"/>
      <c r="H125"/>
      <c r="I125"/>
      <c r="J125"/>
      <c r="K125"/>
      <c r="L125"/>
    </row>
    <row r="126" spans="2:12" x14ac:dyDescent="0.2">
      <c r="B126"/>
      <c r="C126"/>
      <c r="D126"/>
      <c r="E126"/>
      <c r="F126"/>
      <c r="G126"/>
      <c r="H126"/>
      <c r="I126"/>
      <c r="J126"/>
      <c r="K126"/>
      <c r="L126"/>
    </row>
    <row r="127" spans="2:12" x14ac:dyDescent="0.2">
      <c r="B127"/>
      <c r="C127"/>
      <c r="D127"/>
      <c r="E127"/>
      <c r="F127"/>
      <c r="G127"/>
      <c r="H127"/>
      <c r="I127"/>
      <c r="J127"/>
      <c r="K127"/>
      <c r="L127"/>
    </row>
    <row r="128" spans="2:12" x14ac:dyDescent="0.2">
      <c r="B128"/>
      <c r="C128"/>
      <c r="D128"/>
      <c r="E128"/>
      <c r="F128"/>
      <c r="G128"/>
      <c r="H128"/>
      <c r="I128"/>
      <c r="J128"/>
      <c r="K128"/>
      <c r="L128"/>
    </row>
    <row r="129" spans="2:12" x14ac:dyDescent="0.2">
      <c r="B129"/>
      <c r="C129"/>
      <c r="D129"/>
      <c r="E129"/>
      <c r="F129"/>
      <c r="G129"/>
      <c r="H129"/>
      <c r="I129"/>
      <c r="J129"/>
      <c r="K129"/>
      <c r="L129"/>
    </row>
    <row r="130" spans="2:12" x14ac:dyDescent="0.2">
      <c r="B130"/>
      <c r="C130"/>
      <c r="D130"/>
      <c r="E130"/>
      <c r="F130"/>
      <c r="G130"/>
      <c r="H130"/>
      <c r="I130"/>
      <c r="J130"/>
      <c r="K130"/>
      <c r="L130"/>
    </row>
    <row r="131" spans="2:12" x14ac:dyDescent="0.2">
      <c r="B131"/>
      <c r="C131"/>
      <c r="D131"/>
      <c r="E131"/>
      <c r="F131"/>
      <c r="G131"/>
      <c r="H131"/>
      <c r="I131"/>
      <c r="J131"/>
      <c r="K131"/>
      <c r="L131"/>
    </row>
    <row r="132" spans="2:12" x14ac:dyDescent="0.2">
      <c r="B132"/>
      <c r="C132"/>
      <c r="D132"/>
      <c r="E132"/>
      <c r="F132"/>
      <c r="G132"/>
      <c r="H132"/>
      <c r="I132"/>
      <c r="J132"/>
      <c r="K132"/>
      <c r="L132"/>
    </row>
    <row r="133" spans="2:12" x14ac:dyDescent="0.2">
      <c r="B133"/>
      <c r="C133"/>
      <c r="D133"/>
      <c r="E133"/>
      <c r="F133"/>
      <c r="G133"/>
      <c r="H133"/>
      <c r="I133"/>
      <c r="J133"/>
      <c r="K133"/>
      <c r="L133"/>
    </row>
    <row r="134" spans="2:12" x14ac:dyDescent="0.2">
      <c r="B134"/>
      <c r="C134"/>
      <c r="D134"/>
      <c r="E134"/>
      <c r="F134"/>
      <c r="G134"/>
      <c r="H134"/>
      <c r="I134"/>
      <c r="J134"/>
      <c r="K134"/>
      <c r="L134"/>
    </row>
    <row r="135" spans="2:12" x14ac:dyDescent="0.2">
      <c r="B135"/>
      <c r="C135"/>
      <c r="D135"/>
      <c r="E135"/>
      <c r="F135"/>
      <c r="G135"/>
      <c r="H135"/>
      <c r="I135"/>
      <c r="J135"/>
      <c r="K135"/>
      <c r="L135"/>
    </row>
    <row r="136" spans="2:12" x14ac:dyDescent="0.2">
      <c r="B136"/>
      <c r="C136"/>
      <c r="D136"/>
      <c r="E136"/>
      <c r="F136"/>
      <c r="G136"/>
      <c r="H136"/>
      <c r="I136"/>
      <c r="J136"/>
      <c r="K136"/>
      <c r="L136"/>
    </row>
    <row r="137" spans="2:12" x14ac:dyDescent="0.2">
      <c r="B137"/>
      <c r="C137"/>
      <c r="D137"/>
      <c r="E137"/>
      <c r="F137"/>
      <c r="G137"/>
      <c r="H137"/>
      <c r="I137"/>
      <c r="J137"/>
      <c r="K137"/>
      <c r="L137"/>
    </row>
    <row r="138" spans="2:12" x14ac:dyDescent="0.2">
      <c r="B138"/>
      <c r="C138"/>
      <c r="D138"/>
      <c r="E138"/>
      <c r="F138"/>
      <c r="G138"/>
      <c r="H138"/>
      <c r="I138"/>
      <c r="J138"/>
      <c r="K138"/>
      <c r="L138"/>
    </row>
    <row r="139" spans="2:12" x14ac:dyDescent="0.2">
      <c r="B139"/>
      <c r="C139"/>
      <c r="D139"/>
      <c r="E139"/>
      <c r="F139"/>
      <c r="G139"/>
      <c r="H139"/>
      <c r="I139"/>
      <c r="J139"/>
      <c r="K139"/>
      <c r="L139"/>
    </row>
    <row r="140" spans="2:12" x14ac:dyDescent="0.2">
      <c r="B140"/>
      <c r="C140"/>
      <c r="D140"/>
      <c r="E140"/>
      <c r="F140"/>
      <c r="G140"/>
      <c r="H140"/>
      <c r="I140"/>
      <c r="J140"/>
      <c r="K140"/>
      <c r="L140"/>
    </row>
    <row r="141" spans="2:12" x14ac:dyDescent="0.2">
      <c r="B141"/>
      <c r="C141"/>
      <c r="D141"/>
      <c r="E141"/>
      <c r="F141"/>
      <c r="G141"/>
      <c r="H141"/>
      <c r="I141"/>
      <c r="J141"/>
      <c r="K141"/>
      <c r="L141"/>
    </row>
    <row r="142" spans="2:12" x14ac:dyDescent="0.2">
      <c r="B142"/>
      <c r="C142"/>
      <c r="D142"/>
      <c r="E142"/>
      <c r="F142"/>
      <c r="G142"/>
      <c r="H142"/>
      <c r="I142"/>
      <c r="J142"/>
      <c r="K142"/>
      <c r="L142"/>
    </row>
    <row r="143" spans="2:12" x14ac:dyDescent="0.2">
      <c r="B143"/>
      <c r="C143"/>
      <c r="D143"/>
      <c r="E143"/>
      <c r="F143"/>
      <c r="G143"/>
      <c r="H143"/>
      <c r="I143"/>
      <c r="J143"/>
      <c r="K143"/>
      <c r="L143"/>
    </row>
    <row r="144" spans="2:12" x14ac:dyDescent="0.2">
      <c r="B144"/>
      <c r="C144"/>
      <c r="D144"/>
      <c r="E144"/>
      <c r="F144"/>
      <c r="G144"/>
      <c r="H144"/>
      <c r="I144"/>
      <c r="J144"/>
      <c r="K144"/>
      <c r="L144"/>
    </row>
    <row r="145" spans="2:12" x14ac:dyDescent="0.2">
      <c r="B145"/>
      <c r="C145"/>
      <c r="D145"/>
      <c r="E145"/>
      <c r="F145"/>
      <c r="G145"/>
      <c r="H145"/>
      <c r="I145"/>
      <c r="J145"/>
      <c r="K145"/>
      <c r="L145"/>
    </row>
    <row r="146" spans="2:12" x14ac:dyDescent="0.2">
      <c r="B146"/>
      <c r="C146"/>
      <c r="D146"/>
      <c r="E146"/>
      <c r="F146"/>
      <c r="G146"/>
      <c r="H146"/>
      <c r="I146"/>
      <c r="J146"/>
      <c r="K146"/>
      <c r="L146"/>
    </row>
    <row r="147" spans="2:12" x14ac:dyDescent="0.2">
      <c r="B147"/>
      <c r="C147"/>
      <c r="D147"/>
      <c r="E147"/>
      <c r="F147"/>
      <c r="G147"/>
      <c r="H147"/>
      <c r="I147"/>
      <c r="J147"/>
      <c r="K147"/>
      <c r="L147"/>
    </row>
    <row r="148" spans="2:12" x14ac:dyDescent="0.2">
      <c r="B148"/>
      <c r="C148"/>
      <c r="D148"/>
      <c r="E148"/>
      <c r="F148"/>
      <c r="G148"/>
      <c r="H148"/>
      <c r="I148"/>
      <c r="J148"/>
      <c r="K148"/>
      <c r="L148"/>
    </row>
    <row r="149" spans="2:12" x14ac:dyDescent="0.2">
      <c r="B149"/>
      <c r="C149"/>
      <c r="D149"/>
      <c r="E149"/>
      <c r="F149"/>
      <c r="G149"/>
      <c r="H149"/>
      <c r="I149"/>
      <c r="J149"/>
      <c r="K149"/>
      <c r="L149"/>
    </row>
    <row r="150" spans="2:12" x14ac:dyDescent="0.2">
      <c r="B150"/>
      <c r="C150"/>
      <c r="D150"/>
      <c r="E150"/>
      <c r="F150"/>
      <c r="G150"/>
      <c r="H150"/>
      <c r="I150"/>
      <c r="J150"/>
      <c r="K150"/>
      <c r="L150"/>
    </row>
    <row r="151" spans="2:12" x14ac:dyDescent="0.2">
      <c r="B151"/>
      <c r="C151"/>
      <c r="D151"/>
      <c r="E151"/>
      <c r="F151"/>
      <c r="G151"/>
      <c r="H151"/>
      <c r="I151"/>
      <c r="J151"/>
      <c r="K151"/>
      <c r="L151"/>
    </row>
    <row r="152" spans="2:12" x14ac:dyDescent="0.2">
      <c r="B152"/>
      <c r="C152"/>
      <c r="D152"/>
      <c r="E152"/>
      <c r="F152"/>
      <c r="G152"/>
      <c r="H152"/>
      <c r="I152"/>
      <c r="J152"/>
      <c r="K152"/>
      <c r="L152"/>
    </row>
    <row r="153" spans="2:12" x14ac:dyDescent="0.2">
      <c r="B153"/>
      <c r="C153"/>
      <c r="D153"/>
      <c r="E153"/>
      <c r="F153"/>
      <c r="G153"/>
      <c r="H153"/>
      <c r="I153"/>
      <c r="J153"/>
      <c r="K153"/>
      <c r="L153"/>
    </row>
    <row r="154" spans="2:12" x14ac:dyDescent="0.2">
      <c r="B154"/>
      <c r="C154"/>
      <c r="D154"/>
      <c r="E154"/>
      <c r="F154"/>
      <c r="G154"/>
      <c r="H154"/>
      <c r="I154"/>
      <c r="J154"/>
      <c r="K154"/>
      <c r="L154"/>
    </row>
    <row r="155" spans="2:12" x14ac:dyDescent="0.2">
      <c r="B155"/>
      <c r="C155"/>
      <c r="D155"/>
      <c r="E155"/>
      <c r="F155"/>
      <c r="G155"/>
      <c r="H155"/>
      <c r="I155"/>
      <c r="J155"/>
      <c r="K155"/>
      <c r="L155"/>
    </row>
    <row r="156" spans="2:12" x14ac:dyDescent="0.2">
      <c r="B156"/>
      <c r="C156"/>
      <c r="D156"/>
      <c r="E156"/>
      <c r="F156"/>
      <c r="G156"/>
      <c r="H156"/>
      <c r="I156"/>
      <c r="J156"/>
      <c r="K156"/>
      <c r="L156"/>
    </row>
    <row r="157" spans="2:12" x14ac:dyDescent="0.2">
      <c r="B157"/>
      <c r="C157"/>
      <c r="D157"/>
      <c r="E157"/>
      <c r="F157"/>
      <c r="G157"/>
      <c r="H157"/>
      <c r="I157"/>
      <c r="J157"/>
      <c r="K157"/>
      <c r="L157"/>
    </row>
    <row r="158" spans="2:12" x14ac:dyDescent="0.2">
      <c r="B158"/>
      <c r="C158"/>
      <c r="D158"/>
      <c r="E158"/>
      <c r="F158"/>
      <c r="G158"/>
      <c r="H158"/>
      <c r="I158"/>
      <c r="J158"/>
      <c r="K158"/>
      <c r="L158"/>
    </row>
    <row r="159" spans="2:12" x14ac:dyDescent="0.2">
      <c r="B159"/>
      <c r="C159"/>
      <c r="D159"/>
      <c r="E159"/>
      <c r="F159"/>
      <c r="G159"/>
      <c r="H159"/>
      <c r="I159"/>
      <c r="J159"/>
      <c r="K159"/>
      <c r="L159"/>
    </row>
    <row r="160" spans="2:12" x14ac:dyDescent="0.2">
      <c r="B160"/>
      <c r="C160"/>
      <c r="D160"/>
      <c r="E160"/>
      <c r="F160"/>
      <c r="G160"/>
      <c r="H160"/>
      <c r="I160"/>
      <c r="J160"/>
      <c r="K160"/>
      <c r="L160"/>
    </row>
    <row r="161" spans="2:12" x14ac:dyDescent="0.2">
      <c r="B161"/>
      <c r="C161"/>
      <c r="D161"/>
      <c r="E161"/>
      <c r="F161"/>
      <c r="G161"/>
      <c r="H161"/>
      <c r="I161"/>
      <c r="J161"/>
      <c r="K161"/>
      <c r="L161"/>
    </row>
    <row r="162" spans="2:12" x14ac:dyDescent="0.2">
      <c r="B162"/>
      <c r="C162"/>
      <c r="D162"/>
      <c r="E162"/>
      <c r="F162"/>
      <c r="G162"/>
      <c r="H162"/>
      <c r="I162"/>
      <c r="J162"/>
      <c r="K162"/>
      <c r="L162"/>
    </row>
    <row r="163" spans="2:12" x14ac:dyDescent="0.2">
      <c r="B163"/>
      <c r="C163"/>
      <c r="D163"/>
      <c r="E163"/>
      <c r="F163"/>
      <c r="G163"/>
      <c r="H163"/>
      <c r="I163"/>
      <c r="J163"/>
      <c r="K163"/>
      <c r="L163"/>
    </row>
    <row r="164" spans="2:12" x14ac:dyDescent="0.2">
      <c r="B164"/>
      <c r="C164"/>
      <c r="D164"/>
      <c r="E164"/>
      <c r="F164"/>
      <c r="G164"/>
      <c r="H164"/>
      <c r="I164"/>
      <c r="J164"/>
      <c r="K164"/>
      <c r="L164"/>
    </row>
    <row r="165" spans="2:12" x14ac:dyDescent="0.2">
      <c r="B165"/>
      <c r="C165"/>
      <c r="D165"/>
      <c r="E165"/>
      <c r="F165"/>
      <c r="G165"/>
      <c r="H165"/>
      <c r="I165"/>
      <c r="J165"/>
      <c r="K165"/>
      <c r="L165"/>
    </row>
    <row r="166" spans="2:12" x14ac:dyDescent="0.2">
      <c r="B166"/>
      <c r="C166"/>
      <c r="D166"/>
      <c r="E166"/>
      <c r="F166"/>
      <c r="G166"/>
      <c r="H166"/>
      <c r="I166"/>
      <c r="J166"/>
      <c r="K166"/>
      <c r="L166"/>
    </row>
    <row r="167" spans="2:12" x14ac:dyDescent="0.2">
      <c r="B167"/>
      <c r="C167"/>
      <c r="D167"/>
      <c r="E167"/>
      <c r="F167"/>
      <c r="G167"/>
      <c r="H167"/>
      <c r="I167"/>
      <c r="J167"/>
      <c r="K167"/>
      <c r="L167"/>
    </row>
    <row r="168" spans="2:12" x14ac:dyDescent="0.2">
      <c r="B168"/>
      <c r="C168"/>
      <c r="D168"/>
      <c r="E168"/>
      <c r="F168"/>
      <c r="G168"/>
      <c r="H168"/>
      <c r="I168"/>
      <c r="J168"/>
      <c r="K168"/>
      <c r="L168"/>
    </row>
    <row r="169" spans="2:12" x14ac:dyDescent="0.2">
      <c r="B169"/>
      <c r="C169"/>
      <c r="D169"/>
      <c r="E169"/>
      <c r="F169"/>
      <c r="G169"/>
      <c r="H169"/>
      <c r="I169"/>
      <c r="J169"/>
      <c r="K169"/>
      <c r="L169"/>
    </row>
    <row r="170" spans="2:12" x14ac:dyDescent="0.2">
      <c r="B170"/>
      <c r="C170"/>
      <c r="D170"/>
      <c r="E170"/>
      <c r="F170"/>
      <c r="G170"/>
      <c r="H170"/>
      <c r="I170"/>
      <c r="J170"/>
      <c r="K170"/>
      <c r="L170"/>
    </row>
    <row r="171" spans="2:12" x14ac:dyDescent="0.2">
      <c r="B171"/>
      <c r="C171"/>
      <c r="D171"/>
      <c r="E171"/>
      <c r="F171"/>
      <c r="G171"/>
      <c r="H171"/>
      <c r="I171"/>
      <c r="J171"/>
      <c r="K171"/>
      <c r="L171"/>
    </row>
    <row r="172" spans="2:12" x14ac:dyDescent="0.2">
      <c r="B172"/>
      <c r="C172"/>
      <c r="D172"/>
      <c r="E172"/>
      <c r="F172"/>
      <c r="G172"/>
      <c r="H172"/>
      <c r="I172"/>
      <c r="J172"/>
      <c r="K172"/>
      <c r="L172"/>
    </row>
    <row r="173" spans="2:12" x14ac:dyDescent="0.2">
      <c r="B173"/>
      <c r="C173"/>
      <c r="D173"/>
      <c r="E173"/>
      <c r="F173"/>
      <c r="G173"/>
      <c r="H173"/>
      <c r="I173"/>
      <c r="J173"/>
      <c r="K173"/>
      <c r="L173"/>
    </row>
    <row r="174" spans="2:12" x14ac:dyDescent="0.2">
      <c r="B174"/>
      <c r="C174"/>
      <c r="D174"/>
      <c r="E174"/>
      <c r="F174"/>
      <c r="G174"/>
      <c r="H174"/>
      <c r="I174"/>
      <c r="J174"/>
      <c r="K174"/>
      <c r="L174"/>
    </row>
    <row r="175" spans="2:12" x14ac:dyDescent="0.2">
      <c r="B175"/>
      <c r="C175"/>
      <c r="D175"/>
      <c r="E175"/>
      <c r="F175"/>
      <c r="G175"/>
      <c r="H175"/>
      <c r="I175"/>
      <c r="J175"/>
      <c r="K175"/>
      <c r="L175"/>
    </row>
  </sheetData>
  <mergeCells count="32">
    <mergeCell ref="A13:B13"/>
    <mergeCell ref="A12:B12"/>
    <mergeCell ref="A11:B11"/>
    <mergeCell ref="O6:Q7"/>
    <mergeCell ref="A6:B9"/>
    <mergeCell ref="P8:Q8"/>
    <mergeCell ref="A18:B18"/>
    <mergeCell ref="A17:B17"/>
    <mergeCell ref="A16:B16"/>
    <mergeCell ref="A15:B15"/>
    <mergeCell ref="A14:B14"/>
    <mergeCell ref="A26:P26"/>
    <mergeCell ref="A27:P27"/>
    <mergeCell ref="A28:P28"/>
    <mergeCell ref="C6:N7"/>
    <mergeCell ref="C8:D8"/>
    <mergeCell ref="E8:F8"/>
    <mergeCell ref="G8:H8"/>
    <mergeCell ref="I8:J8"/>
    <mergeCell ref="K8:L8"/>
    <mergeCell ref="M8:N8"/>
    <mergeCell ref="P9:Q9"/>
    <mergeCell ref="A23:B23"/>
    <mergeCell ref="A22:B22"/>
    <mergeCell ref="A21:B21"/>
    <mergeCell ref="A20:B20"/>
    <mergeCell ref="A19:B19"/>
    <mergeCell ref="N5:P5"/>
    <mergeCell ref="A1:P1"/>
    <mergeCell ref="A2:P2"/>
    <mergeCell ref="A3:P3"/>
    <mergeCell ref="A4:P4"/>
  </mergeCells>
  <printOptions horizontalCentered="1"/>
  <pageMargins left="0.7" right="0.7" top="0.75" bottom="0.75" header="0.3" footer="0.3"/>
  <pageSetup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pageSetUpPr fitToPage="1"/>
  </sheetPr>
  <dimension ref="A1:T28"/>
  <sheetViews>
    <sheetView workbookViewId="0">
      <selection activeCell="A6" sqref="A6:Q9"/>
    </sheetView>
  </sheetViews>
  <sheetFormatPr defaultRowHeight="12.75" x14ac:dyDescent="0.2"/>
  <cols>
    <col min="1" max="1" width="2.28515625" style="466" customWidth="1"/>
    <col min="2" max="2" width="17" style="466" customWidth="1"/>
    <col min="3" max="3" width="15.7109375" style="466" customWidth="1"/>
    <col min="4" max="4" width="2.5703125" style="466" customWidth="1"/>
    <col min="5" max="5" width="15.85546875" style="466" customWidth="1"/>
    <col min="6" max="6" width="2.5703125" style="466" customWidth="1"/>
    <col min="7" max="7" width="15.85546875" style="466" customWidth="1"/>
    <col min="8" max="8" width="1.7109375" style="466" customWidth="1"/>
    <col min="9" max="9" width="15.7109375" style="466" customWidth="1"/>
    <col min="10" max="10" width="1.7109375" style="466" customWidth="1"/>
    <col min="11" max="11" width="15.7109375" style="466" customWidth="1"/>
    <col min="12" max="12" width="1.7109375" style="466" customWidth="1"/>
    <col min="13" max="13" width="16.85546875" customWidth="1"/>
    <col min="14" max="14" width="1.7109375" customWidth="1"/>
    <col min="15" max="15" width="16.42578125" customWidth="1"/>
    <col min="16" max="16" width="15.5703125" bestFit="1" customWidth="1"/>
    <col min="17" max="17" width="2.7109375" customWidth="1"/>
    <col min="19" max="19" width="17.5703125" style="343" bestFit="1" customWidth="1"/>
    <col min="20" max="20" width="9.140625" style="528"/>
  </cols>
  <sheetData>
    <row r="1" spans="1:20" x14ac:dyDescent="0.2">
      <c r="A1" s="2385"/>
      <c r="B1" s="2386"/>
      <c r="C1" s="2386"/>
      <c r="D1" s="2386"/>
      <c r="E1" s="2386"/>
      <c r="F1" s="2386"/>
      <c r="G1" s="2386"/>
      <c r="H1" s="2386"/>
      <c r="I1" s="2386"/>
      <c r="J1" s="2386"/>
      <c r="K1" s="2386"/>
      <c r="L1" s="2386"/>
      <c r="M1" s="2386"/>
      <c r="N1" s="2386"/>
      <c r="O1" s="2386"/>
      <c r="P1" s="2386"/>
      <c r="Q1" s="1998"/>
    </row>
    <row r="2" spans="1:20" ht="23.25" x14ac:dyDescent="0.2">
      <c r="A2" s="2270" t="s">
        <v>453</v>
      </c>
      <c r="B2" s="2271"/>
      <c r="C2" s="2271"/>
      <c r="D2" s="2271"/>
      <c r="E2" s="2271"/>
      <c r="F2" s="2271"/>
      <c r="G2" s="2271"/>
      <c r="H2" s="2271"/>
      <c r="I2" s="2271"/>
      <c r="J2" s="2271"/>
      <c r="K2" s="2271"/>
      <c r="L2" s="2271"/>
      <c r="M2" s="2271"/>
      <c r="N2" s="2271"/>
      <c r="O2" s="2271"/>
      <c r="P2" s="2271"/>
      <c r="Q2" s="1689"/>
    </row>
    <row r="3" spans="1:20" ht="20.25" x14ac:dyDescent="0.2">
      <c r="A3" s="2273" t="s">
        <v>454</v>
      </c>
      <c r="B3" s="2274"/>
      <c r="C3" s="2274"/>
      <c r="D3" s="2274"/>
      <c r="E3" s="2274"/>
      <c r="F3" s="2274"/>
      <c r="G3" s="2274"/>
      <c r="H3" s="2274"/>
      <c r="I3" s="2274"/>
      <c r="J3" s="2274"/>
      <c r="K3" s="2274"/>
      <c r="L3" s="2274"/>
      <c r="M3" s="2274"/>
      <c r="N3" s="2274"/>
      <c r="O3" s="2274"/>
      <c r="P3" s="2274"/>
      <c r="Q3" s="1690"/>
    </row>
    <row r="4" spans="1:20" ht="20.25" x14ac:dyDescent="0.2">
      <c r="A4" s="2273" t="s">
        <v>205</v>
      </c>
      <c r="B4" s="2274"/>
      <c r="C4" s="2274"/>
      <c r="D4" s="2274"/>
      <c r="E4" s="2274"/>
      <c r="F4" s="2274"/>
      <c r="G4" s="2274"/>
      <c r="H4" s="2274"/>
      <c r="I4" s="2274"/>
      <c r="J4" s="2274"/>
      <c r="K4" s="2274"/>
      <c r="L4" s="2274"/>
      <c r="M4" s="2274"/>
      <c r="N4" s="2274"/>
      <c r="O4" s="2274"/>
      <c r="P4" s="2274"/>
      <c r="Q4" s="1690"/>
    </row>
    <row r="5" spans="1:20" ht="13.5" thickBot="1" x14ac:dyDescent="0.25">
      <c r="A5" s="1938"/>
      <c r="B5" s="1647"/>
      <c r="C5" s="1647"/>
      <c r="D5" s="1647"/>
      <c r="E5" s="1647"/>
      <c r="F5" s="1647"/>
      <c r="G5" s="1647"/>
      <c r="H5" s="1647"/>
      <c r="I5" s="1647"/>
      <c r="J5" s="1647"/>
      <c r="K5" s="1647"/>
      <c r="L5" s="1647"/>
      <c r="M5" s="1647"/>
      <c r="N5" s="2312"/>
      <c r="O5" s="2312"/>
      <c r="P5" s="2312"/>
      <c r="Q5" s="1999"/>
    </row>
    <row r="6" spans="1:20" ht="12.75" customHeight="1" x14ac:dyDescent="0.2">
      <c r="A6" s="2366" t="s">
        <v>1</v>
      </c>
      <c r="B6" s="2367"/>
      <c r="C6" s="2316" t="s">
        <v>778</v>
      </c>
      <c r="D6" s="2317"/>
      <c r="E6" s="2317"/>
      <c r="F6" s="2317"/>
      <c r="G6" s="2317"/>
      <c r="H6" s="2317"/>
      <c r="I6" s="2317"/>
      <c r="J6" s="2317"/>
      <c r="K6" s="2317"/>
      <c r="L6" s="2317"/>
      <c r="M6" s="2317"/>
      <c r="N6" s="2317"/>
      <c r="O6" s="2399" t="s">
        <v>663</v>
      </c>
      <c r="P6" s="2400"/>
      <c r="Q6" s="2401"/>
    </row>
    <row r="7" spans="1:20" ht="17.25" customHeight="1" x14ac:dyDescent="0.2">
      <c r="A7" s="2368"/>
      <c r="B7" s="2369"/>
      <c r="C7" s="2318"/>
      <c r="D7" s="2319"/>
      <c r="E7" s="2319"/>
      <c r="F7" s="2319"/>
      <c r="G7" s="2319"/>
      <c r="H7" s="2319"/>
      <c r="I7" s="2319"/>
      <c r="J7" s="2319"/>
      <c r="K7" s="2319"/>
      <c r="L7" s="2319"/>
      <c r="M7" s="2319"/>
      <c r="N7" s="2319"/>
      <c r="O7" s="2402"/>
      <c r="P7" s="2403"/>
      <c r="Q7" s="2404"/>
    </row>
    <row r="8" spans="1:20" ht="12.75" customHeight="1" x14ac:dyDescent="0.2">
      <c r="A8" s="2368"/>
      <c r="B8" s="2369"/>
      <c r="C8" s="2389" t="s">
        <v>449</v>
      </c>
      <c r="D8" s="2390"/>
      <c r="E8" s="2390" t="s">
        <v>450</v>
      </c>
      <c r="F8" s="2390"/>
      <c r="G8" s="2390" t="s">
        <v>442</v>
      </c>
      <c r="H8" s="2390"/>
      <c r="I8" s="2390" t="s">
        <v>443</v>
      </c>
      <c r="J8" s="2390"/>
      <c r="K8" s="2390" t="s">
        <v>444</v>
      </c>
      <c r="L8" s="2390"/>
      <c r="M8" s="2390" t="s">
        <v>451</v>
      </c>
      <c r="N8" s="2390"/>
      <c r="O8" s="1678" t="s">
        <v>208</v>
      </c>
      <c r="P8" s="1679" t="s">
        <v>405</v>
      </c>
      <c r="Q8" s="2001"/>
    </row>
    <row r="9" spans="1:20" ht="9" customHeight="1" thickBot="1" x14ac:dyDescent="0.25">
      <c r="A9" s="2370"/>
      <c r="B9" s="2371"/>
      <c r="C9" s="1957"/>
      <c r="D9" s="1866"/>
      <c r="E9" s="1866"/>
      <c r="F9" s="1866"/>
      <c r="G9" s="1866"/>
      <c r="H9" s="1866"/>
      <c r="I9" s="1866"/>
      <c r="J9" s="1866"/>
      <c r="K9" s="1866"/>
      <c r="L9" s="1866"/>
      <c r="M9" s="1866"/>
      <c r="N9" s="1866"/>
      <c r="O9" s="2000"/>
      <c r="P9" s="2391"/>
      <c r="Q9" s="2392"/>
    </row>
    <row r="10" spans="1:20" x14ac:dyDescent="0.2">
      <c r="A10" s="1943"/>
      <c r="B10" s="505"/>
      <c r="C10" s="467"/>
      <c r="D10" s="467"/>
      <c r="E10" s="467"/>
      <c r="F10" s="467"/>
      <c r="G10" s="467"/>
      <c r="H10" s="467"/>
      <c r="I10" s="467"/>
      <c r="J10" s="467"/>
      <c r="K10" s="467"/>
      <c r="L10" s="467"/>
      <c r="M10" s="467"/>
      <c r="N10" s="467"/>
      <c r="O10" s="506"/>
      <c r="P10" s="467"/>
      <c r="Q10" s="1953"/>
    </row>
    <row r="11" spans="1:20" ht="18" customHeight="1" x14ac:dyDescent="0.2">
      <c r="A11" s="1944"/>
      <c r="B11" s="1686" t="s">
        <v>330</v>
      </c>
      <c r="C11" s="523">
        <v>6241599</v>
      </c>
      <c r="D11" s="523"/>
      <c r="E11" s="523">
        <v>20664238</v>
      </c>
      <c r="F11" s="523"/>
      <c r="G11" s="523">
        <v>131259409</v>
      </c>
      <c r="H11" s="523"/>
      <c r="I11" s="523">
        <v>93631897</v>
      </c>
      <c r="J11" s="523"/>
      <c r="K11" s="524" t="s">
        <v>166</v>
      </c>
      <c r="L11" s="523"/>
      <c r="M11" s="524" t="s">
        <v>166</v>
      </c>
      <c r="N11" s="517"/>
      <c r="O11" s="472">
        <f t="shared" ref="O11:O21" si="0">SUM(C11:M11)</f>
        <v>251797143</v>
      </c>
      <c r="P11" s="478">
        <f t="shared" ref="P11:P20" si="1">+O11/O$22</f>
        <v>5.1867849033941059E-3</v>
      </c>
      <c r="Q11" s="1945"/>
      <c r="T11" s="355"/>
    </row>
    <row r="12" spans="1:20" ht="18" customHeight="1" x14ac:dyDescent="0.2">
      <c r="A12" s="1944"/>
      <c r="B12" s="1686" t="s">
        <v>331</v>
      </c>
      <c r="C12" s="471">
        <v>14522725</v>
      </c>
      <c r="D12" s="471"/>
      <c r="E12" s="471">
        <v>39099370</v>
      </c>
      <c r="F12" s="471"/>
      <c r="G12" s="471">
        <v>254774138</v>
      </c>
      <c r="H12" s="471"/>
      <c r="I12" s="471">
        <v>430125329</v>
      </c>
      <c r="J12" s="523"/>
      <c r="K12" s="524" t="s">
        <v>166</v>
      </c>
      <c r="L12" s="523"/>
      <c r="M12" s="524" t="s">
        <v>166</v>
      </c>
      <c r="N12" s="517"/>
      <c r="O12" s="525">
        <f t="shared" si="0"/>
        <v>738521562</v>
      </c>
      <c r="P12" s="478">
        <f t="shared" si="1"/>
        <v>1.5212851277715387E-2</v>
      </c>
      <c r="Q12" s="1945"/>
      <c r="T12" s="355"/>
    </row>
    <row r="13" spans="1:20" ht="18" customHeight="1" x14ac:dyDescent="0.2">
      <c r="A13" s="1944"/>
      <c r="B13" s="1686" t="s">
        <v>332</v>
      </c>
      <c r="C13" s="471">
        <v>8378957</v>
      </c>
      <c r="D13" s="471"/>
      <c r="E13" s="471">
        <v>42052051</v>
      </c>
      <c r="F13" s="471"/>
      <c r="G13" s="471">
        <v>306485592</v>
      </c>
      <c r="H13" s="471"/>
      <c r="I13" s="471">
        <v>360145479</v>
      </c>
      <c r="J13" s="523"/>
      <c r="K13" s="523">
        <v>738503991</v>
      </c>
      <c r="L13" s="523"/>
      <c r="M13" s="523">
        <v>244441168</v>
      </c>
      <c r="N13" s="517"/>
      <c r="O13" s="525">
        <f t="shared" si="0"/>
        <v>1700007238</v>
      </c>
      <c r="P13" s="478">
        <f t="shared" si="1"/>
        <v>3.5018554113297108E-2</v>
      </c>
      <c r="Q13" s="1945"/>
      <c r="T13" s="355"/>
    </row>
    <row r="14" spans="1:20" ht="18" customHeight="1" x14ac:dyDescent="0.2">
      <c r="A14" s="1944"/>
      <c r="B14" s="1686" t="s">
        <v>333</v>
      </c>
      <c r="C14" s="471">
        <v>15702108</v>
      </c>
      <c r="D14" s="471"/>
      <c r="E14" s="471">
        <v>72857156</v>
      </c>
      <c r="F14" s="471"/>
      <c r="G14" s="471">
        <v>560884472</v>
      </c>
      <c r="H14" s="471"/>
      <c r="I14" s="471">
        <v>883522156</v>
      </c>
      <c r="J14" s="523"/>
      <c r="K14" s="471">
        <v>62798864</v>
      </c>
      <c r="L14" s="471"/>
      <c r="M14" s="471">
        <v>1245201266</v>
      </c>
      <c r="N14" s="517"/>
      <c r="O14" s="525">
        <f t="shared" si="0"/>
        <v>2840966022</v>
      </c>
      <c r="P14" s="478">
        <f t="shared" si="1"/>
        <v>5.8521234587499693E-2</v>
      </c>
      <c r="Q14" s="1945"/>
      <c r="T14" s="355"/>
    </row>
    <row r="15" spans="1:20" ht="18" customHeight="1" x14ac:dyDescent="0.2">
      <c r="A15" s="1944"/>
      <c r="B15" s="1686" t="s">
        <v>334</v>
      </c>
      <c r="C15" s="471">
        <v>14325115</v>
      </c>
      <c r="D15" s="471"/>
      <c r="E15" s="471">
        <v>63301426</v>
      </c>
      <c r="F15" s="471"/>
      <c r="G15" s="471">
        <v>289654162</v>
      </c>
      <c r="H15" s="471"/>
      <c r="I15" s="471">
        <v>279341272</v>
      </c>
      <c r="J15" s="523"/>
      <c r="K15" s="471">
        <v>102309607</v>
      </c>
      <c r="L15" s="471"/>
      <c r="M15" s="471">
        <v>28986398</v>
      </c>
      <c r="N15" s="517"/>
      <c r="O15" s="525">
        <f t="shared" si="0"/>
        <v>777917980</v>
      </c>
      <c r="P15" s="478">
        <f t="shared" si="1"/>
        <v>1.6024380525806195E-2</v>
      </c>
      <c r="Q15" s="1945"/>
      <c r="T15" s="355"/>
    </row>
    <row r="16" spans="1:20" ht="18" customHeight="1" x14ac:dyDescent="0.2">
      <c r="A16" s="1944"/>
      <c r="B16" s="1686" t="s">
        <v>403</v>
      </c>
      <c r="C16" s="471">
        <v>22760715</v>
      </c>
      <c r="D16" s="471"/>
      <c r="E16" s="471">
        <v>131006343</v>
      </c>
      <c r="F16" s="471"/>
      <c r="G16" s="471">
        <v>1292842719</v>
      </c>
      <c r="H16" s="471"/>
      <c r="I16" s="471">
        <v>2352946405</v>
      </c>
      <c r="J16" s="523"/>
      <c r="K16" s="471">
        <v>3042518455</v>
      </c>
      <c r="L16" s="471"/>
      <c r="M16" s="471">
        <v>7922330901</v>
      </c>
      <c r="N16" s="517"/>
      <c r="O16" s="525">
        <f t="shared" si="0"/>
        <v>14764405538</v>
      </c>
      <c r="P16" s="478">
        <f t="shared" si="1"/>
        <v>0.30413290174657276</v>
      </c>
      <c r="Q16" s="1945"/>
      <c r="T16" s="355"/>
    </row>
    <row r="17" spans="1:20" ht="18" customHeight="1" x14ac:dyDescent="0.2">
      <c r="A17" s="1944"/>
      <c r="B17" s="1686" t="s">
        <v>404</v>
      </c>
      <c r="C17" s="471">
        <v>52415339</v>
      </c>
      <c r="D17" s="471"/>
      <c r="E17" s="471">
        <v>138610840</v>
      </c>
      <c r="F17" s="471"/>
      <c r="G17" s="471">
        <v>1019945719</v>
      </c>
      <c r="H17" s="471"/>
      <c r="I17" s="471">
        <v>1693774671</v>
      </c>
      <c r="J17" s="523"/>
      <c r="K17" s="471">
        <v>732859721</v>
      </c>
      <c r="L17" s="471"/>
      <c r="M17" s="471">
        <v>19252405046</v>
      </c>
      <c r="N17" s="517"/>
      <c r="O17" s="525">
        <f t="shared" si="0"/>
        <v>22890011336</v>
      </c>
      <c r="P17" s="478">
        <f t="shared" si="1"/>
        <v>0.47151275753785954</v>
      </c>
      <c r="Q17" s="1945"/>
      <c r="T17" s="355"/>
    </row>
    <row r="18" spans="1:20" ht="18" customHeight="1" x14ac:dyDescent="0.2">
      <c r="A18" s="1944"/>
      <c r="B18" s="1686">
        <v>2010</v>
      </c>
      <c r="C18" s="471">
        <v>11614028</v>
      </c>
      <c r="D18" s="471"/>
      <c r="E18" s="471">
        <v>76182338</v>
      </c>
      <c r="F18" s="471"/>
      <c r="G18" s="471">
        <v>383610045</v>
      </c>
      <c r="H18" s="471"/>
      <c r="I18" s="471">
        <v>422568685</v>
      </c>
      <c r="J18" s="523"/>
      <c r="K18" s="471">
        <v>334602850</v>
      </c>
      <c r="L18" s="471"/>
      <c r="M18" s="502" t="s">
        <v>166</v>
      </c>
      <c r="N18" s="517"/>
      <c r="O18" s="525">
        <f t="shared" si="0"/>
        <v>1228577946</v>
      </c>
      <c r="P18" s="478">
        <f t="shared" si="1"/>
        <v>2.530755300490339E-2</v>
      </c>
      <c r="Q18" s="1945"/>
      <c r="T18" s="355"/>
    </row>
    <row r="19" spans="1:20" ht="18" customHeight="1" x14ac:dyDescent="0.2">
      <c r="A19" s="1944"/>
      <c r="B19" s="1686">
        <v>2011</v>
      </c>
      <c r="C19" s="471">
        <v>15276374</v>
      </c>
      <c r="D19" s="471"/>
      <c r="E19" s="471">
        <v>44232676</v>
      </c>
      <c r="F19" s="471"/>
      <c r="G19" s="471">
        <v>231792656</v>
      </c>
      <c r="H19" s="471"/>
      <c r="I19" s="471">
        <v>408426343</v>
      </c>
      <c r="J19" s="523"/>
      <c r="K19" s="502" t="s">
        <v>166</v>
      </c>
      <c r="L19" s="471"/>
      <c r="M19" s="502" t="s">
        <v>166</v>
      </c>
      <c r="N19" s="517"/>
      <c r="O19" s="525">
        <f t="shared" si="0"/>
        <v>699728049</v>
      </c>
      <c r="P19" s="478">
        <f t="shared" si="1"/>
        <v>1.441374130696396E-2</v>
      </c>
      <c r="Q19" s="1945"/>
      <c r="T19" s="355"/>
    </row>
    <row r="20" spans="1:20" ht="18" customHeight="1" x14ac:dyDescent="0.2">
      <c r="A20" s="1944"/>
      <c r="B20" s="1686">
        <v>2012</v>
      </c>
      <c r="C20" s="471">
        <v>18560093</v>
      </c>
      <c r="D20" s="471"/>
      <c r="E20" s="471">
        <v>64812879</v>
      </c>
      <c r="F20" s="471"/>
      <c r="G20" s="471">
        <v>367685600</v>
      </c>
      <c r="H20" s="471"/>
      <c r="I20" s="471">
        <v>387581893</v>
      </c>
      <c r="J20" s="523"/>
      <c r="K20" s="471">
        <v>115335047</v>
      </c>
      <c r="L20" s="471"/>
      <c r="M20" s="502" t="s">
        <v>166</v>
      </c>
      <c r="N20" s="517"/>
      <c r="O20" s="525">
        <f t="shared" si="0"/>
        <v>953975512</v>
      </c>
      <c r="P20" s="478">
        <f t="shared" si="1"/>
        <v>1.9651000503406277E-2</v>
      </c>
      <c r="Q20" s="1945"/>
      <c r="T20" s="355"/>
    </row>
    <row r="21" spans="1:20" ht="18" customHeight="1" x14ac:dyDescent="0.2">
      <c r="A21" s="1944"/>
      <c r="B21" s="1686">
        <v>2013</v>
      </c>
      <c r="C21" s="471">
        <v>547734735</v>
      </c>
      <c r="D21" s="471"/>
      <c r="E21" s="471">
        <v>38082929</v>
      </c>
      <c r="F21" s="471"/>
      <c r="G21" s="471">
        <v>180278398</v>
      </c>
      <c r="H21" s="471"/>
      <c r="I21" s="471">
        <v>382970085</v>
      </c>
      <c r="J21" s="523"/>
      <c r="K21" s="471">
        <v>550925866</v>
      </c>
      <c r="L21" s="471"/>
      <c r="M21" s="502" t="s">
        <v>166</v>
      </c>
      <c r="N21" s="517"/>
      <c r="O21" s="525">
        <f t="shared" si="0"/>
        <v>1699992013</v>
      </c>
      <c r="P21" s="478">
        <f>+O21/O$22</f>
        <v>3.5018240492581586E-2</v>
      </c>
      <c r="Q21" s="1945"/>
      <c r="T21" s="355"/>
    </row>
    <row r="22" spans="1:20" ht="18" customHeight="1" x14ac:dyDescent="0.2">
      <c r="A22" s="1944"/>
      <c r="B22" s="1686" t="s">
        <v>12</v>
      </c>
      <c r="C22" s="524">
        <f>SUM(C$11:C21)</f>
        <v>727531788</v>
      </c>
      <c r="D22" s="526" t="s">
        <v>15</v>
      </c>
      <c r="E22" s="524">
        <f>SUM(E11:E21)</f>
        <v>730902246</v>
      </c>
      <c r="F22" s="524"/>
      <c r="G22" s="524">
        <f t="shared" ref="G22:M22" si="2">SUM(G11:G21)</f>
        <v>5019212910</v>
      </c>
      <c r="H22" s="524"/>
      <c r="I22" s="524">
        <f t="shared" si="2"/>
        <v>7695034215</v>
      </c>
      <c r="J22" s="524"/>
      <c r="K22" s="524">
        <f t="shared" si="2"/>
        <v>5679854401</v>
      </c>
      <c r="L22" s="524"/>
      <c r="M22" s="524">
        <f t="shared" si="2"/>
        <v>28693364779</v>
      </c>
      <c r="N22" s="523"/>
      <c r="O22" s="472">
        <f>SUM(O11:O21)</f>
        <v>48545900339</v>
      </c>
      <c r="P22" s="478">
        <v>1</v>
      </c>
      <c r="Q22" s="1945"/>
      <c r="T22" s="355"/>
    </row>
    <row r="23" spans="1:20" ht="18" customHeight="1" x14ac:dyDescent="0.2">
      <c r="A23" s="1944"/>
      <c r="B23" s="1686" t="s">
        <v>405</v>
      </c>
      <c r="C23" s="521">
        <f t="shared" ref="C23:I23" si="3">+C22/$O$22</f>
        <v>1.4986472244197468E-2</v>
      </c>
      <c r="D23" s="521"/>
      <c r="E23" s="521">
        <f t="shared" si="3"/>
        <v>1.5055900516749092E-2</v>
      </c>
      <c r="F23" s="521"/>
      <c r="G23" s="521">
        <f t="shared" si="3"/>
        <v>0.10339107679434154</v>
      </c>
      <c r="H23" s="521"/>
      <c r="I23" s="521">
        <f t="shared" si="3"/>
        <v>0.15851048515456395</v>
      </c>
      <c r="J23" s="521"/>
      <c r="K23" s="521">
        <f>+K22/$O$22</f>
        <v>0.11699967167849626</v>
      </c>
      <c r="L23" s="521"/>
      <c r="M23" s="521">
        <f>+M22/$O$22</f>
        <v>0.59105639361165174</v>
      </c>
      <c r="N23" s="521"/>
      <c r="O23" s="527"/>
      <c r="P23" s="478"/>
      <c r="Q23" s="1945"/>
    </row>
    <row r="24" spans="1:20" ht="13.5" thickBot="1" x14ac:dyDescent="0.25">
      <c r="A24" s="1932"/>
      <c r="B24" s="1963"/>
      <c r="C24" s="1964"/>
      <c r="D24" s="1963"/>
      <c r="E24" s="1963"/>
      <c r="F24" s="1963"/>
      <c r="G24" s="1963"/>
      <c r="H24" s="1963"/>
      <c r="I24" s="1963"/>
      <c r="J24" s="1963"/>
      <c r="K24" s="1963"/>
      <c r="L24" s="1963"/>
      <c r="M24" s="1963"/>
      <c r="N24" s="1963"/>
      <c r="O24" s="1979"/>
      <c r="P24" s="1963"/>
      <c r="Q24" s="1980"/>
    </row>
    <row r="26" spans="1:20" x14ac:dyDescent="0.2">
      <c r="A26" s="2269" t="s">
        <v>339</v>
      </c>
      <c r="B26" s="2269"/>
      <c r="C26" s="2269"/>
      <c r="D26" s="2269"/>
      <c r="E26" s="2269"/>
      <c r="F26" s="2269"/>
      <c r="G26" s="2269"/>
      <c r="H26" s="2269"/>
      <c r="I26" s="2269"/>
      <c r="J26" s="2269"/>
      <c r="K26" s="2269"/>
      <c r="L26" s="2269"/>
      <c r="M26" s="2269"/>
      <c r="N26" s="2269"/>
      <c r="O26" s="2269"/>
      <c r="P26" s="2269"/>
    </row>
    <row r="27" spans="1:20" x14ac:dyDescent="0.2">
      <c r="A27" s="2269" t="s">
        <v>406</v>
      </c>
      <c r="B27" s="2269"/>
      <c r="C27" s="2269"/>
      <c r="D27" s="2269"/>
      <c r="E27" s="2269"/>
      <c r="F27" s="2269"/>
      <c r="G27" s="2269"/>
      <c r="H27" s="2269"/>
      <c r="I27" s="2269"/>
      <c r="J27" s="2269"/>
      <c r="K27" s="2269"/>
      <c r="L27" s="2269"/>
      <c r="M27" s="2269"/>
      <c r="N27" s="2269"/>
      <c r="O27" s="2269"/>
      <c r="P27" s="2269"/>
    </row>
    <row r="28" spans="1:20" x14ac:dyDescent="0.2">
      <c r="A28" s="2269" t="s">
        <v>169</v>
      </c>
      <c r="B28" s="2269"/>
      <c r="C28" s="2269"/>
      <c r="D28" s="2269"/>
      <c r="E28" s="2269"/>
      <c r="F28" s="2269"/>
      <c r="G28" s="2269"/>
      <c r="H28" s="2269"/>
      <c r="I28" s="2269"/>
      <c r="J28" s="2269"/>
      <c r="K28" s="2269"/>
      <c r="L28" s="2269"/>
      <c r="M28" s="2269"/>
      <c r="N28" s="2269"/>
      <c r="O28" s="2269"/>
      <c r="P28" s="2269"/>
    </row>
  </sheetData>
  <mergeCells count="18">
    <mergeCell ref="A26:P26"/>
    <mergeCell ref="A27:P27"/>
    <mergeCell ref="A28:P28"/>
    <mergeCell ref="N5:P5"/>
    <mergeCell ref="C6:N7"/>
    <mergeCell ref="C8:D8"/>
    <mergeCell ref="E8:F8"/>
    <mergeCell ref="G8:H8"/>
    <mergeCell ref="I8:J8"/>
    <mergeCell ref="K8:L8"/>
    <mergeCell ref="M8:N8"/>
    <mergeCell ref="P9:Q9"/>
    <mergeCell ref="A6:B9"/>
    <mergeCell ref="A4:P4"/>
    <mergeCell ref="A1:P1"/>
    <mergeCell ref="A2:P2"/>
    <mergeCell ref="A3:P3"/>
    <mergeCell ref="O6:Q7"/>
  </mergeCells>
  <printOptions horizontalCentered="1"/>
  <pageMargins left="0.7" right="0.7" top="0.75" bottom="0.75" header="0.3" footer="0.3"/>
  <pageSetup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pageSetUpPr fitToPage="1"/>
  </sheetPr>
  <dimension ref="A1:P23"/>
  <sheetViews>
    <sheetView zoomScaleNormal="100" workbookViewId="0"/>
  </sheetViews>
  <sheetFormatPr defaultRowHeight="12.75" x14ac:dyDescent="0.2"/>
  <cols>
    <col min="1" max="1" width="2.28515625" style="466" customWidth="1"/>
    <col min="2" max="2" width="21.140625" style="466" bestFit="1" customWidth="1"/>
    <col min="3" max="3" width="12.42578125" style="466" bestFit="1" customWidth="1"/>
    <col min="4" max="4" width="6.7109375" style="466" customWidth="1"/>
    <col min="5" max="5" width="12.42578125" style="466" bestFit="1" customWidth="1"/>
    <col min="6" max="6" width="6.7109375" style="466" customWidth="1"/>
    <col min="7" max="7" width="11.42578125" style="466" bestFit="1" customWidth="1"/>
    <col min="8" max="8" width="6.7109375" style="466" customWidth="1"/>
    <col min="9" max="9" width="11.42578125" style="466" bestFit="1" customWidth="1"/>
    <col min="10" max="10" width="6.7109375" style="466" customWidth="1"/>
    <col min="11" max="11" width="11.42578125" style="466" bestFit="1" customWidth="1"/>
    <col min="12" max="12" width="6.7109375" style="466" customWidth="1"/>
    <col min="13" max="13" width="10.7109375" customWidth="1"/>
    <col min="14" max="14" width="13.42578125" customWidth="1"/>
  </cols>
  <sheetData>
    <row r="1" spans="1:16" x14ac:dyDescent="0.2">
      <c r="A1" s="1927"/>
      <c r="B1" s="1928"/>
      <c r="C1" s="1928"/>
      <c r="D1" s="1928"/>
      <c r="E1" s="1928"/>
      <c r="F1" s="1928"/>
      <c r="G1" s="1928"/>
      <c r="H1" s="1928"/>
      <c r="I1" s="1928"/>
      <c r="J1" s="1928"/>
      <c r="K1" s="1928"/>
      <c r="L1" s="1928"/>
      <c r="M1" s="1576"/>
      <c r="N1" s="1577"/>
    </row>
    <row r="2" spans="1:16" ht="23.25" x14ac:dyDescent="0.2">
      <c r="A2" s="2270" t="s">
        <v>455</v>
      </c>
      <c r="B2" s="2271"/>
      <c r="C2" s="2271"/>
      <c r="D2" s="2271"/>
      <c r="E2" s="2271"/>
      <c r="F2" s="2271"/>
      <c r="G2" s="2271"/>
      <c r="H2" s="2271"/>
      <c r="I2" s="2271"/>
      <c r="J2" s="2271"/>
      <c r="K2" s="2271"/>
      <c r="L2" s="2271"/>
      <c r="M2" s="2271"/>
      <c r="N2" s="2272"/>
    </row>
    <row r="3" spans="1:16" ht="20.25" x14ac:dyDescent="0.2">
      <c r="A3" s="2273" t="s">
        <v>456</v>
      </c>
      <c r="B3" s="2274"/>
      <c r="C3" s="2274"/>
      <c r="D3" s="2274"/>
      <c r="E3" s="2274"/>
      <c r="F3" s="2274"/>
      <c r="G3" s="2274"/>
      <c r="H3" s="2274"/>
      <c r="I3" s="2274"/>
      <c r="J3" s="2274"/>
      <c r="K3" s="2274"/>
      <c r="L3" s="2274"/>
      <c r="M3" s="2274"/>
      <c r="N3" s="2275"/>
    </row>
    <row r="4" spans="1:16" ht="20.25" x14ac:dyDescent="0.2">
      <c r="A4" s="2273" t="s">
        <v>205</v>
      </c>
      <c r="B4" s="2274"/>
      <c r="C4" s="2274"/>
      <c r="D4" s="2274"/>
      <c r="E4" s="2274"/>
      <c r="F4" s="2274"/>
      <c r="G4" s="2274"/>
      <c r="H4" s="2274"/>
      <c r="I4" s="2274"/>
      <c r="J4" s="2274"/>
      <c r="K4" s="2274"/>
      <c r="L4" s="2274"/>
      <c r="M4" s="2274"/>
      <c r="N4" s="2275"/>
    </row>
    <row r="5" spans="1:16" ht="13.5" thickBot="1" x14ac:dyDescent="0.25">
      <c r="A5" s="1938"/>
      <c r="B5" s="1647"/>
      <c r="C5" s="1647"/>
      <c r="D5" s="1647"/>
      <c r="E5" s="1647"/>
      <c r="F5" s="1647"/>
      <c r="G5" s="1647"/>
      <c r="H5" s="1647"/>
      <c r="I5" s="1647"/>
      <c r="J5" s="1647"/>
      <c r="K5" s="1647"/>
      <c r="L5" s="1647"/>
      <c r="M5" s="1647"/>
      <c r="N5" s="1977"/>
    </row>
    <row r="6" spans="1:16" x14ac:dyDescent="0.2">
      <c r="A6" s="2405" t="s">
        <v>778</v>
      </c>
      <c r="B6" s="2406"/>
      <c r="C6" s="2352" t="s">
        <v>776</v>
      </c>
      <c r="D6" s="2353"/>
      <c r="E6" s="2353"/>
      <c r="F6" s="2353"/>
      <c r="G6" s="2353"/>
      <c r="H6" s="2353"/>
      <c r="I6" s="2353"/>
      <c r="J6" s="2353"/>
      <c r="K6" s="2353"/>
      <c r="L6" s="2353"/>
      <c r="M6" s="2373" t="s">
        <v>663</v>
      </c>
      <c r="N6" s="2375"/>
    </row>
    <row r="7" spans="1:16" ht="15.75" customHeight="1" x14ac:dyDescent="0.2">
      <c r="A7" s="2407"/>
      <c r="B7" s="2408"/>
      <c r="C7" s="2354"/>
      <c r="D7" s="2355"/>
      <c r="E7" s="2355"/>
      <c r="F7" s="2355"/>
      <c r="G7" s="2355"/>
      <c r="H7" s="2355"/>
      <c r="I7" s="2355"/>
      <c r="J7" s="2355"/>
      <c r="K7" s="2355"/>
      <c r="L7" s="2355"/>
      <c r="M7" s="2376"/>
      <c r="N7" s="2378"/>
    </row>
    <row r="8" spans="1:16" ht="15.75" customHeight="1" x14ac:dyDescent="0.2">
      <c r="A8" s="2407"/>
      <c r="B8" s="2408"/>
      <c r="C8" s="2342" t="s">
        <v>419</v>
      </c>
      <c r="D8" s="2336"/>
      <c r="E8" s="2336"/>
      <c r="F8" s="2336"/>
      <c r="G8" s="2336"/>
      <c r="H8" s="2336"/>
      <c r="I8" s="2336"/>
      <c r="J8" s="2336"/>
      <c r="K8" s="2336" t="s">
        <v>420</v>
      </c>
      <c r="L8" s="2336"/>
      <c r="M8" s="2362" t="s">
        <v>70</v>
      </c>
      <c r="N8" s="2411" t="s">
        <v>405</v>
      </c>
    </row>
    <row r="9" spans="1:16" x14ac:dyDescent="0.2">
      <c r="A9" s="2407"/>
      <c r="B9" s="2408"/>
      <c r="C9" s="2342" t="s">
        <v>422</v>
      </c>
      <c r="D9" s="2336"/>
      <c r="E9" s="2336" t="s">
        <v>429</v>
      </c>
      <c r="F9" s="2336"/>
      <c r="G9" s="2336" t="s">
        <v>430</v>
      </c>
      <c r="H9" s="2336"/>
      <c r="I9" s="2336" t="s">
        <v>431</v>
      </c>
      <c r="J9" s="2336"/>
      <c r="K9" s="2336" t="s">
        <v>423</v>
      </c>
      <c r="L9" s="2336"/>
      <c r="M9" s="2362"/>
      <c r="N9" s="2411"/>
    </row>
    <row r="10" spans="1:16" ht="4.5" customHeight="1" thickBot="1" x14ac:dyDescent="0.25">
      <c r="A10" s="2409"/>
      <c r="B10" s="2410"/>
      <c r="C10" s="1957"/>
      <c r="D10" s="1866"/>
      <c r="E10" s="1866"/>
      <c r="F10" s="1866"/>
      <c r="G10" s="1866"/>
      <c r="H10" s="1866"/>
      <c r="I10" s="1866"/>
      <c r="J10" s="1866"/>
      <c r="K10" s="1866"/>
      <c r="L10" s="1866"/>
      <c r="M10" s="2008"/>
      <c r="N10" s="2009"/>
    </row>
    <row r="11" spans="1:16" x14ac:dyDescent="0.2">
      <c r="A11" s="1943"/>
      <c r="B11" s="505"/>
      <c r="C11" s="467"/>
      <c r="D11" s="467"/>
      <c r="E11" s="467"/>
      <c r="F11" s="467"/>
      <c r="G11" s="467"/>
      <c r="H11" s="467"/>
      <c r="I11" s="467"/>
      <c r="J11" s="467"/>
      <c r="K11" s="467"/>
      <c r="L11" s="467"/>
      <c r="M11" s="506"/>
      <c r="N11" s="1953"/>
    </row>
    <row r="12" spans="1:16" ht="19.5" customHeight="1" x14ac:dyDescent="0.2">
      <c r="A12" s="1944"/>
      <c r="B12" s="1686" t="s">
        <v>449</v>
      </c>
      <c r="C12" s="529">
        <v>1073</v>
      </c>
      <c r="D12" s="529"/>
      <c r="E12" s="529">
        <v>42</v>
      </c>
      <c r="F12" s="529"/>
      <c r="G12" s="529">
        <v>0</v>
      </c>
      <c r="H12" s="529"/>
      <c r="I12" s="529">
        <v>1</v>
      </c>
      <c r="J12" s="529"/>
      <c r="K12" s="529">
        <v>0</v>
      </c>
      <c r="L12" s="529"/>
      <c r="M12" s="485">
        <f t="shared" ref="M12:M17" si="0">SUM(C12:K12)</f>
        <v>1116</v>
      </c>
      <c r="N12" s="1978">
        <f t="shared" ref="N12:N17" si="1">M12/$M$18</f>
        <v>0.24489795918367346</v>
      </c>
    </row>
    <row r="13" spans="1:16" ht="19.5" customHeight="1" x14ac:dyDescent="0.2">
      <c r="A13" s="1944"/>
      <c r="B13" s="1686" t="s">
        <v>450</v>
      </c>
      <c r="C13" s="529">
        <v>1351</v>
      </c>
      <c r="D13" s="529"/>
      <c r="E13" s="529">
        <v>210</v>
      </c>
      <c r="F13" s="529"/>
      <c r="G13" s="529">
        <v>0</v>
      </c>
      <c r="H13" s="529"/>
      <c r="I13" s="529">
        <v>0</v>
      </c>
      <c r="J13" s="529"/>
      <c r="K13" s="529">
        <v>0</v>
      </c>
      <c r="L13" s="529"/>
      <c r="M13" s="485">
        <f t="shared" si="0"/>
        <v>1561</v>
      </c>
      <c r="N13" s="1978">
        <f t="shared" si="1"/>
        <v>0.34254992319508448</v>
      </c>
    </row>
    <row r="14" spans="1:16" ht="19.5" customHeight="1" x14ac:dyDescent="0.2">
      <c r="A14" s="1944"/>
      <c r="B14" s="1686" t="s">
        <v>442</v>
      </c>
      <c r="C14" s="529">
        <v>659</v>
      </c>
      <c r="D14" s="529"/>
      <c r="E14" s="529">
        <v>788</v>
      </c>
      <c r="F14" s="529"/>
      <c r="G14" s="529">
        <v>115</v>
      </c>
      <c r="H14" s="529"/>
      <c r="I14" s="529">
        <v>0</v>
      </c>
      <c r="J14" s="529"/>
      <c r="K14" s="529">
        <v>0</v>
      </c>
      <c r="L14" s="529"/>
      <c r="M14" s="485">
        <f t="shared" si="0"/>
        <v>1562</v>
      </c>
      <c r="N14" s="1978">
        <f t="shared" si="1"/>
        <v>0.34276936581084044</v>
      </c>
    </row>
    <row r="15" spans="1:16" ht="19.5" customHeight="1" x14ac:dyDescent="0.2">
      <c r="A15" s="1944"/>
      <c r="B15" s="1686" t="s">
        <v>443</v>
      </c>
      <c r="C15" s="529">
        <v>14</v>
      </c>
      <c r="D15" s="529"/>
      <c r="E15" s="529">
        <v>68</v>
      </c>
      <c r="F15" s="529"/>
      <c r="G15" s="529">
        <v>155</v>
      </c>
      <c r="H15" s="529"/>
      <c r="I15" s="529">
        <v>11</v>
      </c>
      <c r="J15" s="529"/>
      <c r="K15" s="529">
        <v>0</v>
      </c>
      <c r="L15" s="529"/>
      <c r="M15" s="485">
        <f t="shared" si="0"/>
        <v>248</v>
      </c>
      <c r="N15" s="1978">
        <f t="shared" si="1"/>
        <v>5.4421768707482991E-2</v>
      </c>
    </row>
    <row r="16" spans="1:16" ht="19.5" customHeight="1" x14ac:dyDescent="0.2">
      <c r="A16" s="1944"/>
      <c r="B16" s="1686" t="s">
        <v>444</v>
      </c>
      <c r="C16" s="529">
        <v>0</v>
      </c>
      <c r="D16" s="529"/>
      <c r="E16" s="529">
        <v>1</v>
      </c>
      <c r="F16" s="529"/>
      <c r="G16" s="529">
        <v>14</v>
      </c>
      <c r="H16" s="529"/>
      <c r="I16" s="529">
        <v>20</v>
      </c>
      <c r="J16" s="529"/>
      <c r="K16" s="529">
        <v>0</v>
      </c>
      <c r="L16" s="529"/>
      <c r="M16" s="485">
        <f t="shared" si="0"/>
        <v>35</v>
      </c>
      <c r="N16" s="1978">
        <f t="shared" si="1"/>
        <v>7.6804915514592934E-3</v>
      </c>
      <c r="P16" s="1047"/>
    </row>
    <row r="17" spans="1:16" ht="19.5" customHeight="1" x14ac:dyDescent="0.2">
      <c r="A17" s="1944"/>
      <c r="B17" s="1686" t="s">
        <v>451</v>
      </c>
      <c r="C17" s="529">
        <v>0</v>
      </c>
      <c r="D17" s="529"/>
      <c r="E17" s="529">
        <v>0</v>
      </c>
      <c r="F17" s="529"/>
      <c r="G17" s="529">
        <v>7</v>
      </c>
      <c r="H17" s="529"/>
      <c r="I17" s="529">
        <v>19</v>
      </c>
      <c r="J17" s="529"/>
      <c r="K17" s="529">
        <v>9</v>
      </c>
      <c r="L17" s="529"/>
      <c r="M17" s="485">
        <f t="shared" si="0"/>
        <v>35</v>
      </c>
      <c r="N17" s="1978">
        <f t="shared" si="1"/>
        <v>7.6804915514592934E-3</v>
      </c>
      <c r="P17" s="1047"/>
    </row>
    <row r="18" spans="1:16" ht="19.5" customHeight="1" x14ac:dyDescent="0.2">
      <c r="A18" s="1944"/>
      <c r="B18" s="1686" t="s">
        <v>12</v>
      </c>
      <c r="C18" s="529">
        <f>SUM(C12:C17)</f>
        <v>3097</v>
      </c>
      <c r="D18" s="529"/>
      <c r="E18" s="529">
        <f>SUM(E12:E17)</f>
        <v>1109</v>
      </c>
      <c r="F18" s="529"/>
      <c r="G18" s="529">
        <f>SUM(G12:G17)</f>
        <v>291</v>
      </c>
      <c r="H18" s="529"/>
      <c r="I18" s="529">
        <f>SUM(I12:I17)</f>
        <v>51</v>
      </c>
      <c r="J18" s="529"/>
      <c r="K18" s="529">
        <f>SUM(K12:K17)</f>
        <v>9</v>
      </c>
      <c r="L18" s="529"/>
      <c r="M18" s="485">
        <f>SUM(M12:M17)</f>
        <v>4557</v>
      </c>
      <c r="N18" s="1978"/>
    </row>
    <row r="19" spans="1:16" ht="19.5" customHeight="1" x14ac:dyDescent="0.2">
      <c r="A19" s="1944"/>
      <c r="B19" s="1686" t="s">
        <v>405</v>
      </c>
      <c r="C19" s="489">
        <v>0.67961378099626946</v>
      </c>
      <c r="D19" s="489"/>
      <c r="E19" s="489">
        <v>0.2433618608733816</v>
      </c>
      <c r="F19" s="489"/>
      <c r="G19" s="489">
        <v>6.3857801184990126E-2</v>
      </c>
      <c r="H19" s="489"/>
      <c r="I19" s="489">
        <v>1.119157340355497E-2</v>
      </c>
      <c r="J19" s="489"/>
      <c r="K19" s="489">
        <v>1.9749835418038184E-3</v>
      </c>
      <c r="L19" s="489"/>
      <c r="M19" s="485"/>
      <c r="N19" s="1978"/>
    </row>
    <row r="20" spans="1:16" ht="13.5" thickBot="1" x14ac:dyDescent="0.25">
      <c r="A20" s="1932"/>
      <c r="B20" s="2002"/>
      <c r="C20" s="2003"/>
      <c r="D20" s="2004"/>
      <c r="E20" s="2005"/>
      <c r="F20" s="2005"/>
      <c r="G20" s="2005"/>
      <c r="H20" s="2005"/>
      <c r="I20" s="2005"/>
      <c r="J20" s="2005"/>
      <c r="K20" s="2005"/>
      <c r="L20" s="2006"/>
      <c r="M20" s="2007"/>
      <c r="N20" s="1980"/>
    </row>
    <row r="21" spans="1:16" x14ac:dyDescent="0.2">
      <c r="A21" s="499"/>
    </row>
    <row r="22" spans="1:16" x14ac:dyDescent="0.2">
      <c r="A22" s="2269" t="s">
        <v>339</v>
      </c>
      <c r="B22" s="2269"/>
      <c r="C22" s="2269"/>
      <c r="D22" s="2269"/>
      <c r="E22" s="2269"/>
      <c r="F22" s="2269"/>
      <c r="G22" s="2269"/>
      <c r="H22" s="2269"/>
      <c r="I22" s="2269"/>
      <c r="J22" s="2269"/>
      <c r="K22" s="2269"/>
      <c r="L22" s="2269"/>
      <c r="M22" s="2269"/>
      <c r="N22" s="2269"/>
    </row>
    <row r="23" spans="1:16" x14ac:dyDescent="0.2">
      <c r="A23" s="2269" t="s">
        <v>426</v>
      </c>
      <c r="B23" s="2269"/>
      <c r="C23" s="2269"/>
      <c r="D23" s="2269"/>
      <c r="E23" s="2269"/>
      <c r="F23" s="2269"/>
      <c r="G23" s="2269"/>
      <c r="H23" s="2269"/>
      <c r="I23" s="2269"/>
      <c r="J23" s="2269"/>
      <c r="K23" s="2269"/>
      <c r="L23" s="2269"/>
      <c r="M23" s="2269"/>
      <c r="N23" s="2269"/>
    </row>
  </sheetData>
  <mergeCells count="20">
    <mergeCell ref="A22:N22"/>
    <mergeCell ref="A23:N23"/>
    <mergeCell ref="C9:D9"/>
    <mergeCell ref="E9:F9"/>
    <mergeCell ref="G9:H9"/>
    <mergeCell ref="I9:J9"/>
    <mergeCell ref="K9:L9"/>
    <mergeCell ref="A6:B10"/>
    <mergeCell ref="M8:M9"/>
    <mergeCell ref="N8:N9"/>
    <mergeCell ref="M6:N7"/>
    <mergeCell ref="A2:N2"/>
    <mergeCell ref="A3:N3"/>
    <mergeCell ref="A4:N4"/>
    <mergeCell ref="C6:L7"/>
    <mergeCell ref="C8:D8"/>
    <mergeCell ref="E8:F8"/>
    <mergeCell ref="G8:H8"/>
    <mergeCell ref="I8:J8"/>
    <mergeCell ref="K8:L8"/>
  </mergeCells>
  <printOptions horizontalCentered="1"/>
  <pageMargins left="0.7" right="0.7" top="0.75" bottom="0.75" header="0.3" footer="0.3"/>
  <pageSetup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pageSetUpPr fitToPage="1"/>
  </sheetPr>
  <dimension ref="A1:N24"/>
  <sheetViews>
    <sheetView workbookViewId="0"/>
  </sheetViews>
  <sheetFormatPr defaultRowHeight="12.75" x14ac:dyDescent="0.2"/>
  <cols>
    <col min="1" max="1" width="2.28515625" style="466" customWidth="1"/>
    <col min="2" max="2" width="17" style="466" customWidth="1"/>
    <col min="3" max="3" width="15.7109375" style="466" customWidth="1"/>
    <col min="4" max="4" width="6.7109375" style="466" customWidth="1"/>
    <col min="5" max="5" width="15.85546875" style="466" customWidth="1"/>
    <col min="6" max="6" width="6.7109375" style="466" customWidth="1"/>
    <col min="7" max="7" width="15.85546875" style="466" customWidth="1"/>
    <col min="8" max="8" width="6.7109375" style="466" customWidth="1"/>
    <col min="9" max="9" width="15.7109375" style="466" customWidth="1"/>
    <col min="10" max="10" width="6.7109375" style="466" customWidth="1"/>
    <col min="11" max="11" width="15.7109375" style="466" customWidth="1"/>
    <col min="12" max="12" width="6.7109375" style="466" customWidth="1"/>
    <col min="13" max="13" width="15.7109375" customWidth="1"/>
    <col min="14" max="14" width="4.7109375" customWidth="1"/>
    <col min="16" max="16" width="13.85546875" bestFit="1" customWidth="1"/>
  </cols>
  <sheetData>
    <row r="1" spans="1:14" x14ac:dyDescent="0.2">
      <c r="A1" s="1927"/>
      <c r="B1" s="1928"/>
      <c r="C1" s="1928"/>
      <c r="D1" s="1928"/>
      <c r="E1" s="1928"/>
      <c r="F1" s="1928"/>
      <c r="G1" s="1928"/>
      <c r="H1" s="1928"/>
      <c r="I1" s="1928"/>
      <c r="J1" s="1928"/>
      <c r="K1" s="1928"/>
      <c r="L1" s="1928"/>
      <c r="M1" s="1576"/>
      <c r="N1" s="1577"/>
    </row>
    <row r="2" spans="1:14" ht="23.25" x14ac:dyDescent="0.2">
      <c r="A2" s="2270" t="s">
        <v>457</v>
      </c>
      <c r="B2" s="2271"/>
      <c r="C2" s="2271"/>
      <c r="D2" s="2271"/>
      <c r="E2" s="2271"/>
      <c r="F2" s="2271"/>
      <c r="G2" s="2271"/>
      <c r="H2" s="2271"/>
      <c r="I2" s="2271"/>
      <c r="J2" s="2271"/>
      <c r="K2" s="2271"/>
      <c r="L2" s="2271"/>
      <c r="M2" s="2271"/>
      <c r="N2" s="2272"/>
    </row>
    <row r="3" spans="1:14" ht="20.25" x14ac:dyDescent="0.2">
      <c r="A3" s="2273" t="s">
        <v>458</v>
      </c>
      <c r="B3" s="2274"/>
      <c r="C3" s="2274"/>
      <c r="D3" s="2274"/>
      <c r="E3" s="2274"/>
      <c r="F3" s="2274"/>
      <c r="G3" s="2274"/>
      <c r="H3" s="2274"/>
      <c r="I3" s="2274"/>
      <c r="J3" s="2274"/>
      <c r="K3" s="2274"/>
      <c r="L3" s="2274"/>
      <c r="M3" s="2274"/>
      <c r="N3" s="2275"/>
    </row>
    <row r="4" spans="1:14" ht="20.25" x14ac:dyDescent="0.2">
      <c r="A4" s="2273" t="s">
        <v>205</v>
      </c>
      <c r="B4" s="2274"/>
      <c r="C4" s="2274"/>
      <c r="D4" s="2274"/>
      <c r="E4" s="2274"/>
      <c r="F4" s="2274"/>
      <c r="G4" s="2274"/>
      <c r="H4" s="2274"/>
      <c r="I4" s="2274"/>
      <c r="J4" s="2274"/>
      <c r="K4" s="2274"/>
      <c r="L4" s="2274"/>
      <c r="M4" s="2274"/>
      <c r="N4" s="2275"/>
    </row>
    <row r="5" spans="1:14" x14ac:dyDescent="0.2">
      <c r="A5" s="1929"/>
      <c r="B5" s="1585"/>
      <c r="C5" s="1647"/>
      <c r="D5" s="1647"/>
      <c r="E5" s="1647"/>
      <c r="F5" s="1647"/>
      <c r="G5" s="1647"/>
      <c r="H5" s="1647"/>
      <c r="I5" s="1647"/>
      <c r="J5" s="1647"/>
      <c r="K5" s="1647"/>
      <c r="L5" s="1647"/>
      <c r="M5" s="1647"/>
      <c r="N5" s="1977"/>
    </row>
    <row r="6" spans="1:14" ht="15.75" x14ac:dyDescent="0.2">
      <c r="A6" s="2010"/>
      <c r="B6" s="1048"/>
      <c r="C6" s="2412" t="s">
        <v>776</v>
      </c>
      <c r="D6" s="2413"/>
      <c r="E6" s="2413"/>
      <c r="F6" s="2413"/>
      <c r="G6" s="2413"/>
      <c r="H6" s="2413"/>
      <c r="I6" s="2413"/>
      <c r="J6" s="2413"/>
      <c r="K6" s="2413"/>
      <c r="L6" s="2413"/>
      <c r="M6" s="2414" t="s">
        <v>663</v>
      </c>
      <c r="N6" s="2415"/>
    </row>
    <row r="7" spans="1:14" ht="15.75" x14ac:dyDescent="0.2">
      <c r="A7" s="2010"/>
      <c r="B7" s="1048"/>
      <c r="C7" s="2354"/>
      <c r="D7" s="2355"/>
      <c r="E7" s="2355"/>
      <c r="F7" s="2355"/>
      <c r="G7" s="2355"/>
      <c r="H7" s="2355"/>
      <c r="I7" s="2355"/>
      <c r="J7" s="2355"/>
      <c r="K7" s="2355"/>
      <c r="L7" s="2355"/>
      <c r="M7" s="2376"/>
      <c r="N7" s="2378"/>
    </row>
    <row r="8" spans="1:14" ht="15.75" x14ac:dyDescent="0.25">
      <c r="A8" s="2011" t="s">
        <v>438</v>
      </c>
      <c r="B8" s="1049"/>
      <c r="C8" s="2342" t="s">
        <v>419</v>
      </c>
      <c r="D8" s="2336"/>
      <c r="E8" s="2336"/>
      <c r="F8" s="2336"/>
      <c r="G8" s="2336"/>
      <c r="H8" s="2336"/>
      <c r="I8" s="2336"/>
      <c r="J8" s="2336"/>
      <c r="K8" s="2336" t="s">
        <v>420</v>
      </c>
      <c r="L8" s="2336"/>
      <c r="M8" s="2376"/>
      <c r="N8" s="2378"/>
    </row>
    <row r="9" spans="1:14" ht="15.75" x14ac:dyDescent="0.25">
      <c r="A9" s="2011" t="s">
        <v>63</v>
      </c>
      <c r="B9" s="1049"/>
      <c r="C9" s="2342" t="s">
        <v>422</v>
      </c>
      <c r="D9" s="2336"/>
      <c r="E9" s="2336" t="s">
        <v>429</v>
      </c>
      <c r="F9" s="2336"/>
      <c r="G9" s="2336" t="s">
        <v>430</v>
      </c>
      <c r="H9" s="2336"/>
      <c r="I9" s="2336" t="s">
        <v>431</v>
      </c>
      <c r="J9" s="2336"/>
      <c r="K9" s="2336" t="s">
        <v>423</v>
      </c>
      <c r="L9" s="2336"/>
      <c r="M9" s="2376"/>
      <c r="N9" s="2378"/>
    </row>
    <row r="10" spans="1:14" ht="16.5" thickBot="1" x14ac:dyDescent="0.25">
      <c r="A10" s="2012"/>
      <c r="B10" s="2013"/>
      <c r="C10" s="1957"/>
      <c r="D10" s="1866"/>
      <c r="E10" s="1866"/>
      <c r="F10" s="1866"/>
      <c r="G10" s="1866"/>
      <c r="H10" s="1866"/>
      <c r="I10" s="1866"/>
      <c r="J10" s="1866"/>
      <c r="K10" s="1866"/>
      <c r="L10" s="1866"/>
      <c r="M10" s="2416"/>
      <c r="N10" s="2417"/>
    </row>
    <row r="11" spans="1:14" x14ac:dyDescent="0.2">
      <c r="A11" s="1943"/>
      <c r="B11" s="505"/>
      <c r="C11" s="467"/>
      <c r="D11" s="467"/>
      <c r="E11" s="467"/>
      <c r="F11" s="467"/>
      <c r="G11" s="467"/>
      <c r="H11" s="467"/>
      <c r="I11" s="467"/>
      <c r="J11" s="467"/>
      <c r="K11" s="467"/>
      <c r="L11" s="467"/>
      <c r="M11" s="506"/>
      <c r="N11" s="1953"/>
    </row>
    <row r="12" spans="1:14" ht="19.5" customHeight="1" x14ac:dyDescent="0.2">
      <c r="A12" s="1944"/>
      <c r="B12" s="1686" t="s">
        <v>449</v>
      </c>
      <c r="C12" s="523">
        <v>129178821</v>
      </c>
      <c r="D12" s="523"/>
      <c r="E12" s="523">
        <v>63091595</v>
      </c>
      <c r="F12" s="523"/>
      <c r="G12" s="524" t="s">
        <v>166</v>
      </c>
      <c r="H12" s="523"/>
      <c r="I12" s="523">
        <v>535261372</v>
      </c>
      <c r="J12" s="523"/>
      <c r="K12" s="524" t="s">
        <v>166</v>
      </c>
      <c r="L12" s="517"/>
      <c r="M12" s="472">
        <f t="shared" ref="M12:M18" si="0">SUM(C12:K12)</f>
        <v>727531788</v>
      </c>
      <c r="N12" s="1978"/>
    </row>
    <row r="13" spans="1:14" ht="19.5" customHeight="1" x14ac:dyDescent="0.2">
      <c r="A13" s="1944"/>
      <c r="B13" s="1686" t="s">
        <v>450</v>
      </c>
      <c r="C13" s="523">
        <v>317917869</v>
      </c>
      <c r="D13" s="523"/>
      <c r="E13" s="523">
        <v>412984377</v>
      </c>
      <c r="F13" s="523"/>
      <c r="G13" s="524" t="s">
        <v>166</v>
      </c>
      <c r="H13" s="523"/>
      <c r="I13" s="524" t="s">
        <v>166</v>
      </c>
      <c r="J13" s="523"/>
      <c r="K13" s="524" t="s">
        <v>166</v>
      </c>
      <c r="L13" s="517"/>
      <c r="M13" s="525">
        <f t="shared" si="0"/>
        <v>730902246</v>
      </c>
      <c r="N13" s="1978"/>
    </row>
    <row r="14" spans="1:14" ht="19.5" customHeight="1" x14ac:dyDescent="0.2">
      <c r="A14" s="1944"/>
      <c r="B14" s="1686" t="s">
        <v>442</v>
      </c>
      <c r="C14" s="523">
        <v>250551994</v>
      </c>
      <c r="D14" s="523"/>
      <c r="E14" s="523">
        <v>2666381817</v>
      </c>
      <c r="F14" s="523"/>
      <c r="G14" s="523">
        <v>2102279099</v>
      </c>
      <c r="H14" s="523"/>
      <c r="I14" s="524" t="s">
        <v>166</v>
      </c>
      <c r="J14" s="523"/>
      <c r="K14" s="524" t="s">
        <v>166</v>
      </c>
      <c r="L14" s="517"/>
      <c r="M14" s="525">
        <f t="shared" si="0"/>
        <v>5019212910</v>
      </c>
      <c r="N14" s="1978"/>
    </row>
    <row r="15" spans="1:14" ht="19.5" customHeight="1" x14ac:dyDescent="0.2">
      <c r="A15" s="1944"/>
      <c r="B15" s="1686" t="s">
        <v>443</v>
      </c>
      <c r="C15" s="523">
        <v>6876576</v>
      </c>
      <c r="D15" s="523"/>
      <c r="E15" s="523">
        <v>333337654</v>
      </c>
      <c r="F15" s="523"/>
      <c r="G15" s="523">
        <v>5679469833</v>
      </c>
      <c r="H15" s="523"/>
      <c r="I15" s="523">
        <v>1675350152</v>
      </c>
      <c r="J15" s="523"/>
      <c r="K15" s="524" t="s">
        <v>166</v>
      </c>
      <c r="L15" s="517"/>
      <c r="M15" s="525">
        <f t="shared" si="0"/>
        <v>7695034215</v>
      </c>
      <c r="N15" s="1978"/>
    </row>
    <row r="16" spans="1:14" ht="19.5" customHeight="1" x14ac:dyDescent="0.2">
      <c r="A16" s="1944"/>
      <c r="B16" s="1686" t="s">
        <v>444</v>
      </c>
      <c r="C16" s="524" t="s">
        <v>166</v>
      </c>
      <c r="D16" s="523"/>
      <c r="E16" s="523">
        <v>6420835</v>
      </c>
      <c r="F16" s="523"/>
      <c r="G16" s="523">
        <v>775909628</v>
      </c>
      <c r="H16" s="523"/>
      <c r="I16" s="523">
        <v>4897523938</v>
      </c>
      <c r="J16" s="523"/>
      <c r="K16" s="524" t="s">
        <v>166</v>
      </c>
      <c r="L16" s="517"/>
      <c r="M16" s="525">
        <f t="shared" si="0"/>
        <v>5679854401</v>
      </c>
      <c r="N16" s="1978"/>
    </row>
    <row r="17" spans="1:14" ht="19.5" customHeight="1" x14ac:dyDescent="0.2">
      <c r="A17" s="1944"/>
      <c r="B17" s="1686" t="s">
        <v>451</v>
      </c>
      <c r="C17" s="524" t="s">
        <v>166</v>
      </c>
      <c r="D17" s="523"/>
      <c r="E17" s="524" t="s">
        <v>166</v>
      </c>
      <c r="F17" s="523"/>
      <c r="G17" s="523">
        <v>333797439</v>
      </c>
      <c r="H17" s="523"/>
      <c r="I17" s="523">
        <v>7611758804</v>
      </c>
      <c r="J17" s="523"/>
      <c r="K17" s="523">
        <v>20747808536</v>
      </c>
      <c r="L17" s="517"/>
      <c r="M17" s="525">
        <f t="shared" si="0"/>
        <v>28693364779</v>
      </c>
      <c r="N17" s="1978"/>
    </row>
    <row r="18" spans="1:14" ht="19.5" customHeight="1" x14ac:dyDescent="0.2">
      <c r="A18" s="1944"/>
      <c r="B18" s="1686" t="s">
        <v>12</v>
      </c>
      <c r="C18" s="523">
        <f>SUM(C12:C17)</f>
        <v>704525260</v>
      </c>
      <c r="D18" s="523"/>
      <c r="E18" s="523">
        <f>SUM(E12:E17)</f>
        <v>3482216278</v>
      </c>
      <c r="F18" s="523"/>
      <c r="G18" s="523">
        <f>SUM(G12:G17)</f>
        <v>8891455999</v>
      </c>
      <c r="H18" s="523"/>
      <c r="I18" s="523">
        <f>SUM(I12:I17)</f>
        <v>14719894266</v>
      </c>
      <c r="J18" s="523"/>
      <c r="K18" s="523">
        <v>20747808536</v>
      </c>
      <c r="L18" s="517"/>
      <c r="M18" s="472">
        <f t="shared" si="0"/>
        <v>48545900339</v>
      </c>
      <c r="N18" s="1978"/>
    </row>
    <row r="19" spans="1:14" ht="19.5" customHeight="1" x14ac:dyDescent="0.2">
      <c r="A19" s="1944"/>
      <c r="B19" s="1686" t="s">
        <v>405</v>
      </c>
      <c r="C19" s="478">
        <f>+C18/M$18</f>
        <v>1.4512559352700072E-2</v>
      </c>
      <c r="D19" s="515"/>
      <c r="E19" s="478">
        <f>+E18/M$18</f>
        <v>7.1730388223998284E-2</v>
      </c>
      <c r="F19" s="517"/>
      <c r="G19" s="478">
        <f>+G18/M18</f>
        <v>0.18315565139198645</v>
      </c>
      <c r="H19" s="517"/>
      <c r="I19" s="478">
        <f>+I18/M18</f>
        <v>0.3032160113049665</v>
      </c>
      <c r="J19" s="517"/>
      <c r="K19" s="478">
        <f>+K18/M18</f>
        <v>0.42738538972634871</v>
      </c>
      <c r="L19" s="517"/>
      <c r="M19" s="480">
        <v>1</v>
      </c>
      <c r="N19" s="1978"/>
    </row>
    <row r="20" spans="1:14" ht="13.5" thickBot="1" x14ac:dyDescent="0.25">
      <c r="A20" s="1932"/>
      <c r="B20" s="1971"/>
      <c r="C20" s="1963"/>
      <c r="D20" s="1963"/>
      <c r="E20" s="1963"/>
      <c r="F20" s="1963"/>
      <c r="G20" s="1963"/>
      <c r="H20" s="1963"/>
      <c r="I20" s="1963"/>
      <c r="J20" s="1963"/>
      <c r="K20" s="1963"/>
      <c r="L20" s="1963"/>
      <c r="M20" s="1979"/>
      <c r="N20" s="1980"/>
    </row>
    <row r="22" spans="1:14" x14ac:dyDescent="0.2">
      <c r="A22" s="2269" t="s">
        <v>339</v>
      </c>
      <c r="B22" s="2269"/>
      <c r="C22" s="2269"/>
      <c r="D22" s="2269"/>
      <c r="E22" s="2269"/>
      <c r="F22" s="2269"/>
      <c r="G22" s="2269"/>
      <c r="H22" s="2269"/>
      <c r="I22" s="2269"/>
      <c r="J22" s="2269"/>
      <c r="K22" s="2269"/>
      <c r="L22" s="2269"/>
      <c r="M22" s="2269"/>
      <c r="N22" s="2269"/>
    </row>
    <row r="23" spans="1:14" x14ac:dyDescent="0.2">
      <c r="A23" s="2269" t="s">
        <v>426</v>
      </c>
      <c r="B23" s="2269"/>
      <c r="C23" s="2269"/>
      <c r="D23" s="2269"/>
      <c r="E23" s="2269"/>
      <c r="F23" s="2269"/>
      <c r="G23" s="2269"/>
      <c r="H23" s="2269"/>
      <c r="I23" s="2269"/>
      <c r="J23" s="2269"/>
      <c r="K23" s="2269"/>
      <c r="L23" s="2269"/>
      <c r="M23" s="2269"/>
      <c r="N23" s="2269"/>
    </row>
    <row r="24" spans="1:14" x14ac:dyDescent="0.2">
      <c r="A24" s="2269" t="s">
        <v>169</v>
      </c>
      <c r="B24" s="2269"/>
      <c r="C24" s="2269"/>
      <c r="D24" s="2269"/>
      <c r="E24" s="2269"/>
      <c r="F24" s="2269"/>
      <c r="G24" s="2269"/>
      <c r="H24" s="2269"/>
      <c r="I24" s="2269"/>
      <c r="J24" s="2269"/>
      <c r="K24" s="2269"/>
      <c r="L24" s="2269"/>
      <c r="M24" s="2269"/>
      <c r="N24" s="2269"/>
    </row>
  </sheetData>
  <mergeCells count="18">
    <mergeCell ref="A22:N22"/>
    <mergeCell ref="A23:N23"/>
    <mergeCell ref="A24:N24"/>
    <mergeCell ref="C9:D9"/>
    <mergeCell ref="E9:F9"/>
    <mergeCell ref="G9:H9"/>
    <mergeCell ref="I9:J9"/>
    <mergeCell ref="K9:L9"/>
    <mergeCell ref="M6:N10"/>
    <mergeCell ref="A2:N2"/>
    <mergeCell ref="A3:N3"/>
    <mergeCell ref="A4:N4"/>
    <mergeCell ref="C6:L7"/>
    <mergeCell ref="C8:D8"/>
    <mergeCell ref="E8:F8"/>
    <mergeCell ref="G8:H8"/>
    <mergeCell ref="I8:J8"/>
    <mergeCell ref="K8:L8"/>
  </mergeCells>
  <pageMargins left="0.7" right="0.7" top="0.75" bottom="0.75" header="0.3" footer="0.3"/>
  <pageSetup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M21"/>
  <sheetViews>
    <sheetView workbookViewId="0">
      <selection activeCell="L17" sqref="L17"/>
    </sheetView>
  </sheetViews>
  <sheetFormatPr defaultRowHeight="12.75" x14ac:dyDescent="0.2"/>
  <cols>
    <col min="1" max="1" width="2.28515625" style="466" customWidth="1"/>
    <col min="2" max="2" width="17" style="466" customWidth="1"/>
    <col min="3" max="3" width="12.7109375" style="466" customWidth="1"/>
    <col min="4" max="4" width="6.7109375" style="466" customWidth="1"/>
    <col min="5" max="5" width="12.7109375" style="466" customWidth="1"/>
    <col min="6" max="6" width="6.7109375" style="466" customWidth="1"/>
    <col min="7" max="7" width="12.7109375" style="466" customWidth="1"/>
    <col min="8" max="8" width="6.7109375" style="466" customWidth="1"/>
    <col min="9" max="9" width="12.7109375" style="466" customWidth="1"/>
    <col min="10" max="10" width="6.7109375" style="466" customWidth="1"/>
    <col min="11" max="11" width="12.7109375" style="466" customWidth="1"/>
    <col min="12" max="12" width="6.7109375" style="466" customWidth="1"/>
  </cols>
  <sheetData>
    <row r="1" spans="1:12" x14ac:dyDescent="0.2">
      <c r="A1" s="1927"/>
      <c r="B1" s="1928"/>
      <c r="C1" s="1928"/>
      <c r="D1" s="1928"/>
      <c r="E1" s="1928"/>
      <c r="F1" s="1928"/>
      <c r="G1" s="1928"/>
      <c r="H1" s="1928"/>
      <c r="I1" s="1928"/>
      <c r="J1" s="1928"/>
      <c r="K1" s="1928"/>
      <c r="L1" s="1982"/>
    </row>
    <row r="2" spans="1:12" ht="23.25" x14ac:dyDescent="0.2">
      <c r="A2" s="2270" t="s">
        <v>459</v>
      </c>
      <c r="B2" s="2271"/>
      <c r="C2" s="2271"/>
      <c r="D2" s="2271"/>
      <c r="E2" s="2271"/>
      <c r="F2" s="2271"/>
      <c r="G2" s="2271"/>
      <c r="H2" s="2271"/>
      <c r="I2" s="2271"/>
      <c r="J2" s="2271"/>
      <c r="K2" s="2271"/>
      <c r="L2" s="2272"/>
    </row>
    <row r="3" spans="1:12" ht="20.25" x14ac:dyDescent="0.2">
      <c r="A3" s="2273" t="s">
        <v>463</v>
      </c>
      <c r="B3" s="2274"/>
      <c r="C3" s="2274"/>
      <c r="D3" s="2274"/>
      <c r="E3" s="2274"/>
      <c r="F3" s="2274"/>
      <c r="G3" s="2274"/>
      <c r="H3" s="2274"/>
      <c r="I3" s="2274"/>
      <c r="J3" s="2274"/>
      <c r="K3" s="2274"/>
      <c r="L3" s="2275"/>
    </row>
    <row r="4" spans="1:12" ht="20.25" x14ac:dyDescent="0.2">
      <c r="A4" s="2273" t="s">
        <v>205</v>
      </c>
      <c r="B4" s="2274"/>
      <c r="C4" s="2274"/>
      <c r="D4" s="2274"/>
      <c r="E4" s="2274"/>
      <c r="F4" s="2274"/>
      <c r="G4" s="2274"/>
      <c r="H4" s="2274"/>
      <c r="I4" s="2274"/>
      <c r="J4" s="2274"/>
      <c r="K4" s="2274"/>
      <c r="L4" s="2275"/>
    </row>
    <row r="5" spans="1:12" x14ac:dyDescent="0.2">
      <c r="A5" s="1929"/>
      <c r="B5" s="1585"/>
      <c r="C5" s="1647"/>
      <c r="D5" s="1647"/>
      <c r="E5" s="1647"/>
      <c r="F5" s="1647"/>
      <c r="G5" s="1647"/>
      <c r="H5" s="1647"/>
      <c r="I5" s="1647"/>
      <c r="J5" s="1647"/>
      <c r="K5" s="1647"/>
      <c r="L5" s="1977"/>
    </row>
    <row r="6" spans="1:12" ht="15.75" customHeight="1" x14ac:dyDescent="0.2">
      <c r="A6" s="2418" t="s">
        <v>778</v>
      </c>
      <c r="B6" s="2419"/>
      <c r="C6" s="2412" t="s">
        <v>421</v>
      </c>
      <c r="D6" s="2413"/>
      <c r="E6" s="2413"/>
      <c r="F6" s="2413"/>
      <c r="G6" s="2413"/>
      <c r="H6" s="2413"/>
      <c r="I6" s="2413"/>
      <c r="J6" s="2413"/>
      <c r="K6" s="2414" t="s">
        <v>462</v>
      </c>
      <c r="L6" s="2415"/>
    </row>
    <row r="7" spans="1:12" ht="15.75" customHeight="1" x14ac:dyDescent="0.2">
      <c r="A7" s="2407"/>
      <c r="B7" s="2408"/>
      <c r="C7" s="2354"/>
      <c r="D7" s="2355"/>
      <c r="E7" s="2355"/>
      <c r="F7" s="2355"/>
      <c r="G7" s="2355"/>
      <c r="H7" s="2355"/>
      <c r="I7" s="2355"/>
      <c r="J7" s="2355"/>
      <c r="K7" s="2376"/>
      <c r="L7" s="2378"/>
    </row>
    <row r="8" spans="1:12" ht="15.75" customHeight="1" x14ac:dyDescent="0.2">
      <c r="A8" s="2407"/>
      <c r="B8" s="2408"/>
      <c r="C8" s="2342" t="s">
        <v>411</v>
      </c>
      <c r="D8" s="2336"/>
      <c r="E8" s="2336" t="s">
        <v>460</v>
      </c>
      <c r="F8" s="2336"/>
      <c r="G8" s="2336" t="s">
        <v>461</v>
      </c>
      <c r="H8" s="2336"/>
      <c r="I8" s="2336" t="s">
        <v>414</v>
      </c>
      <c r="J8" s="2336"/>
      <c r="K8" s="2376"/>
      <c r="L8" s="2378"/>
    </row>
    <row r="9" spans="1:12" ht="4.5" customHeight="1" thickBot="1" x14ac:dyDescent="0.25">
      <c r="A9" s="2409"/>
      <c r="B9" s="2410"/>
      <c r="C9" s="1957"/>
      <c r="D9" s="1866"/>
      <c r="E9" s="1866"/>
      <c r="F9" s="1866"/>
      <c r="G9" s="1866"/>
      <c r="H9" s="1866"/>
      <c r="I9" s="1866"/>
      <c r="J9" s="1866"/>
      <c r="K9" s="2416"/>
      <c r="L9" s="2417"/>
    </row>
    <row r="10" spans="1:12" x14ac:dyDescent="0.2">
      <c r="A10" s="1943"/>
      <c r="B10" s="467"/>
      <c r="C10" s="1952"/>
      <c r="D10" s="467"/>
      <c r="E10" s="467"/>
      <c r="F10" s="467"/>
      <c r="G10" s="467"/>
      <c r="H10" s="467"/>
      <c r="I10" s="467"/>
      <c r="J10" s="467"/>
      <c r="K10" s="506"/>
      <c r="L10" s="1953"/>
    </row>
    <row r="11" spans="1:12" ht="18.75" customHeight="1" x14ac:dyDescent="0.2">
      <c r="A11" s="1944"/>
      <c r="B11" s="221" t="s">
        <v>449</v>
      </c>
      <c r="C11" s="514">
        <v>416</v>
      </c>
      <c r="D11" s="515"/>
      <c r="E11" s="516">
        <v>221</v>
      </c>
      <c r="F11" s="517"/>
      <c r="G11" s="516">
        <v>198</v>
      </c>
      <c r="H11" s="517"/>
      <c r="I11" s="516">
        <v>281</v>
      </c>
      <c r="J11" s="517"/>
      <c r="K11" s="525">
        <f t="shared" ref="K11:K16" si="0">SUM(C11:I11)</f>
        <v>1116</v>
      </c>
      <c r="L11" s="1978"/>
    </row>
    <row r="12" spans="1:12" ht="18.75" customHeight="1" x14ac:dyDescent="0.2">
      <c r="A12" s="1944"/>
      <c r="B12" s="221" t="s">
        <v>450</v>
      </c>
      <c r="C12" s="514">
        <v>431</v>
      </c>
      <c r="D12" s="515"/>
      <c r="E12" s="516">
        <v>408</v>
      </c>
      <c r="F12" s="517"/>
      <c r="G12" s="516">
        <v>411</v>
      </c>
      <c r="H12" s="517"/>
      <c r="I12" s="516">
        <v>311</v>
      </c>
      <c r="J12" s="517"/>
      <c r="K12" s="525">
        <f t="shared" si="0"/>
        <v>1561</v>
      </c>
      <c r="L12" s="1978"/>
    </row>
    <row r="13" spans="1:12" ht="18.75" customHeight="1" x14ac:dyDescent="0.2">
      <c r="A13" s="1944"/>
      <c r="B13" s="221" t="s">
        <v>442</v>
      </c>
      <c r="C13" s="514">
        <v>262</v>
      </c>
      <c r="D13" s="515"/>
      <c r="E13" s="516">
        <v>420</v>
      </c>
      <c r="F13" s="517"/>
      <c r="G13" s="516">
        <v>592</v>
      </c>
      <c r="H13" s="517"/>
      <c r="I13" s="516">
        <v>288</v>
      </c>
      <c r="J13" s="517"/>
      <c r="K13" s="525">
        <f t="shared" si="0"/>
        <v>1562</v>
      </c>
      <c r="L13" s="1978"/>
    </row>
    <row r="14" spans="1:12" ht="18.75" customHeight="1" x14ac:dyDescent="0.2">
      <c r="A14" s="1944"/>
      <c r="B14" s="221" t="s">
        <v>443</v>
      </c>
      <c r="C14" s="514">
        <v>34</v>
      </c>
      <c r="D14" s="515"/>
      <c r="E14" s="516">
        <v>76</v>
      </c>
      <c r="F14" s="517"/>
      <c r="G14" s="516">
        <v>97</v>
      </c>
      <c r="H14" s="517"/>
      <c r="I14" s="516">
        <v>41</v>
      </c>
      <c r="J14" s="517"/>
      <c r="K14" s="525">
        <f t="shared" si="0"/>
        <v>248</v>
      </c>
      <c r="L14" s="1978"/>
    </row>
    <row r="15" spans="1:12" ht="18.75" customHeight="1" x14ac:dyDescent="0.2">
      <c r="A15" s="1944"/>
      <c r="B15" s="221" t="s">
        <v>444</v>
      </c>
      <c r="C15" s="514">
        <v>4</v>
      </c>
      <c r="D15" s="515"/>
      <c r="E15" s="516">
        <v>13</v>
      </c>
      <c r="F15" s="517"/>
      <c r="G15" s="516">
        <v>15</v>
      </c>
      <c r="H15" s="517"/>
      <c r="I15" s="516">
        <v>3</v>
      </c>
      <c r="J15" s="517"/>
      <c r="K15" s="525">
        <f t="shared" si="0"/>
        <v>35</v>
      </c>
      <c r="L15" s="1978"/>
    </row>
    <row r="16" spans="1:12" ht="18.75" customHeight="1" x14ac:dyDescent="0.2">
      <c r="A16" s="1944"/>
      <c r="B16" s="221" t="s">
        <v>451</v>
      </c>
      <c r="C16" s="514">
        <v>1</v>
      </c>
      <c r="D16" s="515"/>
      <c r="E16" s="516">
        <v>14</v>
      </c>
      <c r="F16" s="517"/>
      <c r="G16" s="516">
        <v>16</v>
      </c>
      <c r="H16" s="517"/>
      <c r="I16" s="516">
        <v>4</v>
      </c>
      <c r="J16" s="517"/>
      <c r="K16" s="525">
        <f t="shared" si="0"/>
        <v>35</v>
      </c>
      <c r="L16" s="1978"/>
    </row>
    <row r="17" spans="1:13" ht="18.75" customHeight="1" x14ac:dyDescent="0.2">
      <c r="A17" s="1944"/>
      <c r="B17" s="221" t="s">
        <v>12</v>
      </c>
      <c r="C17" s="514">
        <f>SUM(C11:C16)</f>
        <v>1148</v>
      </c>
      <c r="D17" s="515"/>
      <c r="E17" s="516">
        <f>SUM(E11:E16)</f>
        <v>1152</v>
      </c>
      <c r="F17" s="517"/>
      <c r="G17" s="516">
        <f>SUM(G11:G16)</f>
        <v>1329</v>
      </c>
      <c r="H17" s="517"/>
      <c r="I17" s="516">
        <f>SUM(I11:I16)</f>
        <v>928</v>
      </c>
      <c r="J17" s="517"/>
      <c r="K17" s="525">
        <f>SUM(K11:K16)</f>
        <v>4557</v>
      </c>
      <c r="L17" s="1978"/>
      <c r="M17" s="343"/>
    </row>
    <row r="18" spans="1:13" ht="13.5" thickBot="1" x14ac:dyDescent="0.25">
      <c r="A18" s="1932"/>
      <c r="B18" s="1963"/>
      <c r="C18" s="1964"/>
      <c r="D18" s="1963"/>
      <c r="E18" s="1963"/>
      <c r="F18" s="1963"/>
      <c r="G18" s="1963"/>
      <c r="H18" s="1963"/>
      <c r="I18" s="1963"/>
      <c r="J18" s="1963"/>
      <c r="K18" s="1979"/>
      <c r="L18" s="1980"/>
    </row>
    <row r="20" spans="1:13" x14ac:dyDescent="0.2">
      <c r="A20" s="2269" t="s">
        <v>339</v>
      </c>
      <c r="B20" s="2269"/>
      <c r="C20" s="2269"/>
      <c r="D20" s="2269"/>
      <c r="E20" s="2269"/>
      <c r="F20" s="2269"/>
      <c r="G20" s="2269"/>
      <c r="H20" s="2269"/>
      <c r="I20" s="2269"/>
      <c r="J20" s="2269"/>
      <c r="K20" s="2269"/>
      <c r="L20" s="2269"/>
    </row>
    <row r="21" spans="1:13" x14ac:dyDescent="0.2">
      <c r="A21" s="2269" t="s">
        <v>426</v>
      </c>
      <c r="B21" s="2269"/>
      <c r="C21" s="2269"/>
      <c r="D21" s="2269"/>
      <c r="E21" s="2269"/>
      <c r="F21" s="2269"/>
      <c r="G21" s="2269"/>
      <c r="H21" s="2269"/>
      <c r="I21" s="2269"/>
      <c r="J21" s="2269"/>
      <c r="K21" s="2269"/>
      <c r="L21" s="2269"/>
    </row>
  </sheetData>
  <mergeCells count="12">
    <mergeCell ref="A21:L21"/>
    <mergeCell ref="C8:D8"/>
    <mergeCell ref="E8:F8"/>
    <mergeCell ref="G8:H8"/>
    <mergeCell ref="I8:J8"/>
    <mergeCell ref="K6:L9"/>
    <mergeCell ref="A6:B9"/>
    <mergeCell ref="A2:L2"/>
    <mergeCell ref="A3:L3"/>
    <mergeCell ref="A4:L4"/>
    <mergeCell ref="C6:J7"/>
    <mergeCell ref="A20:L20"/>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Z65"/>
  <sheetViews>
    <sheetView zoomScale="80" zoomScaleNormal="80" workbookViewId="0"/>
  </sheetViews>
  <sheetFormatPr defaultRowHeight="12.75" x14ac:dyDescent="0.2"/>
  <cols>
    <col min="1" max="1" width="3.140625" customWidth="1"/>
    <col min="2" max="2" width="63.28515625" customWidth="1"/>
    <col min="4" max="4" width="12.7109375" bestFit="1" customWidth="1"/>
    <col min="7" max="7" width="12.7109375" bestFit="1" customWidth="1"/>
    <col min="10" max="10" width="11.5703125" bestFit="1" customWidth="1"/>
    <col min="13" max="26" width="9.140625" style="565"/>
  </cols>
  <sheetData>
    <row r="1" spans="1:11" x14ac:dyDescent="0.2">
      <c r="A1" s="1552"/>
      <c r="B1" s="1553"/>
      <c r="C1" s="1553"/>
      <c r="D1" s="1553"/>
      <c r="E1" s="1553"/>
      <c r="F1" s="1553"/>
      <c r="G1" s="1553"/>
      <c r="H1" s="1553"/>
      <c r="I1" s="1553"/>
      <c r="J1" s="1553"/>
      <c r="K1" s="1554"/>
    </row>
    <row r="2" spans="1:11" ht="26.25" x14ac:dyDescent="0.4">
      <c r="A2" s="1568"/>
      <c r="B2" s="1651" t="s">
        <v>752</v>
      </c>
      <c r="C2" s="1652"/>
      <c r="D2" s="1652"/>
      <c r="E2" s="1652"/>
      <c r="F2" s="1652"/>
      <c r="G2" s="1569"/>
      <c r="H2" s="1569"/>
      <c r="I2" s="1569"/>
      <c r="J2" s="1569"/>
      <c r="K2" s="1596"/>
    </row>
    <row r="3" spans="1:11" ht="18" x14ac:dyDescent="0.2">
      <c r="A3" s="1555"/>
      <c r="B3" s="1556"/>
      <c r="C3" s="1556"/>
      <c r="D3" s="1556"/>
      <c r="E3" s="1556"/>
      <c r="F3" s="1556"/>
      <c r="G3" s="1557"/>
      <c r="H3" s="1557"/>
      <c r="I3" s="1557"/>
      <c r="J3" s="1557"/>
      <c r="K3" s="1558"/>
    </row>
    <row r="4" spans="1:11" x14ac:dyDescent="0.2">
      <c r="A4" s="985"/>
      <c r="B4" s="986"/>
      <c r="C4" s="190"/>
      <c r="D4" s="986"/>
      <c r="E4" s="986"/>
      <c r="F4" s="987"/>
      <c r="G4" s="988"/>
      <c r="H4" s="988"/>
      <c r="I4" s="989"/>
      <c r="J4" s="988"/>
      <c r="K4" s="990"/>
    </row>
    <row r="5" spans="1:11" ht="15.75" x14ac:dyDescent="0.2">
      <c r="A5" s="991"/>
      <c r="B5" s="784"/>
      <c r="C5" s="2260" t="s">
        <v>494</v>
      </c>
      <c r="D5" s="2261"/>
      <c r="E5" s="2262"/>
      <c r="F5" s="2263" t="s">
        <v>495</v>
      </c>
      <c r="G5" s="2261"/>
      <c r="H5" s="2262"/>
      <c r="I5" s="2263" t="s">
        <v>753</v>
      </c>
      <c r="J5" s="2261"/>
      <c r="K5" s="2264"/>
    </row>
    <row r="6" spans="1:11" ht="15.75" x14ac:dyDescent="0.2">
      <c r="A6" s="991"/>
      <c r="B6" s="784"/>
      <c r="C6" s="2260" t="s">
        <v>754</v>
      </c>
      <c r="D6" s="2261"/>
      <c r="E6" s="2262"/>
      <c r="F6" s="2263" t="s">
        <v>754</v>
      </c>
      <c r="G6" s="2261"/>
      <c r="H6" s="2262"/>
      <c r="I6" s="2263" t="s">
        <v>755</v>
      </c>
      <c r="J6" s="2261"/>
      <c r="K6" s="2264"/>
    </row>
    <row r="7" spans="1:11" x14ac:dyDescent="0.2">
      <c r="A7" s="991"/>
      <c r="B7" s="784"/>
      <c r="C7" s="2246" t="s">
        <v>756</v>
      </c>
      <c r="D7" s="2247"/>
      <c r="E7" s="2247"/>
      <c r="F7" s="2248" t="s">
        <v>756</v>
      </c>
      <c r="G7" s="2247"/>
      <c r="H7" s="2249"/>
      <c r="I7" s="2250" t="s">
        <v>756</v>
      </c>
      <c r="J7" s="2251"/>
      <c r="K7" s="2252"/>
    </row>
    <row r="8" spans="1:11" x14ac:dyDescent="0.2">
      <c r="A8" s="992"/>
      <c r="B8" s="993"/>
      <c r="C8" s="2253"/>
      <c r="D8" s="2254"/>
      <c r="E8" s="2254"/>
      <c r="F8" s="2255"/>
      <c r="G8" s="2254"/>
      <c r="H8" s="2256"/>
      <c r="I8" s="2257"/>
      <c r="J8" s="2258"/>
      <c r="K8" s="2259"/>
    </row>
    <row r="9" spans="1:11" x14ac:dyDescent="0.2">
      <c r="A9" s="241"/>
      <c r="B9" s="145"/>
      <c r="C9" s="191"/>
      <c r="D9" s="145"/>
      <c r="E9" s="145"/>
      <c r="F9" s="651"/>
      <c r="G9" s="246"/>
      <c r="H9" s="246"/>
      <c r="I9" s="994"/>
      <c r="J9" s="246"/>
      <c r="K9" s="995"/>
    </row>
    <row r="10" spans="1:11" x14ac:dyDescent="0.2">
      <c r="A10" s="241"/>
      <c r="B10" s="145"/>
      <c r="C10" s="191"/>
      <c r="D10" s="145"/>
      <c r="E10" s="145"/>
      <c r="F10" s="651"/>
      <c r="G10" s="246"/>
      <c r="H10" s="246"/>
      <c r="I10" s="994"/>
      <c r="J10" s="246"/>
      <c r="K10" s="995"/>
    </row>
    <row r="11" spans="1:11" ht="18" x14ac:dyDescent="0.25">
      <c r="A11" s="996" t="s">
        <v>999</v>
      </c>
      <c r="B11" s="145"/>
      <c r="C11" s="191"/>
      <c r="D11" s="145"/>
      <c r="E11" s="145"/>
      <c r="F11" s="651"/>
      <c r="G11" s="246"/>
      <c r="H11" s="246"/>
      <c r="I11" s="994"/>
      <c r="J11" s="246"/>
      <c r="K11" s="995"/>
    </row>
    <row r="12" spans="1:11" x14ac:dyDescent="0.2">
      <c r="A12" s="241"/>
      <c r="B12" s="145"/>
      <c r="C12" s="191"/>
      <c r="D12" s="246"/>
      <c r="E12" s="145"/>
      <c r="F12" s="651"/>
      <c r="G12" s="246"/>
      <c r="H12" s="246"/>
      <c r="I12" s="994"/>
      <c r="J12" s="246"/>
      <c r="K12" s="995"/>
    </row>
    <row r="13" spans="1:11" ht="15" x14ac:dyDescent="0.25">
      <c r="A13" s="241"/>
      <c r="B13" s="1653" t="s">
        <v>757</v>
      </c>
      <c r="C13" s="1654"/>
      <c r="D13" s="1387">
        <v>-19338</v>
      </c>
      <c r="E13" s="1192"/>
      <c r="F13" s="1655"/>
      <c r="G13" s="1387">
        <v>-42434</v>
      </c>
      <c r="H13" s="1192"/>
      <c r="I13" s="1655"/>
      <c r="J13" s="1387">
        <f>+D13+G13</f>
        <v>-61772</v>
      </c>
      <c r="K13" s="1656"/>
    </row>
    <row r="14" spans="1:11" ht="15" x14ac:dyDescent="0.25">
      <c r="A14" s="241"/>
      <c r="B14" s="1653"/>
      <c r="C14" s="1654"/>
      <c r="D14" s="1657"/>
      <c r="E14" s="1192"/>
      <c r="F14" s="1655"/>
      <c r="G14" s="1657"/>
      <c r="H14" s="1192"/>
      <c r="I14" s="1655"/>
      <c r="J14" s="1657"/>
      <c r="K14" s="1656"/>
    </row>
    <row r="15" spans="1:11" ht="15" x14ac:dyDescent="0.25">
      <c r="A15" s="241"/>
      <c r="B15" s="1653" t="s">
        <v>758</v>
      </c>
      <c r="C15" s="1654"/>
      <c r="D15" s="1387">
        <v>88013</v>
      </c>
      <c r="E15" s="1192"/>
      <c r="F15" s="1655"/>
      <c r="G15" s="1387">
        <v>1769</v>
      </c>
      <c r="H15" s="1192"/>
      <c r="I15" s="1655"/>
      <c r="J15" s="1387">
        <f>+D15+G15</f>
        <v>89782</v>
      </c>
      <c r="K15" s="1656"/>
    </row>
    <row r="16" spans="1:11" ht="15" x14ac:dyDescent="0.25">
      <c r="A16" s="241"/>
      <c r="B16" s="1653"/>
      <c r="C16" s="1654"/>
      <c r="D16" s="1657"/>
      <c r="E16" s="1192"/>
      <c r="F16" s="1655"/>
      <c r="G16" s="1657"/>
      <c r="H16" s="1192"/>
      <c r="I16" s="1655"/>
      <c r="J16" s="1657"/>
      <c r="K16" s="1656"/>
    </row>
    <row r="17" spans="1:11" ht="15" x14ac:dyDescent="0.25">
      <c r="A17" s="241"/>
      <c r="B17" s="1653" t="s">
        <v>759</v>
      </c>
      <c r="C17" s="1654"/>
      <c r="D17" s="1387">
        <v>107351</v>
      </c>
      <c r="E17" s="1192"/>
      <c r="F17" s="1655"/>
      <c r="G17" s="1387">
        <v>44203</v>
      </c>
      <c r="H17" s="1192"/>
      <c r="I17" s="1655"/>
      <c r="J17" s="1387">
        <f>+D17+G17</f>
        <v>151554</v>
      </c>
      <c r="K17" s="1656"/>
    </row>
    <row r="18" spans="1:11" ht="15" x14ac:dyDescent="0.25">
      <c r="A18" s="241"/>
      <c r="B18" s="1653"/>
      <c r="C18" s="1654"/>
      <c r="D18" s="1387"/>
      <c r="E18" s="1192"/>
      <c r="F18" s="1655"/>
      <c r="G18" s="1387"/>
      <c r="H18" s="1192"/>
      <c r="I18" s="1655"/>
      <c r="J18" s="1657"/>
      <c r="K18" s="1656"/>
    </row>
    <row r="19" spans="1:11" ht="15" x14ac:dyDescent="0.25">
      <c r="A19" s="241"/>
      <c r="B19" s="1653"/>
      <c r="C19" s="1654"/>
      <c r="D19" s="1657"/>
      <c r="E19" s="1192"/>
      <c r="F19" s="1655"/>
      <c r="G19" s="1657"/>
      <c r="H19" s="1192"/>
      <c r="I19" s="1655"/>
      <c r="J19" s="1657"/>
      <c r="K19" s="1656"/>
    </row>
    <row r="20" spans="1:11" ht="15" x14ac:dyDescent="0.25">
      <c r="A20" s="241"/>
      <c r="B20" s="1653" t="s">
        <v>760</v>
      </c>
      <c r="C20" s="1654"/>
      <c r="D20" s="1387">
        <v>3812</v>
      </c>
      <c r="E20" s="1192"/>
      <c r="F20" s="1655"/>
      <c r="G20" s="1387">
        <v>122</v>
      </c>
      <c r="H20" s="1192"/>
      <c r="I20" s="1655"/>
      <c r="J20" s="1387">
        <f>+D20+G20</f>
        <v>3934</v>
      </c>
      <c r="K20" s="1656"/>
    </row>
    <row r="21" spans="1:11" ht="15" x14ac:dyDescent="0.25">
      <c r="A21" s="241"/>
      <c r="B21" s="1653"/>
      <c r="C21" s="1654"/>
      <c r="D21" s="1657"/>
      <c r="E21" s="1192"/>
      <c r="F21" s="1655"/>
      <c r="G21" s="1657"/>
      <c r="H21" s="1192"/>
      <c r="I21" s="1655"/>
      <c r="J21" s="1657"/>
      <c r="K21" s="1656"/>
    </row>
    <row r="22" spans="1:11" ht="15" x14ac:dyDescent="0.25">
      <c r="A22" s="241"/>
      <c r="B22" s="1653"/>
      <c r="C22" s="1654"/>
      <c r="D22" s="1657"/>
      <c r="E22" s="1192"/>
      <c r="F22" s="1655"/>
      <c r="G22" s="1657"/>
      <c r="H22" s="1192"/>
      <c r="I22" s="1655"/>
      <c r="J22" s="1657"/>
      <c r="K22" s="1656"/>
    </row>
    <row r="23" spans="1:11" ht="15" x14ac:dyDescent="0.25">
      <c r="A23" s="241"/>
      <c r="B23" s="1653" t="s">
        <v>761</v>
      </c>
      <c r="C23" s="1654"/>
      <c r="D23" s="1388">
        <v>22344</v>
      </c>
      <c r="E23" s="1658"/>
      <c r="F23" s="1659"/>
      <c r="G23" s="1388">
        <v>1425</v>
      </c>
      <c r="H23" s="1658"/>
      <c r="I23" s="1659"/>
      <c r="J23" s="1259">
        <f>+D23+G23</f>
        <v>23769</v>
      </c>
      <c r="K23" s="1660"/>
    </row>
    <row r="24" spans="1:11" ht="15" x14ac:dyDescent="0.25">
      <c r="A24" s="241"/>
      <c r="B24" s="1653"/>
      <c r="C24" s="1654"/>
      <c r="D24" s="1657"/>
      <c r="E24" s="1192"/>
      <c r="F24" s="1655"/>
      <c r="G24" s="1657"/>
      <c r="H24" s="1192"/>
      <c r="I24" s="1655"/>
      <c r="J24" s="1657"/>
      <c r="K24" s="1656"/>
    </row>
    <row r="25" spans="1:11" ht="15" x14ac:dyDescent="0.25">
      <c r="A25" s="241"/>
      <c r="B25" s="1653" t="s">
        <v>762</v>
      </c>
      <c r="C25" s="1654"/>
      <c r="D25" s="1657" t="s">
        <v>1001</v>
      </c>
      <c r="E25" s="1192"/>
      <c r="F25" s="1655"/>
      <c r="G25" s="1657" t="s">
        <v>1002</v>
      </c>
      <c r="H25" s="1192"/>
      <c r="I25" s="1655"/>
      <c r="J25" s="1657" t="s">
        <v>1003</v>
      </c>
      <c r="K25" s="1656"/>
    </row>
    <row r="26" spans="1:11" ht="15" x14ac:dyDescent="0.25">
      <c r="A26" s="241"/>
      <c r="B26" s="1653"/>
      <c r="C26" s="1654"/>
      <c r="D26" s="1657"/>
      <c r="E26" s="1192"/>
      <c r="F26" s="1655"/>
      <c r="G26" s="1657"/>
      <c r="H26" s="1192"/>
      <c r="I26" s="1655"/>
      <c r="J26" s="1657"/>
      <c r="K26" s="1656"/>
    </row>
    <row r="27" spans="1:11" ht="15" x14ac:dyDescent="0.25">
      <c r="A27" s="241"/>
      <c r="B27" s="1653"/>
      <c r="C27" s="1654"/>
      <c r="D27" s="1657"/>
      <c r="E27" s="1192"/>
      <c r="F27" s="1655"/>
      <c r="G27" s="1664"/>
      <c r="H27" s="1192"/>
      <c r="I27" s="1655"/>
      <c r="J27" s="1657"/>
      <c r="K27" s="1656"/>
    </row>
    <row r="28" spans="1:11" ht="15" x14ac:dyDescent="0.25">
      <c r="A28" s="241"/>
      <c r="B28" s="1653" t="s">
        <v>1004</v>
      </c>
      <c r="C28" s="1654"/>
      <c r="D28" s="1388">
        <v>83</v>
      </c>
      <c r="E28" s="1192"/>
      <c r="F28" s="1655"/>
      <c r="G28" s="1657" t="s">
        <v>763</v>
      </c>
      <c r="H28" s="1192"/>
      <c r="I28" s="1655"/>
      <c r="J28" s="1388">
        <f>+D28</f>
        <v>83</v>
      </c>
      <c r="K28" s="1656"/>
    </row>
    <row r="29" spans="1:11" ht="15" x14ac:dyDescent="0.25">
      <c r="A29" s="241"/>
      <c r="B29" s="1653"/>
      <c r="C29" s="1654"/>
      <c r="D29" s="1665"/>
      <c r="E29" s="1662"/>
      <c r="F29" s="1663"/>
      <c r="G29" s="1661"/>
      <c r="H29" s="1192"/>
      <c r="I29" s="1655"/>
      <c r="J29" s="1661"/>
      <c r="K29" s="1656"/>
    </row>
    <row r="30" spans="1:11" ht="15" x14ac:dyDescent="0.25">
      <c r="A30" s="241"/>
      <c r="B30" s="1653" t="s">
        <v>764</v>
      </c>
      <c r="C30" s="1654"/>
      <c r="D30" s="1387">
        <v>1852</v>
      </c>
      <c r="E30" s="1192"/>
      <c r="F30" s="1655"/>
      <c r="G30" s="1387" t="s">
        <v>763</v>
      </c>
      <c r="H30" s="1192"/>
      <c r="I30" s="1655"/>
      <c r="J30" s="1387">
        <f>+D30</f>
        <v>1852</v>
      </c>
      <c r="K30" s="1656"/>
    </row>
    <row r="31" spans="1:11" ht="15" x14ac:dyDescent="0.25">
      <c r="A31" s="241"/>
      <c r="B31" s="1653"/>
      <c r="C31" s="1654"/>
      <c r="D31" s="1657"/>
      <c r="E31" s="1192"/>
      <c r="F31" s="1655"/>
      <c r="G31" s="1657"/>
      <c r="H31" s="1192"/>
      <c r="I31" s="1655"/>
      <c r="J31" s="1657"/>
      <c r="K31" s="1656"/>
    </row>
    <row r="32" spans="1:11" ht="15" x14ac:dyDescent="0.25">
      <c r="A32" s="241"/>
      <c r="B32" s="1653"/>
      <c r="C32" s="1654"/>
      <c r="D32" s="1657"/>
      <c r="E32" s="1192"/>
      <c r="F32" s="1655"/>
      <c r="G32" s="1657"/>
      <c r="H32" s="1192"/>
      <c r="I32" s="1655"/>
      <c r="J32" s="1657"/>
      <c r="K32" s="1656"/>
    </row>
    <row r="33" spans="1:11" ht="15" x14ac:dyDescent="0.25">
      <c r="A33" s="241"/>
      <c r="B33" s="1653" t="s">
        <v>1005</v>
      </c>
      <c r="C33" s="1654"/>
      <c r="D33" s="1388">
        <v>801265</v>
      </c>
      <c r="E33" s="1658"/>
      <c r="F33" s="1659"/>
      <c r="G33" s="1388">
        <v>61</v>
      </c>
      <c r="H33" s="1192"/>
      <c r="I33" s="1655"/>
      <c r="J33" s="1388">
        <f>+D33+G33</f>
        <v>801326</v>
      </c>
      <c r="K33" s="1660"/>
    </row>
    <row r="34" spans="1:11" ht="15" x14ac:dyDescent="0.25">
      <c r="A34" s="241"/>
      <c r="B34" s="1653"/>
      <c r="C34" s="1654"/>
      <c r="D34" s="1657"/>
      <c r="E34" s="1192"/>
      <c r="F34" s="1655"/>
      <c r="G34" s="1657"/>
      <c r="H34" s="1192"/>
      <c r="I34" s="1655"/>
      <c r="J34" s="1657"/>
      <c r="K34" s="1656"/>
    </row>
    <row r="35" spans="1:11" ht="15" x14ac:dyDescent="0.25">
      <c r="A35" s="241"/>
      <c r="B35" s="1653" t="s">
        <v>765</v>
      </c>
      <c r="C35" s="1654"/>
      <c r="D35" s="1387">
        <v>5448.7</v>
      </c>
      <c r="E35" s="1192"/>
      <c r="F35" s="1655"/>
      <c r="G35" s="1387" t="s">
        <v>1006</v>
      </c>
      <c r="H35" s="1192"/>
      <c r="I35" s="1655"/>
      <c r="J35" s="1387">
        <f>+D35</f>
        <v>5448.7</v>
      </c>
      <c r="K35" s="1656"/>
    </row>
    <row r="36" spans="1:11" ht="15" x14ac:dyDescent="0.25">
      <c r="A36" s="241"/>
      <c r="B36" s="1653"/>
      <c r="C36" s="1654"/>
      <c r="D36" s="1657"/>
      <c r="E36" s="1192"/>
      <c r="F36" s="1655"/>
      <c r="G36" s="1657"/>
      <c r="H36" s="1192"/>
      <c r="I36" s="1655"/>
      <c r="J36" s="1657"/>
      <c r="K36" s="1656"/>
    </row>
    <row r="37" spans="1:11" ht="15" x14ac:dyDescent="0.25">
      <c r="A37" s="241"/>
      <c r="B37" s="1653"/>
      <c r="C37" s="1654"/>
      <c r="D37" s="1657"/>
      <c r="E37" s="1192"/>
      <c r="F37" s="1655"/>
      <c r="G37" s="1657"/>
      <c r="H37" s="1192"/>
      <c r="I37" s="1655"/>
      <c r="J37" s="1657"/>
      <c r="K37" s="1656"/>
    </row>
    <row r="38" spans="1:11" ht="15" x14ac:dyDescent="0.25">
      <c r="A38" s="241"/>
      <c r="B38" s="1653" t="s">
        <v>767</v>
      </c>
      <c r="C38" s="1654"/>
      <c r="D38" s="1657" t="s">
        <v>763</v>
      </c>
      <c r="E38" s="1192"/>
      <c r="F38" s="1655"/>
      <c r="G38" s="1388">
        <v>49</v>
      </c>
      <c r="H38" s="1192"/>
      <c r="I38" s="1655"/>
      <c r="J38" s="1657">
        <v>49</v>
      </c>
      <c r="K38" s="1656"/>
    </row>
    <row r="39" spans="1:11" ht="15" x14ac:dyDescent="0.25">
      <c r="A39" s="241"/>
      <c r="B39" s="1653"/>
      <c r="C39" s="1654"/>
      <c r="D39" s="1657"/>
      <c r="E39" s="1192"/>
      <c r="F39" s="1655"/>
      <c r="G39" s="1657"/>
      <c r="H39" s="1192"/>
      <c r="I39" s="1655"/>
      <c r="J39" s="1657"/>
      <c r="K39" s="1656"/>
    </row>
    <row r="40" spans="1:11" ht="15" x14ac:dyDescent="0.25">
      <c r="A40" s="241"/>
      <c r="B40" s="1653" t="s">
        <v>768</v>
      </c>
      <c r="C40" s="1654"/>
      <c r="D40" s="1657" t="s">
        <v>763</v>
      </c>
      <c r="E40" s="1192"/>
      <c r="F40" s="1655"/>
      <c r="G40" s="1387">
        <v>89.197999999999993</v>
      </c>
      <c r="H40" s="1192"/>
      <c r="I40" s="1655"/>
      <c r="J40" s="1387">
        <v>95</v>
      </c>
      <c r="K40" s="1656"/>
    </row>
    <row r="41" spans="1:11" ht="13.5" thickBot="1" x14ac:dyDescent="0.25">
      <c r="A41" s="241"/>
      <c r="B41" s="145"/>
      <c r="C41" s="191"/>
      <c r="D41" s="53"/>
      <c r="E41" s="246"/>
      <c r="F41" s="994"/>
      <c r="G41" s="53"/>
      <c r="H41" s="246"/>
      <c r="I41" s="994"/>
      <c r="J41" s="53"/>
      <c r="K41" s="995"/>
    </row>
    <row r="42" spans="1:11" x14ac:dyDescent="0.2">
      <c r="A42" s="998"/>
      <c r="B42" s="999"/>
      <c r="C42" s="1000"/>
      <c r="D42" s="1001"/>
      <c r="E42" s="1002"/>
      <c r="F42" s="1003"/>
      <c r="G42" s="1001"/>
      <c r="H42" s="1002"/>
      <c r="I42" s="1003"/>
      <c r="J42" s="1001"/>
      <c r="K42" s="1004"/>
    </row>
    <row r="43" spans="1:11" x14ac:dyDescent="0.2">
      <c r="A43" s="241"/>
      <c r="B43" s="145"/>
      <c r="C43" s="191"/>
      <c r="D43" s="53"/>
      <c r="E43" s="246"/>
      <c r="F43" s="994"/>
      <c r="G43" s="53"/>
      <c r="H43" s="246"/>
      <c r="I43" s="994"/>
      <c r="J43" s="53"/>
      <c r="K43" s="995"/>
    </row>
    <row r="44" spans="1:11" ht="18" x14ac:dyDescent="0.25">
      <c r="A44" s="996" t="s">
        <v>1000</v>
      </c>
      <c r="B44" s="145"/>
      <c r="C44" s="191"/>
      <c r="D44" s="49"/>
      <c r="E44" s="145"/>
      <c r="F44" s="651"/>
      <c r="G44" s="49"/>
      <c r="H44" s="246"/>
      <c r="I44" s="994"/>
      <c r="J44" s="49"/>
      <c r="K44" s="995"/>
    </row>
    <row r="45" spans="1:11" x14ac:dyDescent="0.2">
      <c r="A45" s="241"/>
      <c r="B45" s="145"/>
      <c r="C45" s="191"/>
      <c r="D45" s="49"/>
      <c r="E45" s="145"/>
      <c r="F45" s="651"/>
      <c r="G45" s="49"/>
      <c r="H45" s="246"/>
      <c r="I45" s="994"/>
      <c r="J45" s="49"/>
      <c r="K45" s="995"/>
    </row>
    <row r="46" spans="1:11" ht="15" x14ac:dyDescent="0.25">
      <c r="A46" s="241"/>
      <c r="B46" s="1653" t="s">
        <v>769</v>
      </c>
      <c r="C46" s="1654"/>
      <c r="D46" s="1388">
        <v>4557</v>
      </c>
      <c r="E46" s="1658"/>
      <c r="F46" s="1659"/>
      <c r="G46" s="1388">
        <v>10</v>
      </c>
      <c r="H46" s="1192"/>
      <c r="I46" s="1655"/>
      <c r="J46" s="1388">
        <f>+D46+G46</f>
        <v>4567</v>
      </c>
      <c r="K46" s="997"/>
    </row>
    <row r="47" spans="1:11" ht="15" x14ac:dyDescent="0.25">
      <c r="A47" s="241"/>
      <c r="B47" s="1653"/>
      <c r="C47" s="1654"/>
      <c r="D47" s="1657"/>
      <c r="E47" s="1192"/>
      <c r="F47" s="1655"/>
      <c r="G47" s="1657"/>
      <c r="H47" s="1192"/>
      <c r="I47" s="1655"/>
      <c r="J47" s="1657"/>
      <c r="K47" s="995"/>
    </row>
    <row r="48" spans="1:11" ht="15" x14ac:dyDescent="0.25">
      <c r="A48" s="241"/>
      <c r="B48" s="1653" t="s">
        <v>770</v>
      </c>
      <c r="C48" s="1654"/>
      <c r="D48" s="1387">
        <v>48545.9</v>
      </c>
      <c r="E48" s="1192"/>
      <c r="F48" s="1655"/>
      <c r="G48" s="1387">
        <v>31</v>
      </c>
      <c r="H48" s="1192"/>
      <c r="I48" s="1655"/>
      <c r="J48" s="1387">
        <f>+D48+G48</f>
        <v>48576.9</v>
      </c>
      <c r="K48" s="995"/>
    </row>
    <row r="49" spans="1:11" ht="15" x14ac:dyDescent="0.25">
      <c r="A49" s="241"/>
      <c r="B49" s="1653"/>
      <c r="C49" s="1654"/>
      <c r="D49" s="1657"/>
      <c r="E49" s="1192"/>
      <c r="F49" s="1655"/>
      <c r="G49" s="1657"/>
      <c r="H49" s="1192"/>
      <c r="I49" s="1655"/>
      <c r="J49" s="1657"/>
      <c r="K49" s="995"/>
    </row>
    <row r="50" spans="1:11" ht="15" x14ac:dyDescent="0.25">
      <c r="A50" s="241"/>
      <c r="B50" s="1653"/>
      <c r="C50" s="1654"/>
      <c r="D50" s="1657"/>
      <c r="E50" s="1192"/>
      <c r="F50" s="1655"/>
      <c r="G50" s="1657"/>
      <c r="H50" s="1192"/>
      <c r="I50" s="1655"/>
      <c r="J50" s="1657"/>
      <c r="K50" s="995"/>
    </row>
    <row r="51" spans="1:11" ht="15" x14ac:dyDescent="0.25">
      <c r="A51" s="241"/>
      <c r="B51" s="1653" t="s">
        <v>767</v>
      </c>
      <c r="C51" s="1654"/>
      <c r="D51" s="1657" t="s">
        <v>763</v>
      </c>
      <c r="E51" s="1192"/>
      <c r="F51" s="1655"/>
      <c r="G51" s="1388">
        <v>76</v>
      </c>
      <c r="H51" s="1192"/>
      <c r="I51" s="1655"/>
      <c r="J51" s="1388">
        <f>+G51</f>
        <v>76</v>
      </c>
      <c r="K51" s="995"/>
    </row>
    <row r="52" spans="1:11" ht="15" x14ac:dyDescent="0.25">
      <c r="A52" s="241"/>
      <c r="B52" s="1653"/>
      <c r="C52" s="1654"/>
      <c r="D52" s="1657"/>
      <c r="E52" s="1192"/>
      <c r="F52" s="1655"/>
      <c r="G52" s="1657"/>
      <c r="H52" s="1192"/>
      <c r="I52" s="1655"/>
      <c r="J52" s="1657"/>
      <c r="K52" s="995"/>
    </row>
    <row r="53" spans="1:11" ht="15" x14ac:dyDescent="0.25">
      <c r="A53" s="241"/>
      <c r="B53" s="1653" t="s">
        <v>771</v>
      </c>
      <c r="C53" s="1654"/>
      <c r="D53" s="1657" t="s">
        <v>763</v>
      </c>
      <c r="E53" s="1192"/>
      <c r="F53" s="1655"/>
      <c r="G53" s="1387">
        <v>877.38499999999999</v>
      </c>
      <c r="H53" s="1192"/>
      <c r="I53" s="1655"/>
      <c r="J53" s="1387">
        <f>+G53</f>
        <v>877.38499999999999</v>
      </c>
      <c r="K53" s="995"/>
    </row>
    <row r="54" spans="1:11" ht="13.5" thickBot="1" x14ac:dyDescent="0.25">
      <c r="A54" s="1005"/>
      <c r="B54" s="1006"/>
      <c r="C54" s="1007"/>
      <c r="D54" s="422"/>
      <c r="E54" s="1008"/>
      <c r="F54" s="1009"/>
      <c r="G54" s="1008"/>
      <c r="H54" s="1008"/>
      <c r="I54" s="1009"/>
      <c r="J54" s="1008"/>
      <c r="K54" s="1010"/>
    </row>
    <row r="55" spans="1:11" x14ac:dyDescent="0.2">
      <c r="B55" s="1"/>
      <c r="C55" s="1"/>
      <c r="D55" s="1"/>
      <c r="E55" s="1"/>
      <c r="F55" s="1"/>
      <c r="G55" s="1"/>
      <c r="H55" s="1"/>
      <c r="I55" s="1"/>
      <c r="J55" s="1"/>
      <c r="K55" s="2"/>
    </row>
    <row r="56" spans="1:11" x14ac:dyDescent="0.2">
      <c r="B56" s="1011" t="s">
        <v>772</v>
      </c>
      <c r="C56" s="1"/>
      <c r="D56" s="1"/>
      <c r="E56" s="1"/>
      <c r="F56" s="1"/>
      <c r="G56" s="1"/>
      <c r="H56" s="1"/>
      <c r="I56" s="1"/>
      <c r="J56" s="1"/>
      <c r="K56" s="2"/>
    </row>
    <row r="57" spans="1:11" x14ac:dyDescent="0.2">
      <c r="B57" s="1011" t="s">
        <v>773</v>
      </c>
      <c r="C57" s="1"/>
      <c r="D57" s="1"/>
      <c r="E57" s="1"/>
      <c r="F57" s="1"/>
      <c r="G57" s="1"/>
      <c r="H57" s="1"/>
      <c r="I57" s="1"/>
      <c r="J57" s="1"/>
      <c r="K57" s="2"/>
    </row>
    <row r="58" spans="1:11" x14ac:dyDescent="0.2">
      <c r="B58" s="1011" t="s">
        <v>1009</v>
      </c>
      <c r="C58" s="1"/>
      <c r="D58" s="1"/>
      <c r="E58" s="1"/>
      <c r="F58" s="1"/>
      <c r="G58" s="1"/>
      <c r="H58" s="1"/>
      <c r="I58" s="1"/>
      <c r="J58" s="1"/>
      <c r="K58" s="2"/>
    </row>
    <row r="59" spans="1:11" x14ac:dyDescent="0.2">
      <c r="B59" s="1011" t="s">
        <v>1007</v>
      </c>
      <c r="C59" s="1"/>
      <c r="D59" s="1"/>
      <c r="E59" s="1"/>
      <c r="F59" s="1"/>
      <c r="G59" s="1"/>
      <c r="H59" s="1"/>
      <c r="I59" s="1"/>
      <c r="J59" s="1"/>
      <c r="K59" s="2"/>
    </row>
    <row r="60" spans="1:11" x14ac:dyDescent="0.2">
      <c r="B60" s="1011" t="s">
        <v>774</v>
      </c>
      <c r="C60" s="1"/>
      <c r="D60" s="1"/>
      <c r="E60" s="1"/>
      <c r="F60" s="1"/>
      <c r="G60" s="1"/>
      <c r="H60" s="1"/>
      <c r="I60" s="1"/>
      <c r="J60" s="1"/>
      <c r="K60" s="2"/>
    </row>
    <row r="61" spans="1:11" x14ac:dyDescent="0.2">
      <c r="B61" s="1011" t="s">
        <v>1008</v>
      </c>
      <c r="C61" s="1"/>
      <c r="D61" s="1"/>
      <c r="E61" s="1"/>
      <c r="F61" s="1"/>
      <c r="G61" s="1"/>
      <c r="H61" s="1"/>
      <c r="I61" s="1"/>
      <c r="J61" s="1"/>
      <c r="K61" s="2"/>
    </row>
    <row r="62" spans="1:11" x14ac:dyDescent="0.2">
      <c r="B62" s="1011" t="s">
        <v>775</v>
      </c>
      <c r="C62" s="1"/>
      <c r="D62" s="1"/>
      <c r="E62" s="1"/>
      <c r="F62" s="1"/>
      <c r="G62" s="1"/>
      <c r="H62" s="1"/>
      <c r="I62" s="1"/>
      <c r="J62" s="1"/>
      <c r="K62" s="2"/>
    </row>
    <row r="63" spans="1:11" x14ac:dyDescent="0.2">
      <c r="B63" s="1"/>
      <c r="C63" s="1"/>
      <c r="D63" s="1"/>
      <c r="E63" s="1"/>
      <c r="F63" s="1"/>
      <c r="G63" s="260"/>
      <c r="H63" s="1"/>
      <c r="I63" s="1"/>
      <c r="J63" s="1"/>
      <c r="K63" s="2"/>
    </row>
    <row r="64" spans="1:11" x14ac:dyDescent="0.2">
      <c r="B64" s="1"/>
      <c r="C64" s="1"/>
      <c r="D64" s="1"/>
      <c r="E64" s="1"/>
      <c r="F64" s="1"/>
      <c r="G64" s="1"/>
      <c r="H64" s="1"/>
      <c r="I64" s="1"/>
      <c r="J64" s="1"/>
      <c r="K64" s="2"/>
    </row>
    <row r="65" spans="2:11" x14ac:dyDescent="0.2">
      <c r="B65" s="1"/>
      <c r="C65" s="1"/>
      <c r="D65" s="1"/>
      <c r="E65" s="1"/>
      <c r="F65" s="1"/>
      <c r="G65" s="1"/>
      <c r="H65" s="1"/>
      <c r="I65" s="1"/>
      <c r="J65" s="1"/>
      <c r="K65" s="2"/>
    </row>
  </sheetData>
  <mergeCells count="12">
    <mergeCell ref="C5:E5"/>
    <mergeCell ref="F5:H5"/>
    <mergeCell ref="I5:K5"/>
    <mergeCell ref="C6:E6"/>
    <mergeCell ref="F6:H6"/>
    <mergeCell ref="I6:K6"/>
    <mergeCell ref="C7:E7"/>
    <mergeCell ref="F7:H7"/>
    <mergeCell ref="I7:K7"/>
    <mergeCell ref="C8:E8"/>
    <mergeCell ref="F8:H8"/>
    <mergeCell ref="I8:K8"/>
  </mergeCells>
  <printOptions horizontalCentered="1"/>
  <pageMargins left="0.7" right="0.7" top="0.75" bottom="0.75" header="0.3" footer="0.3"/>
  <pageSetup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pageSetUpPr fitToPage="1"/>
  </sheetPr>
  <dimension ref="A1:M22"/>
  <sheetViews>
    <sheetView workbookViewId="0"/>
  </sheetViews>
  <sheetFormatPr defaultRowHeight="12.75" x14ac:dyDescent="0.2"/>
  <cols>
    <col min="1" max="1" width="2.28515625" style="466" customWidth="1"/>
    <col min="2" max="2" width="17" style="466" customWidth="1"/>
    <col min="3" max="3" width="15.7109375" style="466" customWidth="1"/>
    <col min="4" max="4" width="6.7109375" style="466" customWidth="1"/>
    <col min="5" max="5" width="15.85546875" style="466" customWidth="1"/>
    <col min="6" max="6" width="6.7109375" style="466" customWidth="1"/>
    <col min="7" max="7" width="15.85546875" style="466" customWidth="1"/>
    <col min="8" max="8" width="6.7109375" style="466" customWidth="1"/>
    <col min="9" max="9" width="15.7109375" style="466" customWidth="1"/>
    <col min="10" max="10" width="6.7109375" style="466" customWidth="1"/>
    <col min="11" max="11" width="15.7109375" style="466" customWidth="1"/>
    <col min="12" max="12" width="6.7109375" style="466" customWidth="1"/>
    <col min="13" max="13" width="9.140625" style="25"/>
    <col min="14" max="14" width="13.85546875" style="466" customWidth="1"/>
    <col min="15" max="16384" width="9.140625" style="466"/>
  </cols>
  <sheetData>
    <row r="1" spans="1:12" x14ac:dyDescent="0.2">
      <c r="A1" s="1927"/>
      <c r="B1" s="1928"/>
      <c r="C1" s="1928"/>
      <c r="D1" s="1928"/>
      <c r="E1" s="1928"/>
      <c r="F1" s="1928"/>
      <c r="G1" s="1928"/>
      <c r="H1" s="1928"/>
      <c r="I1" s="1928"/>
      <c r="J1" s="1928"/>
      <c r="K1" s="1928"/>
      <c r="L1" s="1982"/>
    </row>
    <row r="2" spans="1:12" ht="23.25" x14ac:dyDescent="0.2">
      <c r="A2" s="2270" t="s">
        <v>464</v>
      </c>
      <c r="B2" s="2271"/>
      <c r="C2" s="2271"/>
      <c r="D2" s="2271"/>
      <c r="E2" s="2271"/>
      <c r="F2" s="2271"/>
      <c r="G2" s="2271"/>
      <c r="H2" s="2271"/>
      <c r="I2" s="2271"/>
      <c r="J2" s="2271"/>
      <c r="K2" s="2271"/>
      <c r="L2" s="2272"/>
    </row>
    <row r="3" spans="1:12" ht="20.25" x14ac:dyDescent="0.2">
      <c r="A3" s="2273" t="s">
        <v>465</v>
      </c>
      <c r="B3" s="2274"/>
      <c r="C3" s="2274"/>
      <c r="D3" s="2274"/>
      <c r="E3" s="2274"/>
      <c r="F3" s="2274"/>
      <c r="G3" s="2274"/>
      <c r="H3" s="2274"/>
      <c r="I3" s="2274"/>
      <c r="J3" s="2274"/>
      <c r="K3" s="2274"/>
      <c r="L3" s="2275"/>
    </row>
    <row r="4" spans="1:12" ht="20.25" x14ac:dyDescent="0.2">
      <c r="A4" s="2273" t="s">
        <v>205</v>
      </c>
      <c r="B4" s="2274"/>
      <c r="C4" s="2274"/>
      <c r="D4" s="2274"/>
      <c r="E4" s="2274"/>
      <c r="F4" s="2274"/>
      <c r="G4" s="2274"/>
      <c r="H4" s="2274"/>
      <c r="I4" s="2274"/>
      <c r="J4" s="2274"/>
      <c r="K4" s="2274"/>
      <c r="L4" s="2275"/>
    </row>
    <row r="5" spans="1:12" x14ac:dyDescent="0.2">
      <c r="A5" s="1929"/>
      <c r="B5" s="1585"/>
      <c r="C5" s="1647"/>
      <c r="D5" s="1647"/>
      <c r="E5" s="1647"/>
      <c r="F5" s="1647"/>
      <c r="G5" s="1647"/>
      <c r="H5" s="1647"/>
      <c r="I5" s="1647"/>
      <c r="J5" s="1647"/>
      <c r="K5" s="1647"/>
      <c r="L5" s="1977"/>
    </row>
    <row r="6" spans="1:12" x14ac:dyDescent="0.2">
      <c r="A6" s="2418" t="s">
        <v>778</v>
      </c>
      <c r="B6" s="2419"/>
      <c r="C6" s="2412" t="s">
        <v>421</v>
      </c>
      <c r="D6" s="2413"/>
      <c r="E6" s="2413"/>
      <c r="F6" s="2413"/>
      <c r="G6" s="2413"/>
      <c r="H6" s="2413"/>
      <c r="I6" s="2413"/>
      <c r="J6" s="2413"/>
      <c r="K6" s="2414" t="s">
        <v>663</v>
      </c>
      <c r="L6" s="2415"/>
    </row>
    <row r="7" spans="1:12" x14ac:dyDescent="0.2">
      <c r="A7" s="2407"/>
      <c r="B7" s="2408"/>
      <c r="C7" s="2354"/>
      <c r="D7" s="2355"/>
      <c r="E7" s="2355"/>
      <c r="F7" s="2355"/>
      <c r="G7" s="2355"/>
      <c r="H7" s="2355"/>
      <c r="I7" s="2355"/>
      <c r="J7" s="2355"/>
      <c r="K7" s="2376"/>
      <c r="L7" s="2378"/>
    </row>
    <row r="8" spans="1:12" x14ac:dyDescent="0.2">
      <c r="A8" s="2407"/>
      <c r="B8" s="2408"/>
      <c r="C8" s="2342" t="s">
        <v>411</v>
      </c>
      <c r="D8" s="2336"/>
      <c r="E8" s="2336" t="s">
        <v>412</v>
      </c>
      <c r="F8" s="2336"/>
      <c r="G8" s="2336" t="s">
        <v>413</v>
      </c>
      <c r="H8" s="2336"/>
      <c r="I8" s="2336" t="s">
        <v>414</v>
      </c>
      <c r="J8" s="2336"/>
      <c r="K8" s="2376"/>
      <c r="L8" s="2378"/>
    </row>
    <row r="9" spans="1:12" ht="5.25" customHeight="1" thickBot="1" x14ac:dyDescent="0.25">
      <c r="A9" s="2409"/>
      <c r="B9" s="2410"/>
      <c r="C9" s="1957"/>
      <c r="D9" s="1866"/>
      <c r="E9" s="1866"/>
      <c r="F9" s="1866"/>
      <c r="G9" s="1866"/>
      <c r="H9" s="1866"/>
      <c r="I9" s="1866"/>
      <c r="J9" s="1866"/>
      <c r="K9" s="2416"/>
      <c r="L9" s="2417"/>
    </row>
    <row r="10" spans="1:12" x14ac:dyDescent="0.2">
      <c r="A10" s="1943"/>
      <c r="B10" s="467"/>
      <c r="C10" s="1952"/>
      <c r="D10" s="467"/>
      <c r="E10" s="467"/>
      <c r="F10" s="467"/>
      <c r="G10" s="467"/>
      <c r="H10" s="467"/>
      <c r="I10" s="467"/>
      <c r="J10" s="467"/>
      <c r="K10" s="506"/>
      <c r="L10" s="1953"/>
    </row>
    <row r="11" spans="1:12" ht="19.5" customHeight="1" x14ac:dyDescent="0.2">
      <c r="A11" s="1944"/>
      <c r="B11" s="221" t="s">
        <v>449</v>
      </c>
      <c r="C11" s="522">
        <v>101408666</v>
      </c>
      <c r="D11" s="515"/>
      <c r="E11" s="523">
        <v>60339086</v>
      </c>
      <c r="F11" s="517"/>
      <c r="G11" s="523">
        <v>561688542</v>
      </c>
      <c r="H11" s="517"/>
      <c r="I11" s="523">
        <v>4095494</v>
      </c>
      <c r="J11" s="517"/>
      <c r="K11" s="472">
        <f t="shared" ref="K11:K16" si="0">SUM(C11:I11)</f>
        <v>727531788</v>
      </c>
      <c r="L11" s="1978"/>
    </row>
    <row r="12" spans="1:12" ht="19.5" customHeight="1" x14ac:dyDescent="0.2">
      <c r="A12" s="1944"/>
      <c r="B12" s="221" t="s">
        <v>450</v>
      </c>
      <c r="C12" s="514">
        <v>255449726</v>
      </c>
      <c r="D12" s="515"/>
      <c r="E12" s="516">
        <v>264734661</v>
      </c>
      <c r="F12" s="517"/>
      <c r="G12" s="516">
        <v>190310286</v>
      </c>
      <c r="H12" s="517"/>
      <c r="I12" s="516">
        <v>20407573</v>
      </c>
      <c r="J12" s="517"/>
      <c r="K12" s="525">
        <f t="shared" si="0"/>
        <v>730902246</v>
      </c>
      <c r="L12" s="1978"/>
    </row>
    <row r="13" spans="1:12" ht="19.5" customHeight="1" x14ac:dyDescent="0.2">
      <c r="A13" s="1944"/>
      <c r="B13" s="221" t="s">
        <v>442</v>
      </c>
      <c r="C13" s="514">
        <v>832962506</v>
      </c>
      <c r="D13" s="515"/>
      <c r="E13" s="516">
        <v>1957337348</v>
      </c>
      <c r="F13" s="517"/>
      <c r="G13" s="516">
        <v>2016848896</v>
      </c>
      <c r="H13" s="517"/>
      <c r="I13" s="516">
        <v>212064160</v>
      </c>
      <c r="J13" s="517"/>
      <c r="K13" s="525">
        <f t="shared" si="0"/>
        <v>5019212910</v>
      </c>
      <c r="L13" s="1978"/>
    </row>
    <row r="14" spans="1:12" ht="19.5" customHeight="1" x14ac:dyDescent="0.2">
      <c r="A14" s="1944"/>
      <c r="B14" s="221" t="s">
        <v>443</v>
      </c>
      <c r="C14" s="514">
        <v>1578427627</v>
      </c>
      <c r="D14" s="515"/>
      <c r="E14" s="516">
        <v>3059372751</v>
      </c>
      <c r="F14" s="517"/>
      <c r="G14" s="516">
        <v>2866586568</v>
      </c>
      <c r="H14" s="517"/>
      <c r="I14" s="516">
        <v>190647269</v>
      </c>
      <c r="J14" s="517"/>
      <c r="K14" s="525">
        <f t="shared" si="0"/>
        <v>7695034215</v>
      </c>
      <c r="L14" s="1978"/>
    </row>
    <row r="15" spans="1:12" ht="19.5" customHeight="1" x14ac:dyDescent="0.2">
      <c r="A15" s="1944"/>
      <c r="B15" s="221" t="s">
        <v>444</v>
      </c>
      <c r="C15" s="514">
        <v>826538771</v>
      </c>
      <c r="D15" s="515"/>
      <c r="E15" s="516">
        <v>2402624713</v>
      </c>
      <c r="F15" s="517"/>
      <c r="G15" s="516">
        <v>2321527957</v>
      </c>
      <c r="H15" s="517"/>
      <c r="I15" s="516">
        <v>129162960</v>
      </c>
      <c r="J15" s="517"/>
      <c r="K15" s="525">
        <f t="shared" si="0"/>
        <v>5679854401</v>
      </c>
      <c r="L15" s="1978"/>
    </row>
    <row r="16" spans="1:12" ht="19.5" customHeight="1" x14ac:dyDescent="0.2">
      <c r="A16" s="1944"/>
      <c r="B16" s="221" t="s">
        <v>445</v>
      </c>
      <c r="C16" s="514">
        <v>779537388</v>
      </c>
      <c r="D16" s="515"/>
      <c r="E16" s="516">
        <v>19204761439</v>
      </c>
      <c r="F16" s="517"/>
      <c r="G16" s="516">
        <v>8599507396</v>
      </c>
      <c r="H16" s="517"/>
      <c r="I16" s="516">
        <v>109558556</v>
      </c>
      <c r="J16" s="517"/>
      <c r="K16" s="525">
        <f t="shared" si="0"/>
        <v>28693364779</v>
      </c>
      <c r="L16" s="1978"/>
    </row>
    <row r="17" spans="1:12" ht="19.5" customHeight="1" x14ac:dyDescent="0.2">
      <c r="A17" s="1944"/>
      <c r="B17" s="221" t="s">
        <v>12</v>
      </c>
      <c r="C17" s="522">
        <f>SUM(C11:C16)</f>
        <v>4374324684</v>
      </c>
      <c r="D17" s="515"/>
      <c r="E17" s="523">
        <f>SUM(E11:E16)</f>
        <v>26949169998</v>
      </c>
      <c r="F17" s="517"/>
      <c r="G17" s="523">
        <f>SUM(G11:G16)</f>
        <v>16556469645</v>
      </c>
      <c r="H17" s="517"/>
      <c r="I17" s="523">
        <f>SUM(I11:I16)</f>
        <v>665936012</v>
      </c>
      <c r="J17" s="517"/>
      <c r="K17" s="472">
        <f>SUM(K11:K16)</f>
        <v>48545900339</v>
      </c>
      <c r="L17" s="1978"/>
    </row>
    <row r="18" spans="1:12" ht="13.5" thickBot="1" x14ac:dyDescent="0.25">
      <c r="A18" s="1932"/>
      <c r="B18" s="1963"/>
      <c r="C18" s="2014"/>
      <c r="D18" s="1963"/>
      <c r="E18" s="1963"/>
      <c r="F18" s="1963"/>
      <c r="G18" s="1963"/>
      <c r="H18" s="1963"/>
      <c r="I18" s="1963"/>
      <c r="J18" s="1963"/>
      <c r="K18" s="1979"/>
      <c r="L18" s="1980"/>
    </row>
    <row r="20" spans="1:12" x14ac:dyDescent="0.2">
      <c r="A20" s="2269" t="s">
        <v>339</v>
      </c>
      <c r="B20" s="2269"/>
      <c r="C20" s="2269"/>
      <c r="D20" s="2269"/>
      <c r="E20" s="2269"/>
      <c r="F20" s="2269"/>
      <c r="G20" s="2269"/>
      <c r="H20" s="2269"/>
      <c r="I20" s="2269"/>
      <c r="J20" s="2269"/>
      <c r="K20" s="2269"/>
      <c r="L20" s="2269"/>
    </row>
    <row r="21" spans="1:12" x14ac:dyDescent="0.2">
      <c r="A21" s="2269" t="s">
        <v>426</v>
      </c>
      <c r="B21" s="2269"/>
      <c r="C21" s="2269"/>
      <c r="D21" s="2269"/>
      <c r="E21" s="2269"/>
      <c r="F21" s="2269"/>
      <c r="G21" s="2269"/>
      <c r="H21" s="2269"/>
      <c r="I21" s="2269"/>
      <c r="J21" s="2269"/>
      <c r="K21" s="2269"/>
      <c r="L21" s="2269"/>
    </row>
    <row r="22" spans="1:12" x14ac:dyDescent="0.2">
      <c r="A22" s="2269" t="s">
        <v>66</v>
      </c>
      <c r="B22" s="2269"/>
      <c r="C22" s="2269"/>
      <c r="D22" s="2269"/>
      <c r="E22" s="2269"/>
      <c r="F22" s="2269"/>
      <c r="G22" s="2269"/>
      <c r="H22" s="2269"/>
      <c r="I22" s="2269"/>
      <c r="J22" s="2269"/>
      <c r="K22" s="2269"/>
      <c r="L22" s="2269"/>
    </row>
  </sheetData>
  <mergeCells count="13">
    <mergeCell ref="A20:L20"/>
    <mergeCell ref="A21:L21"/>
    <mergeCell ref="A22:L22"/>
    <mergeCell ref="A2:L2"/>
    <mergeCell ref="A3:L3"/>
    <mergeCell ref="A4:L4"/>
    <mergeCell ref="C6:J7"/>
    <mergeCell ref="C8:D8"/>
    <mergeCell ref="E8:F8"/>
    <mergeCell ref="G8:H8"/>
    <mergeCell ref="I8:J8"/>
    <mergeCell ref="A6:B9"/>
    <mergeCell ref="K6:L9"/>
  </mergeCells>
  <printOptions horizontalCentered="1"/>
  <pageMargins left="0.7" right="0.7" top="0.75" bottom="0.75" header="0.3" footer="0.3"/>
  <pageSetup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A1:XFD35"/>
  <sheetViews>
    <sheetView workbookViewId="0">
      <selection sqref="A1:J2"/>
    </sheetView>
  </sheetViews>
  <sheetFormatPr defaultRowHeight="12.75" x14ac:dyDescent="0.2"/>
  <cols>
    <col min="1" max="1" width="2.7109375" style="1" customWidth="1"/>
    <col min="2" max="3" width="3.7109375" style="1" customWidth="1"/>
    <col min="4" max="4" width="35.28515625" style="1" customWidth="1"/>
    <col min="5" max="5" width="22.7109375" style="1" customWidth="1"/>
    <col min="6" max="6" width="7.7109375" style="1" bestFit="1" customWidth="1"/>
    <col min="7" max="7" width="13.7109375" style="1" customWidth="1"/>
    <col min="8" max="8" width="7.140625" style="2" customWidth="1"/>
    <col min="9" max="9" width="15.28515625" customWidth="1"/>
    <col min="10" max="10" width="7" bestFit="1" customWidth="1"/>
    <col min="11" max="13" width="17.7109375" bestFit="1" customWidth="1"/>
  </cols>
  <sheetData>
    <row r="1" spans="1:10" x14ac:dyDescent="0.2">
      <c r="A1" s="2279" t="s">
        <v>480</v>
      </c>
      <c r="B1" s="2280"/>
      <c r="C1" s="2280"/>
      <c r="D1" s="2280"/>
      <c r="E1" s="2280"/>
      <c r="F1" s="2280"/>
      <c r="G1" s="2280"/>
      <c r="H1" s="2280"/>
      <c r="I1" s="2280"/>
      <c r="J1" s="2420"/>
    </row>
    <row r="2" spans="1:10" ht="23.25" customHeight="1" x14ac:dyDescent="0.2">
      <c r="A2" s="2281"/>
      <c r="B2" s="2282"/>
      <c r="C2" s="2282"/>
      <c r="D2" s="2282"/>
      <c r="E2" s="2282"/>
      <c r="F2" s="2282"/>
      <c r="G2" s="2282"/>
      <c r="H2" s="2282"/>
      <c r="I2" s="2282"/>
      <c r="J2" s="2421"/>
    </row>
    <row r="3" spans="1:10" ht="20.25" x14ac:dyDescent="0.3">
      <c r="A3" s="2265" t="s">
        <v>479</v>
      </c>
      <c r="B3" s="2266"/>
      <c r="C3" s="2266"/>
      <c r="D3" s="2266"/>
      <c r="E3" s="2266"/>
      <c r="F3" s="2266"/>
      <c r="G3" s="2266"/>
      <c r="H3" s="2266"/>
      <c r="I3" s="2266"/>
      <c r="J3" s="2267"/>
    </row>
    <row r="4" spans="1:10" ht="20.25" x14ac:dyDescent="0.3">
      <c r="A4" s="2265" t="s">
        <v>205</v>
      </c>
      <c r="B4" s="2266"/>
      <c r="C4" s="2266"/>
      <c r="D4" s="2266"/>
      <c r="E4" s="2266"/>
      <c r="F4" s="2266"/>
      <c r="G4" s="2266"/>
      <c r="H4" s="2266"/>
      <c r="I4" s="2266"/>
      <c r="J4" s="2267"/>
    </row>
    <row r="5" spans="1:10" ht="20.25" x14ac:dyDescent="0.2">
      <c r="A5" s="2422"/>
      <c r="B5" s="2423"/>
      <c r="C5" s="2423"/>
      <c r="D5" s="2423"/>
      <c r="E5" s="2423"/>
      <c r="F5" s="2423"/>
      <c r="G5" s="2423"/>
      <c r="H5" s="2423"/>
      <c r="I5" s="2423"/>
      <c r="J5" s="2424"/>
    </row>
    <row r="6" spans="1:10" ht="15.75" customHeight="1" x14ac:dyDescent="0.2">
      <c r="A6" s="2427" t="s">
        <v>79</v>
      </c>
      <c r="B6" s="2428"/>
      <c r="C6" s="2428"/>
      <c r="D6" s="2429"/>
      <c r="E6" s="2445" t="s">
        <v>344</v>
      </c>
      <c r="F6" s="2442"/>
      <c r="G6" s="2436" t="s">
        <v>478</v>
      </c>
      <c r="H6" s="2442"/>
      <c r="I6" s="2436" t="s">
        <v>664</v>
      </c>
      <c r="J6" s="2437"/>
    </row>
    <row r="7" spans="1:10" ht="15.75" customHeight="1" x14ac:dyDescent="0.2">
      <c r="A7" s="2430"/>
      <c r="B7" s="2431"/>
      <c r="C7" s="2431"/>
      <c r="D7" s="2432"/>
      <c r="E7" s="2446"/>
      <c r="F7" s="2443"/>
      <c r="G7" s="2438"/>
      <c r="H7" s="2443"/>
      <c r="I7" s="2438"/>
      <c r="J7" s="2439"/>
    </row>
    <row r="8" spans="1:10" ht="15.75" customHeight="1" x14ac:dyDescent="0.2">
      <c r="A8" s="2430"/>
      <c r="B8" s="2431"/>
      <c r="C8" s="2431"/>
      <c r="D8" s="2432"/>
      <c r="E8" s="2446"/>
      <c r="F8" s="2443"/>
      <c r="G8" s="2438"/>
      <c r="H8" s="2443"/>
      <c r="I8" s="2438"/>
      <c r="J8" s="2439"/>
    </row>
    <row r="9" spans="1:10" ht="15.75" customHeight="1" thickBot="1" x14ac:dyDescent="0.25">
      <c r="A9" s="2433"/>
      <c r="B9" s="2434"/>
      <c r="C9" s="2434"/>
      <c r="D9" s="2435"/>
      <c r="E9" s="2447"/>
      <c r="F9" s="2444"/>
      <c r="G9" s="2440"/>
      <c r="H9" s="2444"/>
      <c r="I9" s="2440"/>
      <c r="J9" s="2441"/>
    </row>
    <row r="10" spans="1:10" x14ac:dyDescent="0.2">
      <c r="A10" s="394"/>
      <c r="B10" s="56"/>
      <c r="C10" s="56"/>
      <c r="D10" s="395"/>
      <c r="E10" s="387"/>
      <c r="F10" s="851"/>
      <c r="G10" s="387"/>
      <c r="H10" s="851"/>
      <c r="I10" s="145"/>
      <c r="J10" s="50"/>
    </row>
    <row r="11" spans="1:10" x14ac:dyDescent="0.2">
      <c r="A11" s="126"/>
      <c r="B11" s="536" t="s">
        <v>477</v>
      </c>
      <c r="C11" s="535"/>
      <c r="D11" s="534"/>
      <c r="E11" s="533">
        <v>690978727</v>
      </c>
      <c r="F11" s="852">
        <f t="shared" ref="F11:F28" si="0">+E11/E$29</f>
        <v>1.4233513482597684E-2</v>
      </c>
      <c r="G11" s="532">
        <v>253</v>
      </c>
      <c r="H11" s="855">
        <f>G11/$G$29</f>
        <v>5.551898178626289E-2</v>
      </c>
      <c r="I11" s="848">
        <v>44303</v>
      </c>
      <c r="J11" s="857">
        <f>I11/$I$29</f>
        <v>2.0424204593336905E-2</v>
      </c>
    </row>
    <row r="12" spans="1:10" x14ac:dyDescent="0.2">
      <c r="A12" s="126"/>
      <c r="B12" s="536" t="s">
        <v>92</v>
      </c>
      <c r="C12" s="535"/>
      <c r="D12" s="539"/>
      <c r="E12" s="532">
        <f>SUM(E13:E20)</f>
        <v>28459398937</v>
      </c>
      <c r="F12" s="852">
        <f t="shared" si="0"/>
        <v>0.58623691677908296</v>
      </c>
      <c r="G12" s="532">
        <f>SUM(G13:G20)</f>
        <v>2747</v>
      </c>
      <c r="H12" s="855">
        <f t="shared" ref="H12:H29" si="1">G12/$G$29</f>
        <v>0.60280886548167656</v>
      </c>
      <c r="I12" s="848">
        <f>SUM(I13:I20)</f>
        <v>1290360</v>
      </c>
      <c r="J12" s="857">
        <f t="shared" ref="J12:J29" si="2">I12/$I$29</f>
        <v>0.59487115181947514</v>
      </c>
    </row>
    <row r="13" spans="1:10" x14ac:dyDescent="0.2">
      <c r="A13" s="129"/>
      <c r="B13" s="112"/>
      <c r="C13" s="112" t="s">
        <v>476</v>
      </c>
      <c r="D13" s="538"/>
      <c r="E13" s="537">
        <v>1261789652</v>
      </c>
      <c r="F13" s="853">
        <f t="shared" si="0"/>
        <v>2.5991682988446386E-2</v>
      </c>
      <c r="G13" s="537">
        <v>200</v>
      </c>
      <c r="H13" s="856">
        <f t="shared" si="1"/>
        <v>4.3888523151195964E-2</v>
      </c>
      <c r="I13" s="849">
        <v>187924</v>
      </c>
      <c r="J13" s="858">
        <f t="shared" si="2"/>
        <v>8.6635176489137183E-2</v>
      </c>
    </row>
    <row r="14" spans="1:10" x14ac:dyDescent="0.2">
      <c r="A14" s="129"/>
      <c r="B14" s="112"/>
      <c r="C14" s="112" t="s">
        <v>475</v>
      </c>
      <c r="D14" s="114"/>
      <c r="E14" s="537">
        <v>1690000153</v>
      </c>
      <c r="F14" s="853">
        <f t="shared" si="0"/>
        <v>3.4812417551195685E-2</v>
      </c>
      <c r="G14" s="537">
        <v>648</v>
      </c>
      <c r="H14" s="856">
        <f t="shared" si="1"/>
        <v>0.14219881500987491</v>
      </c>
      <c r="I14" s="849">
        <v>127526</v>
      </c>
      <c r="J14" s="858">
        <f t="shared" si="2"/>
        <v>5.8790987404236328E-2</v>
      </c>
    </row>
    <row r="15" spans="1:10" x14ac:dyDescent="0.2">
      <c r="A15" s="129"/>
      <c r="B15" s="112"/>
      <c r="C15" s="112" t="s">
        <v>93</v>
      </c>
      <c r="D15" s="114"/>
      <c r="E15" s="537">
        <v>491500555</v>
      </c>
      <c r="F15" s="853">
        <f t="shared" si="0"/>
        <v>1.0124450294830487E-2</v>
      </c>
      <c r="G15" s="537">
        <v>180</v>
      </c>
      <c r="H15" s="856">
        <f t="shared" si="1"/>
        <v>3.9499670836076368E-2</v>
      </c>
      <c r="I15" s="849">
        <v>53311</v>
      </c>
      <c r="J15" s="858">
        <f t="shared" si="2"/>
        <v>2.4576998647391456E-2</v>
      </c>
    </row>
    <row r="16" spans="1:10" x14ac:dyDescent="0.2">
      <c r="A16" s="129"/>
      <c r="B16" s="112"/>
      <c r="C16" s="112" t="s">
        <v>474</v>
      </c>
      <c r="D16" s="114"/>
      <c r="E16" s="537">
        <v>1269833912</v>
      </c>
      <c r="F16" s="853">
        <f t="shared" si="0"/>
        <v>2.6157387197119547E-2</v>
      </c>
      <c r="G16" s="537">
        <v>282</v>
      </c>
      <c r="H16" s="856">
        <f t="shared" si="1"/>
        <v>6.1882817643186309E-2</v>
      </c>
      <c r="I16" s="849">
        <v>96701</v>
      </c>
      <c r="J16" s="858">
        <f t="shared" si="2"/>
        <v>4.4580299491688416E-2</v>
      </c>
    </row>
    <row r="17" spans="1:10" x14ac:dyDescent="0.2">
      <c r="A17" s="129"/>
      <c r="B17" s="112"/>
      <c r="C17" s="112" t="s">
        <v>473</v>
      </c>
      <c r="D17" s="114"/>
      <c r="E17" s="537">
        <v>7006440621</v>
      </c>
      <c r="F17" s="853">
        <f t="shared" si="0"/>
        <v>0.14432610317397454</v>
      </c>
      <c r="G17" s="537">
        <v>123</v>
      </c>
      <c r="H17" s="856">
        <f t="shared" si="1"/>
        <v>2.6991441737985518E-2</v>
      </c>
      <c r="I17" s="849">
        <v>129154</v>
      </c>
      <c r="J17" s="858">
        <f t="shared" si="2"/>
        <v>5.9541514571199119E-2</v>
      </c>
    </row>
    <row r="18" spans="1:10" x14ac:dyDescent="0.2">
      <c r="A18" s="129"/>
      <c r="B18" s="112"/>
      <c r="C18" s="112" t="s">
        <v>472</v>
      </c>
      <c r="D18" s="114"/>
      <c r="E18" s="537">
        <v>12360205748</v>
      </c>
      <c r="F18" s="853">
        <f t="shared" si="0"/>
        <v>0.25460864175322057</v>
      </c>
      <c r="G18" s="537">
        <v>350</v>
      </c>
      <c r="H18" s="856">
        <f t="shared" si="1"/>
        <v>7.6804915514592939E-2</v>
      </c>
      <c r="I18" s="849">
        <v>428124</v>
      </c>
      <c r="J18" s="858">
        <f t="shared" si="2"/>
        <v>0.197370204440281</v>
      </c>
    </row>
    <row r="19" spans="1:10" x14ac:dyDescent="0.2">
      <c r="A19" s="129"/>
      <c r="B19" s="112"/>
      <c r="C19" s="112" t="s">
        <v>471</v>
      </c>
      <c r="D19" s="114"/>
      <c r="E19" s="537">
        <v>509740685</v>
      </c>
      <c r="F19" s="853">
        <f t="shared" si="0"/>
        <v>1.0500179859482242E-2</v>
      </c>
      <c r="G19" s="537">
        <v>127</v>
      </c>
      <c r="H19" s="856">
        <f t="shared" si="1"/>
        <v>2.7869212201009436E-2</v>
      </c>
      <c r="I19" s="849">
        <v>38188</v>
      </c>
      <c r="J19" s="858">
        <f t="shared" si="2"/>
        <v>1.7605117599493257E-2</v>
      </c>
    </row>
    <row r="20" spans="1:10" x14ac:dyDescent="0.2">
      <c r="A20" s="129"/>
      <c r="B20" s="112"/>
      <c r="C20" s="112" t="s">
        <v>99</v>
      </c>
      <c r="D20" s="114"/>
      <c r="E20" s="537">
        <v>3869887611</v>
      </c>
      <c r="F20" s="853">
        <f t="shared" si="0"/>
        <v>7.9716053960813535E-2</v>
      </c>
      <c r="G20" s="537">
        <v>837</v>
      </c>
      <c r="H20" s="856">
        <f t="shared" si="1"/>
        <v>0.18367346938775511</v>
      </c>
      <c r="I20" s="849">
        <v>229432</v>
      </c>
      <c r="J20" s="858">
        <f t="shared" si="2"/>
        <v>0.10577085317604841</v>
      </c>
    </row>
    <row r="21" spans="1:10" x14ac:dyDescent="0.2">
      <c r="A21" s="126"/>
      <c r="B21" s="536" t="s">
        <v>100</v>
      </c>
      <c r="C21" s="535"/>
      <c r="D21" s="534"/>
      <c r="E21" s="532">
        <f>SUM(E22:E23)</f>
        <v>14433357243</v>
      </c>
      <c r="F21" s="854">
        <f t="shared" si="0"/>
        <v>0.29731361746740059</v>
      </c>
      <c r="G21" s="532">
        <f>SUM(G22:G23)</f>
        <v>204</v>
      </c>
      <c r="H21" s="855">
        <f t="shared" si="1"/>
        <v>4.4766293614219882E-2</v>
      </c>
      <c r="I21" s="848">
        <f>SUM(I22:I23)</f>
        <v>378666</v>
      </c>
      <c r="J21" s="857">
        <f t="shared" si="2"/>
        <v>0.17456948415548637</v>
      </c>
    </row>
    <row r="22" spans="1:10" x14ac:dyDescent="0.2">
      <c r="A22" s="129"/>
      <c r="B22" s="112"/>
      <c r="C22" s="112" t="s">
        <v>470</v>
      </c>
      <c r="D22" s="114"/>
      <c r="E22" s="537">
        <v>13996943606</v>
      </c>
      <c r="F22" s="853">
        <f t="shared" si="0"/>
        <v>0.28832390599943963</v>
      </c>
      <c r="G22" s="537">
        <v>42</v>
      </c>
      <c r="H22" s="856">
        <f t="shared" si="1"/>
        <v>9.2165898617511521E-3</v>
      </c>
      <c r="I22" s="849">
        <v>340053</v>
      </c>
      <c r="J22" s="858">
        <f t="shared" si="2"/>
        <v>0.15676843655233266</v>
      </c>
    </row>
    <row r="23" spans="1:10" x14ac:dyDescent="0.2">
      <c r="A23" s="129"/>
      <c r="B23" s="112"/>
      <c r="C23" s="112" t="s">
        <v>469</v>
      </c>
      <c r="D23" s="114"/>
      <c r="E23" s="537">
        <v>436413637</v>
      </c>
      <c r="F23" s="853">
        <f t="shared" si="0"/>
        <v>8.9897114679609973E-3</v>
      </c>
      <c r="G23" s="537">
        <f>8+154</f>
        <v>162</v>
      </c>
      <c r="H23" s="856">
        <f t="shared" si="1"/>
        <v>3.5549703752468728E-2</v>
      </c>
      <c r="I23" s="849">
        <f>38253+360</f>
        <v>38613</v>
      </c>
      <c r="J23" s="858">
        <f t="shared" si="2"/>
        <v>1.7801047603153691E-2</v>
      </c>
    </row>
    <row r="24" spans="1:10" x14ac:dyDescent="0.2">
      <c r="A24" s="126"/>
      <c r="B24" s="536" t="s">
        <v>104</v>
      </c>
      <c r="C24" s="535"/>
      <c r="D24" s="534"/>
      <c r="E24" s="532">
        <v>222824328</v>
      </c>
      <c r="F24" s="854">
        <f t="shared" si="0"/>
        <v>4.5899720974170721E-3</v>
      </c>
      <c r="G24" s="532">
        <v>61</v>
      </c>
      <c r="H24" s="855">
        <f t="shared" si="1"/>
        <v>1.3385999561114768E-2</v>
      </c>
      <c r="I24" s="848">
        <v>14515</v>
      </c>
      <c r="J24" s="857">
        <f t="shared" si="2"/>
        <v>6.6915858897204517E-3</v>
      </c>
    </row>
    <row r="25" spans="1:10" x14ac:dyDescent="0.2">
      <c r="A25" s="126"/>
      <c r="B25" s="536" t="s">
        <v>105</v>
      </c>
      <c r="C25" s="535"/>
      <c r="D25" s="534"/>
      <c r="E25" s="532">
        <v>511716982</v>
      </c>
      <c r="F25" s="854">
        <f t="shared" si="0"/>
        <v>1.0540889723470745E-2</v>
      </c>
      <c r="G25" s="532">
        <v>288</v>
      </c>
      <c r="H25" s="855">
        <f t="shared" si="1"/>
        <v>6.319947333772219E-2</v>
      </c>
      <c r="I25" s="848">
        <v>41693</v>
      </c>
      <c r="J25" s="857">
        <f t="shared" si="2"/>
        <v>1.9220963864975182E-2</v>
      </c>
    </row>
    <row r="26" spans="1:10" x14ac:dyDescent="0.2">
      <c r="A26" s="126"/>
      <c r="B26" s="536" t="s">
        <v>106</v>
      </c>
      <c r="C26" s="535"/>
      <c r="D26" s="534"/>
      <c r="E26" s="532">
        <v>709478398</v>
      </c>
      <c r="F26" s="854">
        <f t="shared" si="0"/>
        <v>1.4614589348341553E-2</v>
      </c>
      <c r="G26" s="532">
        <v>328</v>
      </c>
      <c r="H26" s="855">
        <f t="shared" si="1"/>
        <v>7.1977177967961381E-2</v>
      </c>
      <c r="I26" s="848">
        <v>151924</v>
      </c>
      <c r="J26" s="857">
        <f t="shared" si="2"/>
        <v>7.0038752649665165E-2</v>
      </c>
    </row>
    <row r="27" spans="1:10" x14ac:dyDescent="0.2">
      <c r="A27" s="126"/>
      <c r="B27" s="536" t="s">
        <v>468</v>
      </c>
      <c r="C27" s="535"/>
      <c r="D27" s="534"/>
      <c r="E27" s="532">
        <v>1030944247</v>
      </c>
      <c r="F27" s="854">
        <f t="shared" si="0"/>
        <v>2.1236484230405285E-2</v>
      </c>
      <c r="G27" s="532">
        <v>140</v>
      </c>
      <c r="H27" s="855">
        <f t="shared" si="1"/>
        <v>3.0721966205837174E-2</v>
      </c>
      <c r="I27" s="848">
        <v>84252</v>
      </c>
      <c r="J27" s="857">
        <f t="shared" si="2"/>
        <v>3.884116392564433E-2</v>
      </c>
    </row>
    <row r="28" spans="1:10" x14ac:dyDescent="0.2">
      <c r="A28" s="126"/>
      <c r="B28" s="536" t="s">
        <v>107</v>
      </c>
      <c r="C28" s="535"/>
      <c r="D28" s="534"/>
      <c r="E28" s="532">
        <v>2487201477</v>
      </c>
      <c r="F28" s="854">
        <f t="shared" si="0"/>
        <v>5.1234016871284045E-2</v>
      </c>
      <c r="G28" s="532">
        <f>144+7+26+64+295</f>
        <v>536</v>
      </c>
      <c r="H28" s="855">
        <f t="shared" si="1"/>
        <v>0.11762124204520517</v>
      </c>
      <c r="I28" s="848">
        <v>163429</v>
      </c>
      <c r="J28" s="857">
        <f t="shared" si="2"/>
        <v>7.5342693101696431E-2</v>
      </c>
    </row>
    <row r="29" spans="1:10" x14ac:dyDescent="0.2">
      <c r="A29" s="126"/>
      <c r="B29" s="536" t="s">
        <v>112</v>
      </c>
      <c r="C29" s="535"/>
      <c r="D29" s="534"/>
      <c r="E29" s="533">
        <f>+E11+E12+E21+E24+E25+E26+E27+E28</f>
        <v>48545900339</v>
      </c>
      <c r="F29" s="852">
        <v>1</v>
      </c>
      <c r="G29" s="532">
        <f>+G11+G12+G21+G24+G25+G26+G27+G28</f>
        <v>4557</v>
      </c>
      <c r="H29" s="855">
        <f t="shared" si="1"/>
        <v>1</v>
      </c>
      <c r="I29" s="848">
        <f>+I11+I12+I21+I24+I25+I26+I27+I28</f>
        <v>2169142</v>
      </c>
      <c r="J29" s="857">
        <f t="shared" si="2"/>
        <v>1</v>
      </c>
    </row>
    <row r="30" spans="1:10" ht="13.5" thickBot="1" x14ac:dyDescent="0.25">
      <c r="A30" s="531"/>
      <c r="B30" s="133"/>
      <c r="C30" s="133"/>
      <c r="D30" s="134"/>
      <c r="E30" s="530"/>
      <c r="F30" s="850"/>
      <c r="G30" s="530"/>
      <c r="H30" s="850"/>
      <c r="I30" s="530"/>
      <c r="J30" s="847"/>
    </row>
    <row r="31" spans="1:10" x14ac:dyDescent="0.2">
      <c r="H31"/>
    </row>
    <row r="32" spans="1:10" x14ac:dyDescent="0.2">
      <c r="A32" s="2425" t="s">
        <v>665</v>
      </c>
      <c r="B32" s="2425"/>
      <c r="C32" s="2425"/>
      <c r="D32" s="2425"/>
      <c r="E32" s="2425"/>
      <c r="F32" s="2425"/>
      <c r="G32" s="2425"/>
      <c r="H32" s="2425"/>
      <c r="I32" s="67"/>
    </row>
    <row r="33" spans="1:16384" x14ac:dyDescent="0.2">
      <c r="A33" s="121" t="s">
        <v>467</v>
      </c>
      <c r="B33" s="121"/>
      <c r="C33" s="121"/>
      <c r="D33" s="121"/>
      <c r="E33" s="121"/>
      <c r="F33" s="121"/>
      <c r="G33" s="121"/>
      <c r="H33" s="121"/>
      <c r="I33" s="121"/>
      <c r="J33" s="121"/>
      <c r="K33" s="121"/>
      <c r="L33" s="121"/>
      <c r="M33" s="121"/>
      <c r="N33" s="121"/>
      <c r="O33" s="121"/>
      <c r="P33" s="121"/>
      <c r="Q33" s="2425"/>
      <c r="R33" s="2425"/>
      <c r="S33" s="2425"/>
      <c r="T33" s="2425"/>
      <c r="U33" s="2425"/>
      <c r="V33" s="2425"/>
      <c r="W33" s="2425"/>
      <c r="X33" s="2425"/>
      <c r="Y33" s="2425"/>
      <c r="Z33" s="2425"/>
      <c r="AA33" s="2425"/>
      <c r="AB33" s="2425"/>
      <c r="AC33" s="2425"/>
      <c r="AD33" s="2425"/>
      <c r="AE33" s="2425"/>
      <c r="AF33" s="2425"/>
      <c r="AG33" s="2425"/>
      <c r="AH33" s="2425"/>
      <c r="AI33" s="2425"/>
      <c r="AJ33" s="2425"/>
      <c r="AK33" s="2425"/>
      <c r="AL33" s="2425"/>
      <c r="AM33" s="2425"/>
      <c r="AN33" s="2425"/>
      <c r="AO33" s="2425"/>
      <c r="AP33" s="2425"/>
      <c r="AQ33" s="2425"/>
      <c r="AR33" s="2425"/>
      <c r="AS33" s="2425"/>
      <c r="AT33" s="2425"/>
      <c r="AU33" s="2425"/>
      <c r="AV33" s="2425"/>
      <c r="AW33" s="2425"/>
      <c r="AX33" s="2425"/>
      <c r="AY33" s="2425"/>
      <c r="AZ33" s="2425"/>
      <c r="BA33" s="2425"/>
      <c r="BB33" s="2425"/>
      <c r="BC33" s="2425"/>
      <c r="BD33" s="2425"/>
      <c r="BE33" s="2425"/>
      <c r="BF33" s="2425"/>
      <c r="BG33" s="2425"/>
      <c r="BH33" s="2425"/>
      <c r="BI33" s="2425"/>
      <c r="BJ33" s="2425"/>
      <c r="BK33" s="2425"/>
      <c r="BL33" s="2425"/>
      <c r="BM33" s="2425"/>
      <c r="BN33" s="2425"/>
      <c r="BO33" s="2425"/>
      <c r="BP33" s="2425"/>
      <c r="BQ33" s="2425"/>
      <c r="BR33" s="2425"/>
      <c r="BS33" s="2425"/>
      <c r="BT33" s="2425"/>
      <c r="BU33" s="2425"/>
      <c r="BV33" s="2425"/>
      <c r="BW33" s="2425"/>
      <c r="BX33" s="2425"/>
      <c r="BY33" s="2425"/>
      <c r="BZ33" s="2425"/>
      <c r="CA33" s="2425"/>
      <c r="CB33" s="2425"/>
      <c r="CC33" s="2425"/>
      <c r="CD33" s="2425"/>
      <c r="CE33" s="2425"/>
      <c r="CF33" s="2425"/>
      <c r="CG33" s="2425"/>
      <c r="CH33" s="2425"/>
      <c r="CI33" s="2425"/>
      <c r="CJ33" s="2425"/>
      <c r="CK33" s="2425"/>
      <c r="CL33" s="2425"/>
      <c r="CM33" s="2425"/>
      <c r="CN33" s="2425"/>
      <c r="CO33" s="2425"/>
      <c r="CP33" s="2425"/>
      <c r="CQ33" s="2425"/>
      <c r="CR33" s="2425"/>
      <c r="CS33" s="2425"/>
      <c r="CT33" s="2425"/>
      <c r="CU33" s="2425"/>
      <c r="CV33" s="2425"/>
      <c r="CW33" s="2425"/>
      <c r="CX33" s="2425"/>
      <c r="CY33" s="2425"/>
      <c r="CZ33" s="2425"/>
      <c r="DA33" s="2425"/>
      <c r="DB33" s="2425"/>
      <c r="DC33" s="2425"/>
      <c r="DD33" s="2425"/>
      <c r="DE33" s="2425"/>
      <c r="DF33" s="2425"/>
      <c r="DG33" s="2425"/>
      <c r="DH33" s="2425"/>
      <c r="DI33" s="2425"/>
      <c r="DJ33" s="2425"/>
      <c r="DK33" s="2425"/>
      <c r="DL33" s="2425"/>
      <c r="DM33" s="2425"/>
      <c r="DN33" s="2425"/>
      <c r="DO33" s="2425"/>
      <c r="DP33" s="2425"/>
      <c r="DQ33" s="2425"/>
      <c r="DR33" s="2425"/>
      <c r="DS33" s="2425"/>
      <c r="DT33" s="2425"/>
      <c r="DU33" s="2425"/>
      <c r="DV33" s="2425"/>
      <c r="DW33" s="2425"/>
      <c r="DX33" s="2425"/>
      <c r="DY33" s="2425"/>
      <c r="DZ33" s="2425"/>
      <c r="EA33" s="2425"/>
      <c r="EB33" s="2425"/>
      <c r="EC33" s="2425"/>
      <c r="ED33" s="2425"/>
      <c r="EE33" s="2425"/>
      <c r="EF33" s="2425"/>
      <c r="EG33" s="2425"/>
      <c r="EH33" s="2425"/>
      <c r="EI33" s="2425"/>
      <c r="EJ33" s="2425"/>
      <c r="EK33" s="2425"/>
      <c r="EL33" s="2425"/>
      <c r="EM33" s="2425"/>
      <c r="EN33" s="2425"/>
      <c r="EO33" s="2425"/>
      <c r="EP33" s="2425"/>
      <c r="EQ33" s="2425"/>
      <c r="ER33" s="2425"/>
      <c r="ES33" s="2425"/>
      <c r="ET33" s="2425"/>
      <c r="EU33" s="2425"/>
      <c r="EV33" s="2425"/>
      <c r="EW33" s="2425"/>
      <c r="EX33" s="2425"/>
      <c r="EY33" s="2425"/>
      <c r="EZ33" s="2425"/>
      <c r="FA33" s="2425"/>
      <c r="FB33" s="2425"/>
      <c r="FC33" s="2425"/>
      <c r="FD33" s="2425"/>
      <c r="FE33" s="2425"/>
      <c r="FF33" s="2425"/>
      <c r="FG33" s="2425"/>
      <c r="FH33" s="2425"/>
      <c r="FI33" s="2425"/>
      <c r="FJ33" s="2425"/>
      <c r="FK33" s="2425"/>
      <c r="FL33" s="2425"/>
      <c r="FM33" s="2425"/>
      <c r="FN33" s="2425"/>
      <c r="FO33" s="2425"/>
      <c r="FP33" s="2425"/>
      <c r="FQ33" s="2425"/>
      <c r="FR33" s="2425"/>
      <c r="FS33" s="2425"/>
      <c r="FT33" s="2425"/>
      <c r="FU33" s="2425"/>
      <c r="FV33" s="2425"/>
      <c r="FW33" s="2425"/>
      <c r="FX33" s="2425"/>
      <c r="FY33" s="2425"/>
      <c r="FZ33" s="2425"/>
      <c r="GA33" s="2425"/>
      <c r="GB33" s="2425"/>
      <c r="GC33" s="2425"/>
      <c r="GD33" s="2425"/>
      <c r="GE33" s="2425"/>
      <c r="GF33" s="2425"/>
      <c r="GG33" s="2425"/>
      <c r="GH33" s="2425"/>
      <c r="GI33" s="2425"/>
      <c r="GJ33" s="2425"/>
      <c r="GK33" s="2425"/>
      <c r="GL33" s="2425"/>
      <c r="GM33" s="2425"/>
      <c r="GN33" s="2425"/>
      <c r="GO33" s="2425"/>
      <c r="GP33" s="2425"/>
      <c r="GQ33" s="2425"/>
      <c r="GR33" s="2425"/>
      <c r="GS33" s="2425"/>
      <c r="GT33" s="2425"/>
      <c r="GU33" s="2425"/>
      <c r="GV33" s="2425"/>
      <c r="GW33" s="2425"/>
      <c r="GX33" s="2425"/>
      <c r="GY33" s="2425"/>
      <c r="GZ33" s="2425"/>
      <c r="HA33" s="2425"/>
      <c r="HB33" s="2425"/>
      <c r="HC33" s="2425"/>
      <c r="HD33" s="2425"/>
      <c r="HE33" s="2425"/>
      <c r="HF33" s="2425"/>
      <c r="HG33" s="2425"/>
      <c r="HH33" s="2425"/>
      <c r="HI33" s="2425"/>
      <c r="HJ33" s="2425"/>
      <c r="HK33" s="2425"/>
      <c r="HL33" s="2425"/>
      <c r="HM33" s="2425"/>
      <c r="HN33" s="2425"/>
      <c r="HO33" s="2425"/>
      <c r="HP33" s="2425"/>
      <c r="HQ33" s="2425"/>
      <c r="HR33" s="2425"/>
      <c r="HS33" s="2425"/>
      <c r="HT33" s="2425"/>
      <c r="HU33" s="2425"/>
      <c r="HV33" s="2425"/>
      <c r="HW33" s="2425"/>
      <c r="HX33" s="2425"/>
      <c r="HY33" s="2425"/>
      <c r="HZ33" s="2425"/>
      <c r="IA33" s="2425"/>
      <c r="IB33" s="2425"/>
      <c r="IC33" s="2425"/>
      <c r="ID33" s="2425"/>
      <c r="IE33" s="2425"/>
      <c r="IF33" s="2425"/>
      <c r="IG33" s="2425"/>
      <c r="IH33" s="2425"/>
      <c r="II33" s="2425"/>
      <c r="IJ33" s="2425"/>
      <c r="IK33" s="2425"/>
      <c r="IL33" s="2425"/>
      <c r="IM33" s="2425"/>
      <c r="IN33" s="2425"/>
      <c r="IO33" s="2425"/>
      <c r="IP33" s="2425"/>
      <c r="IQ33" s="2425"/>
      <c r="IR33" s="2425"/>
      <c r="IS33" s="2425"/>
      <c r="IT33" s="2425"/>
      <c r="IU33" s="2425"/>
      <c r="IV33" s="2425"/>
      <c r="IW33" s="2425"/>
      <c r="IX33" s="2425"/>
      <c r="IY33" s="2425"/>
      <c r="IZ33" s="2425"/>
      <c r="JA33" s="2425"/>
      <c r="JB33" s="2425"/>
      <c r="JC33" s="2425"/>
      <c r="JD33" s="2425"/>
      <c r="JE33" s="2425"/>
      <c r="JF33" s="2425"/>
      <c r="JG33" s="2425"/>
      <c r="JH33" s="2425"/>
      <c r="JI33" s="2425"/>
      <c r="JJ33" s="2425"/>
      <c r="JK33" s="2425"/>
      <c r="JL33" s="2425"/>
      <c r="JM33" s="2425"/>
      <c r="JN33" s="2425"/>
      <c r="JO33" s="2425"/>
      <c r="JP33" s="2425"/>
      <c r="JQ33" s="2425"/>
      <c r="JR33" s="2425"/>
      <c r="JS33" s="2425"/>
      <c r="JT33" s="2425"/>
      <c r="JU33" s="2425"/>
      <c r="JV33" s="2425"/>
      <c r="JW33" s="2425"/>
      <c r="JX33" s="2425"/>
      <c r="JY33" s="2425"/>
      <c r="JZ33" s="2425"/>
      <c r="KA33" s="2425"/>
      <c r="KB33" s="2425"/>
      <c r="KC33" s="2425"/>
      <c r="KD33" s="2425"/>
      <c r="KE33" s="2425"/>
      <c r="KF33" s="2425"/>
      <c r="KG33" s="2425"/>
      <c r="KH33" s="2425"/>
      <c r="KI33" s="2425"/>
      <c r="KJ33" s="2425"/>
      <c r="KK33" s="2425"/>
      <c r="KL33" s="2425"/>
      <c r="KM33" s="2425"/>
      <c r="KN33" s="2425"/>
      <c r="KO33" s="2425"/>
      <c r="KP33" s="2425"/>
      <c r="KQ33" s="2425"/>
      <c r="KR33" s="2425"/>
      <c r="KS33" s="2425"/>
      <c r="KT33" s="2425"/>
      <c r="KU33" s="2425"/>
      <c r="KV33" s="2425"/>
      <c r="KW33" s="2425"/>
      <c r="KX33" s="2425"/>
      <c r="KY33" s="2425"/>
      <c r="KZ33" s="2425"/>
      <c r="LA33" s="2425"/>
      <c r="LB33" s="2425"/>
      <c r="LC33" s="2425"/>
      <c r="LD33" s="2425"/>
      <c r="LE33" s="2425"/>
      <c r="LF33" s="2425"/>
      <c r="LG33" s="2425"/>
      <c r="LH33" s="2425"/>
      <c r="LI33" s="2425"/>
      <c r="LJ33" s="2425"/>
      <c r="LK33" s="2425"/>
      <c r="LL33" s="2425"/>
      <c r="LM33" s="2425"/>
      <c r="LN33" s="2425"/>
      <c r="LO33" s="2425"/>
      <c r="LP33" s="2425"/>
      <c r="LQ33" s="2425"/>
      <c r="LR33" s="2425"/>
      <c r="LS33" s="2425"/>
      <c r="LT33" s="2425"/>
      <c r="LU33" s="2425"/>
      <c r="LV33" s="2425"/>
      <c r="LW33" s="2425"/>
      <c r="LX33" s="2425"/>
      <c r="LY33" s="2425"/>
      <c r="LZ33" s="2425"/>
      <c r="MA33" s="2425"/>
      <c r="MB33" s="2425"/>
      <c r="MC33" s="2425"/>
      <c r="MD33" s="2425"/>
      <c r="ME33" s="2425"/>
      <c r="MF33" s="2425"/>
      <c r="MG33" s="2425"/>
      <c r="MH33" s="2425"/>
      <c r="MI33" s="2425"/>
      <c r="MJ33" s="2425"/>
      <c r="MK33" s="2425"/>
      <c r="ML33" s="2425"/>
      <c r="MM33" s="2425"/>
      <c r="MN33" s="2425"/>
      <c r="MO33" s="2425"/>
      <c r="MP33" s="2425"/>
      <c r="MQ33" s="2425"/>
      <c r="MR33" s="2425"/>
      <c r="MS33" s="2425"/>
      <c r="MT33" s="2425"/>
      <c r="MU33" s="2425"/>
      <c r="MV33" s="2425"/>
      <c r="MW33" s="2425"/>
      <c r="MX33" s="2425"/>
      <c r="MY33" s="2425"/>
      <c r="MZ33" s="2425"/>
      <c r="NA33" s="2425"/>
      <c r="NB33" s="2425"/>
      <c r="NC33" s="2425"/>
      <c r="ND33" s="2425"/>
      <c r="NE33" s="2425"/>
      <c r="NF33" s="2425"/>
      <c r="NG33" s="2425"/>
      <c r="NH33" s="2425"/>
      <c r="NI33" s="2425"/>
      <c r="NJ33" s="2425"/>
      <c r="NK33" s="2425"/>
      <c r="NL33" s="2425"/>
      <c r="NM33" s="2425"/>
      <c r="NN33" s="2425"/>
      <c r="NO33" s="2425"/>
      <c r="NP33" s="2425"/>
      <c r="NQ33" s="2425"/>
      <c r="NR33" s="2425"/>
      <c r="NS33" s="2425"/>
      <c r="NT33" s="2425"/>
      <c r="NU33" s="2425"/>
      <c r="NV33" s="2425"/>
      <c r="NW33" s="2425"/>
      <c r="NX33" s="2425"/>
      <c r="NY33" s="2425"/>
      <c r="NZ33" s="2425"/>
      <c r="OA33" s="2425"/>
      <c r="OB33" s="2425"/>
      <c r="OC33" s="2425"/>
      <c r="OD33" s="2425"/>
      <c r="OE33" s="2425"/>
      <c r="OF33" s="2425"/>
      <c r="OG33" s="2425"/>
      <c r="OH33" s="2425"/>
      <c r="OI33" s="2425"/>
      <c r="OJ33" s="2425"/>
      <c r="OK33" s="2425"/>
      <c r="OL33" s="2425"/>
      <c r="OM33" s="2425"/>
      <c r="ON33" s="2425"/>
      <c r="OO33" s="2425"/>
      <c r="OP33" s="2425"/>
      <c r="OQ33" s="2425"/>
      <c r="OR33" s="2425"/>
      <c r="OS33" s="2425"/>
      <c r="OT33" s="2425"/>
      <c r="OU33" s="2425"/>
      <c r="OV33" s="2425"/>
      <c r="OW33" s="2425"/>
      <c r="OX33" s="2425"/>
      <c r="OY33" s="2425"/>
      <c r="OZ33" s="2425"/>
      <c r="PA33" s="2425"/>
      <c r="PB33" s="2425"/>
      <c r="PC33" s="2425"/>
      <c r="PD33" s="2425"/>
      <c r="PE33" s="2425"/>
      <c r="PF33" s="2425"/>
      <c r="PG33" s="2425"/>
      <c r="PH33" s="2425"/>
      <c r="PI33" s="2425"/>
      <c r="PJ33" s="2425"/>
      <c r="PK33" s="2425"/>
      <c r="PL33" s="2425"/>
      <c r="PM33" s="2425"/>
      <c r="PN33" s="2425"/>
      <c r="PO33" s="2425"/>
      <c r="PP33" s="2425"/>
      <c r="PQ33" s="2425"/>
      <c r="PR33" s="2425"/>
      <c r="PS33" s="2425"/>
      <c r="PT33" s="2425"/>
      <c r="PU33" s="2425"/>
      <c r="PV33" s="2425"/>
      <c r="PW33" s="2425"/>
      <c r="PX33" s="2425"/>
      <c r="PY33" s="2425"/>
      <c r="PZ33" s="2425"/>
      <c r="QA33" s="2425"/>
      <c r="QB33" s="2425"/>
      <c r="QC33" s="2425"/>
      <c r="QD33" s="2425"/>
      <c r="QE33" s="2425"/>
      <c r="QF33" s="2425"/>
      <c r="QG33" s="2425"/>
      <c r="QH33" s="2425"/>
      <c r="QI33" s="2425"/>
      <c r="QJ33" s="2425"/>
      <c r="QK33" s="2425"/>
      <c r="QL33" s="2425"/>
      <c r="QM33" s="2425"/>
      <c r="QN33" s="2425"/>
      <c r="QO33" s="2425"/>
      <c r="QP33" s="2425"/>
      <c r="QQ33" s="2425"/>
      <c r="QR33" s="2425"/>
      <c r="QS33" s="2425"/>
      <c r="QT33" s="2425"/>
      <c r="QU33" s="2425"/>
      <c r="QV33" s="2425"/>
      <c r="QW33" s="2425"/>
      <c r="QX33" s="2425"/>
      <c r="QY33" s="2425"/>
      <c r="QZ33" s="2425"/>
      <c r="RA33" s="2425"/>
      <c r="RB33" s="2425"/>
      <c r="RC33" s="2425"/>
      <c r="RD33" s="2425"/>
      <c r="RE33" s="2425"/>
      <c r="RF33" s="2425"/>
      <c r="RG33" s="2425"/>
      <c r="RH33" s="2425"/>
      <c r="RI33" s="2425"/>
      <c r="RJ33" s="2425"/>
      <c r="RK33" s="2425"/>
      <c r="RL33" s="2425"/>
      <c r="RM33" s="2425"/>
      <c r="RN33" s="2425"/>
      <c r="RO33" s="2425"/>
      <c r="RP33" s="2425"/>
      <c r="RQ33" s="2425"/>
      <c r="RR33" s="2425"/>
      <c r="RS33" s="2425"/>
      <c r="RT33" s="2425"/>
      <c r="RU33" s="2425"/>
      <c r="RV33" s="2425"/>
      <c r="RW33" s="2425"/>
      <c r="RX33" s="2425"/>
      <c r="RY33" s="2425"/>
      <c r="RZ33" s="2425"/>
      <c r="SA33" s="2425"/>
      <c r="SB33" s="2425"/>
      <c r="SC33" s="2425"/>
      <c r="SD33" s="2425"/>
      <c r="SE33" s="2425"/>
      <c r="SF33" s="2425"/>
      <c r="SG33" s="2425"/>
      <c r="SH33" s="2425"/>
      <c r="SI33" s="2425"/>
      <c r="SJ33" s="2425"/>
      <c r="SK33" s="2425"/>
      <c r="SL33" s="2425"/>
      <c r="SM33" s="2425"/>
      <c r="SN33" s="2425"/>
      <c r="SO33" s="2425"/>
      <c r="SP33" s="2425"/>
      <c r="SQ33" s="2425"/>
      <c r="SR33" s="2425"/>
      <c r="SS33" s="2425"/>
      <c r="ST33" s="2425"/>
      <c r="SU33" s="2425"/>
      <c r="SV33" s="2425"/>
      <c r="SW33" s="2425"/>
      <c r="SX33" s="2425"/>
      <c r="SY33" s="2425"/>
      <c r="SZ33" s="2425"/>
      <c r="TA33" s="2425"/>
      <c r="TB33" s="2425"/>
      <c r="TC33" s="2425"/>
      <c r="TD33" s="2425"/>
      <c r="TE33" s="2425"/>
      <c r="TF33" s="2425"/>
      <c r="TG33" s="2425"/>
      <c r="TH33" s="2425"/>
      <c r="TI33" s="2425"/>
      <c r="TJ33" s="2425"/>
      <c r="TK33" s="2425"/>
      <c r="TL33" s="2425"/>
      <c r="TM33" s="2425"/>
      <c r="TN33" s="2425"/>
      <c r="TO33" s="2425"/>
      <c r="TP33" s="2425"/>
      <c r="TQ33" s="2425"/>
      <c r="TR33" s="2425"/>
      <c r="TS33" s="2425"/>
      <c r="TT33" s="2425"/>
      <c r="TU33" s="2425"/>
      <c r="TV33" s="2425"/>
      <c r="TW33" s="2425"/>
      <c r="TX33" s="2425"/>
      <c r="TY33" s="2425"/>
      <c r="TZ33" s="2425"/>
      <c r="UA33" s="2425"/>
      <c r="UB33" s="2425"/>
      <c r="UC33" s="2425"/>
      <c r="UD33" s="2425"/>
      <c r="UE33" s="2425"/>
      <c r="UF33" s="2425"/>
      <c r="UG33" s="2425"/>
      <c r="UH33" s="2425"/>
      <c r="UI33" s="2425"/>
      <c r="UJ33" s="2425"/>
      <c r="UK33" s="2425"/>
      <c r="UL33" s="2425"/>
      <c r="UM33" s="2425"/>
      <c r="UN33" s="2425"/>
      <c r="UO33" s="2425"/>
      <c r="UP33" s="2425"/>
      <c r="UQ33" s="2425"/>
      <c r="UR33" s="2425"/>
      <c r="US33" s="2425"/>
      <c r="UT33" s="2425"/>
      <c r="UU33" s="2425"/>
      <c r="UV33" s="2425"/>
      <c r="UW33" s="2425"/>
      <c r="UX33" s="2425"/>
      <c r="UY33" s="2425"/>
      <c r="UZ33" s="2425"/>
      <c r="VA33" s="2425"/>
      <c r="VB33" s="2425"/>
      <c r="VC33" s="2425"/>
      <c r="VD33" s="2425"/>
      <c r="VE33" s="2425"/>
      <c r="VF33" s="2425"/>
      <c r="VG33" s="2425"/>
      <c r="VH33" s="2425"/>
      <c r="VI33" s="2425"/>
      <c r="VJ33" s="2425"/>
      <c r="VK33" s="2425"/>
      <c r="VL33" s="2425"/>
      <c r="VM33" s="2425"/>
      <c r="VN33" s="2425"/>
      <c r="VO33" s="2425"/>
      <c r="VP33" s="2425"/>
      <c r="VQ33" s="2425"/>
      <c r="VR33" s="2425"/>
      <c r="VS33" s="2425"/>
      <c r="VT33" s="2425"/>
      <c r="VU33" s="2425"/>
      <c r="VV33" s="2425"/>
      <c r="VW33" s="2425"/>
      <c r="VX33" s="2425"/>
      <c r="VY33" s="2425"/>
      <c r="VZ33" s="2425"/>
      <c r="WA33" s="2425"/>
      <c r="WB33" s="2425"/>
      <c r="WC33" s="2425"/>
      <c r="WD33" s="2425"/>
      <c r="WE33" s="2425"/>
      <c r="WF33" s="2425"/>
      <c r="WG33" s="2425"/>
      <c r="WH33" s="2425"/>
      <c r="WI33" s="2425"/>
      <c r="WJ33" s="2425"/>
      <c r="WK33" s="2425"/>
      <c r="WL33" s="2425"/>
      <c r="WM33" s="2425"/>
      <c r="WN33" s="2425"/>
      <c r="WO33" s="2425"/>
      <c r="WP33" s="2425"/>
      <c r="WQ33" s="2425"/>
      <c r="WR33" s="2425"/>
      <c r="WS33" s="2425"/>
      <c r="WT33" s="2425"/>
      <c r="WU33" s="2425"/>
      <c r="WV33" s="2425"/>
      <c r="WW33" s="2425"/>
      <c r="WX33" s="2425"/>
      <c r="WY33" s="2425"/>
      <c r="WZ33" s="2425"/>
      <c r="XA33" s="2425"/>
      <c r="XB33" s="2425"/>
      <c r="XC33" s="2425"/>
      <c r="XD33" s="2425"/>
      <c r="XE33" s="2425"/>
      <c r="XF33" s="2425"/>
      <c r="XG33" s="2425"/>
      <c r="XH33" s="2425"/>
      <c r="XI33" s="2425"/>
      <c r="XJ33" s="2425"/>
      <c r="XK33" s="2425"/>
      <c r="XL33" s="2425"/>
      <c r="XM33" s="2425"/>
      <c r="XN33" s="2425"/>
      <c r="XO33" s="2425"/>
      <c r="XP33" s="2425"/>
      <c r="XQ33" s="2425"/>
      <c r="XR33" s="2425"/>
      <c r="XS33" s="2425"/>
      <c r="XT33" s="2425"/>
      <c r="XU33" s="2425"/>
      <c r="XV33" s="2425"/>
      <c r="XW33" s="2425"/>
      <c r="XX33" s="2425"/>
      <c r="XY33" s="2425"/>
      <c r="XZ33" s="2425"/>
      <c r="YA33" s="2425"/>
      <c r="YB33" s="2425"/>
      <c r="YC33" s="2425"/>
      <c r="YD33" s="2425"/>
      <c r="YE33" s="2425"/>
      <c r="YF33" s="2425"/>
      <c r="YG33" s="2425"/>
      <c r="YH33" s="2425"/>
      <c r="YI33" s="2425"/>
      <c r="YJ33" s="2425"/>
      <c r="YK33" s="2425"/>
      <c r="YL33" s="2425"/>
      <c r="YM33" s="2425"/>
      <c r="YN33" s="2425"/>
      <c r="YO33" s="2425"/>
      <c r="YP33" s="2425"/>
      <c r="YQ33" s="2425"/>
      <c r="YR33" s="2425"/>
      <c r="YS33" s="2425"/>
      <c r="YT33" s="2425"/>
      <c r="YU33" s="2425"/>
      <c r="YV33" s="2425"/>
      <c r="YW33" s="2425"/>
      <c r="YX33" s="2425"/>
      <c r="YY33" s="2425"/>
      <c r="YZ33" s="2425"/>
      <c r="ZA33" s="2425"/>
      <c r="ZB33" s="2425"/>
      <c r="ZC33" s="2425"/>
      <c r="ZD33" s="2425"/>
      <c r="ZE33" s="2425"/>
      <c r="ZF33" s="2425"/>
      <c r="ZG33" s="2425"/>
      <c r="ZH33" s="2425"/>
      <c r="ZI33" s="2425"/>
      <c r="ZJ33" s="2425"/>
      <c r="ZK33" s="2425"/>
      <c r="ZL33" s="2425"/>
      <c r="ZM33" s="2425"/>
      <c r="ZN33" s="2425"/>
      <c r="ZO33" s="2425"/>
      <c r="ZP33" s="2425"/>
      <c r="ZQ33" s="2425"/>
      <c r="ZR33" s="2425"/>
      <c r="ZS33" s="2425"/>
      <c r="ZT33" s="2425"/>
      <c r="ZU33" s="2425"/>
      <c r="ZV33" s="2425"/>
      <c r="ZW33" s="2425"/>
      <c r="ZX33" s="2425"/>
      <c r="ZY33" s="2425"/>
      <c r="ZZ33" s="2425"/>
      <c r="AAA33" s="2425"/>
      <c r="AAB33" s="2425"/>
      <c r="AAC33" s="2425"/>
      <c r="AAD33" s="2425"/>
      <c r="AAE33" s="2425"/>
      <c r="AAF33" s="2425"/>
      <c r="AAG33" s="2425"/>
      <c r="AAH33" s="2425"/>
      <c r="AAI33" s="2425"/>
      <c r="AAJ33" s="2425"/>
      <c r="AAK33" s="2425"/>
      <c r="AAL33" s="2425"/>
      <c r="AAM33" s="2425"/>
      <c r="AAN33" s="2425"/>
      <c r="AAO33" s="2425"/>
      <c r="AAP33" s="2425"/>
      <c r="AAQ33" s="2425"/>
      <c r="AAR33" s="2425"/>
      <c r="AAS33" s="2425"/>
      <c r="AAT33" s="2425"/>
      <c r="AAU33" s="2425"/>
      <c r="AAV33" s="2425"/>
      <c r="AAW33" s="2425"/>
      <c r="AAX33" s="2425"/>
      <c r="AAY33" s="2425"/>
      <c r="AAZ33" s="2425"/>
      <c r="ABA33" s="2425"/>
      <c r="ABB33" s="2425"/>
      <c r="ABC33" s="2425"/>
      <c r="ABD33" s="2425"/>
      <c r="ABE33" s="2425"/>
      <c r="ABF33" s="2425"/>
      <c r="ABG33" s="2425"/>
      <c r="ABH33" s="2425"/>
      <c r="ABI33" s="2425"/>
      <c r="ABJ33" s="2425"/>
      <c r="ABK33" s="2425"/>
      <c r="ABL33" s="2425"/>
      <c r="ABM33" s="2425"/>
      <c r="ABN33" s="2425"/>
      <c r="ABO33" s="2425"/>
      <c r="ABP33" s="2425"/>
      <c r="ABQ33" s="2425"/>
      <c r="ABR33" s="2425"/>
      <c r="ABS33" s="2425"/>
      <c r="ABT33" s="2425"/>
      <c r="ABU33" s="2425"/>
      <c r="ABV33" s="2425"/>
      <c r="ABW33" s="2425"/>
      <c r="ABX33" s="2425"/>
      <c r="ABY33" s="2425"/>
      <c r="ABZ33" s="2425"/>
      <c r="ACA33" s="2425"/>
      <c r="ACB33" s="2425"/>
      <c r="ACC33" s="2425"/>
      <c r="ACD33" s="2425"/>
      <c r="ACE33" s="2425"/>
      <c r="ACF33" s="2425"/>
      <c r="ACG33" s="2425"/>
      <c r="ACH33" s="2425"/>
      <c r="ACI33" s="2425"/>
      <c r="ACJ33" s="2425"/>
      <c r="ACK33" s="2425"/>
      <c r="ACL33" s="2425"/>
      <c r="ACM33" s="2425"/>
      <c r="ACN33" s="2425"/>
      <c r="ACO33" s="2425"/>
      <c r="ACP33" s="2425"/>
      <c r="ACQ33" s="2425"/>
      <c r="ACR33" s="2425"/>
      <c r="ACS33" s="2425"/>
      <c r="ACT33" s="2425"/>
      <c r="ACU33" s="2425"/>
      <c r="ACV33" s="2425"/>
      <c r="ACW33" s="2425"/>
      <c r="ACX33" s="2425"/>
      <c r="ACY33" s="2425"/>
      <c r="ACZ33" s="2425"/>
      <c r="ADA33" s="2425"/>
      <c r="ADB33" s="2425"/>
      <c r="ADC33" s="2425"/>
      <c r="ADD33" s="2425"/>
      <c r="ADE33" s="2425"/>
      <c r="ADF33" s="2425"/>
      <c r="ADG33" s="2425"/>
      <c r="ADH33" s="2425"/>
      <c r="ADI33" s="2425"/>
      <c r="ADJ33" s="2425"/>
      <c r="ADK33" s="2425"/>
      <c r="ADL33" s="2425"/>
      <c r="ADM33" s="2425"/>
      <c r="ADN33" s="2425"/>
      <c r="ADO33" s="2425"/>
      <c r="ADP33" s="2425"/>
      <c r="ADQ33" s="2425"/>
      <c r="ADR33" s="2425"/>
      <c r="ADS33" s="2425"/>
      <c r="ADT33" s="2425"/>
      <c r="ADU33" s="2425"/>
      <c r="ADV33" s="2425"/>
      <c r="ADW33" s="2425"/>
      <c r="ADX33" s="2425"/>
      <c r="ADY33" s="2425"/>
      <c r="ADZ33" s="2425"/>
      <c r="AEA33" s="2425"/>
      <c r="AEB33" s="2425"/>
      <c r="AEC33" s="2425"/>
      <c r="AED33" s="2425"/>
      <c r="AEE33" s="2425"/>
      <c r="AEF33" s="2425"/>
      <c r="AEG33" s="2425"/>
      <c r="AEH33" s="2425"/>
      <c r="AEI33" s="2425"/>
      <c r="AEJ33" s="2425"/>
      <c r="AEK33" s="2425"/>
      <c r="AEL33" s="2425"/>
      <c r="AEM33" s="2425"/>
      <c r="AEN33" s="2425"/>
      <c r="AEO33" s="2425"/>
      <c r="AEP33" s="2425"/>
      <c r="AEQ33" s="2425"/>
      <c r="AER33" s="2425"/>
      <c r="AES33" s="2425"/>
      <c r="AET33" s="2425"/>
      <c r="AEU33" s="2425"/>
      <c r="AEV33" s="2425"/>
      <c r="AEW33" s="2425"/>
      <c r="AEX33" s="2425"/>
      <c r="AEY33" s="2425"/>
      <c r="AEZ33" s="2425"/>
      <c r="AFA33" s="2425"/>
      <c r="AFB33" s="2425"/>
      <c r="AFC33" s="2425"/>
      <c r="AFD33" s="2425"/>
      <c r="AFE33" s="2425"/>
      <c r="AFF33" s="2425"/>
      <c r="AFG33" s="2425"/>
      <c r="AFH33" s="2425"/>
      <c r="AFI33" s="2425"/>
      <c r="AFJ33" s="2425"/>
      <c r="AFK33" s="2425"/>
      <c r="AFL33" s="2425"/>
      <c r="AFM33" s="2425"/>
      <c r="AFN33" s="2425"/>
      <c r="AFO33" s="2425"/>
      <c r="AFP33" s="2425"/>
      <c r="AFQ33" s="2425"/>
      <c r="AFR33" s="2425"/>
      <c r="AFS33" s="2425"/>
      <c r="AFT33" s="2425"/>
      <c r="AFU33" s="2425"/>
      <c r="AFV33" s="2425"/>
      <c r="AFW33" s="2425"/>
      <c r="AFX33" s="2425"/>
      <c r="AFY33" s="2425"/>
      <c r="AFZ33" s="2425"/>
      <c r="AGA33" s="2425"/>
      <c r="AGB33" s="2425"/>
      <c r="AGC33" s="2425"/>
      <c r="AGD33" s="2425"/>
      <c r="AGE33" s="2425"/>
      <c r="AGF33" s="2425"/>
      <c r="AGG33" s="2425"/>
      <c r="AGH33" s="2425"/>
      <c r="AGI33" s="2425"/>
      <c r="AGJ33" s="2425"/>
      <c r="AGK33" s="2425"/>
      <c r="AGL33" s="2425"/>
      <c r="AGM33" s="2425"/>
      <c r="AGN33" s="2425"/>
      <c r="AGO33" s="2425"/>
      <c r="AGP33" s="2425"/>
      <c r="AGQ33" s="2425"/>
      <c r="AGR33" s="2425"/>
      <c r="AGS33" s="2425"/>
      <c r="AGT33" s="2425"/>
      <c r="AGU33" s="2425"/>
      <c r="AGV33" s="2425"/>
      <c r="AGW33" s="2425"/>
      <c r="AGX33" s="2425"/>
      <c r="AGY33" s="2425"/>
      <c r="AGZ33" s="2425"/>
      <c r="AHA33" s="2425"/>
      <c r="AHB33" s="2425"/>
      <c r="AHC33" s="2425"/>
      <c r="AHD33" s="2425"/>
      <c r="AHE33" s="2425"/>
      <c r="AHF33" s="2425"/>
      <c r="AHG33" s="2425"/>
      <c r="AHH33" s="2425"/>
      <c r="AHI33" s="2425"/>
      <c r="AHJ33" s="2425"/>
      <c r="AHK33" s="2425"/>
      <c r="AHL33" s="2425"/>
      <c r="AHM33" s="2425"/>
      <c r="AHN33" s="2425"/>
      <c r="AHO33" s="2425"/>
      <c r="AHP33" s="2425"/>
      <c r="AHQ33" s="2425"/>
      <c r="AHR33" s="2425"/>
      <c r="AHS33" s="2425"/>
      <c r="AHT33" s="2425"/>
      <c r="AHU33" s="2425"/>
      <c r="AHV33" s="2425"/>
      <c r="AHW33" s="2425"/>
      <c r="AHX33" s="2425"/>
      <c r="AHY33" s="2425"/>
      <c r="AHZ33" s="2425"/>
      <c r="AIA33" s="2425"/>
      <c r="AIB33" s="2425"/>
      <c r="AIC33" s="2425"/>
      <c r="AID33" s="2425"/>
      <c r="AIE33" s="2425"/>
      <c r="AIF33" s="2425"/>
      <c r="AIG33" s="2425"/>
      <c r="AIH33" s="2425"/>
      <c r="AII33" s="2425"/>
      <c r="AIJ33" s="2425"/>
      <c r="AIK33" s="2425"/>
      <c r="AIL33" s="2425"/>
      <c r="AIM33" s="2425"/>
      <c r="AIN33" s="2425"/>
      <c r="AIO33" s="2425"/>
      <c r="AIP33" s="2425"/>
      <c r="AIQ33" s="2425"/>
      <c r="AIR33" s="2425"/>
      <c r="AIS33" s="2425"/>
      <c r="AIT33" s="2425"/>
      <c r="AIU33" s="2425"/>
      <c r="AIV33" s="2425"/>
      <c r="AIW33" s="2425"/>
      <c r="AIX33" s="2425"/>
      <c r="AIY33" s="2425"/>
      <c r="AIZ33" s="2425"/>
      <c r="AJA33" s="2425"/>
      <c r="AJB33" s="2425"/>
      <c r="AJC33" s="2425"/>
      <c r="AJD33" s="2425"/>
      <c r="AJE33" s="2425"/>
      <c r="AJF33" s="2425"/>
      <c r="AJG33" s="2425"/>
      <c r="AJH33" s="2425"/>
      <c r="AJI33" s="2425"/>
      <c r="AJJ33" s="2425"/>
      <c r="AJK33" s="2425"/>
      <c r="AJL33" s="2425"/>
      <c r="AJM33" s="2425"/>
      <c r="AJN33" s="2425"/>
      <c r="AJO33" s="2425"/>
      <c r="AJP33" s="2425"/>
      <c r="AJQ33" s="2425"/>
      <c r="AJR33" s="2425"/>
      <c r="AJS33" s="2425"/>
      <c r="AJT33" s="2425"/>
      <c r="AJU33" s="2425"/>
      <c r="AJV33" s="2425"/>
      <c r="AJW33" s="2425"/>
      <c r="AJX33" s="2425"/>
      <c r="AJY33" s="2425"/>
      <c r="AJZ33" s="2425"/>
      <c r="AKA33" s="2425"/>
      <c r="AKB33" s="2425"/>
      <c r="AKC33" s="2425"/>
      <c r="AKD33" s="2425"/>
      <c r="AKE33" s="2425"/>
      <c r="AKF33" s="2425"/>
      <c r="AKG33" s="2425"/>
      <c r="AKH33" s="2425"/>
      <c r="AKI33" s="2425"/>
      <c r="AKJ33" s="2425"/>
      <c r="AKK33" s="2425"/>
      <c r="AKL33" s="2425"/>
      <c r="AKM33" s="2425"/>
      <c r="AKN33" s="2425"/>
      <c r="AKO33" s="2425"/>
      <c r="AKP33" s="2425"/>
      <c r="AKQ33" s="2425"/>
      <c r="AKR33" s="2425"/>
      <c r="AKS33" s="2425"/>
      <c r="AKT33" s="2425"/>
      <c r="AKU33" s="2425"/>
      <c r="AKV33" s="2425"/>
      <c r="AKW33" s="2425"/>
      <c r="AKX33" s="2425"/>
      <c r="AKY33" s="2425"/>
      <c r="AKZ33" s="2425"/>
      <c r="ALA33" s="2425"/>
      <c r="ALB33" s="2425"/>
      <c r="ALC33" s="2425"/>
      <c r="ALD33" s="2425"/>
      <c r="ALE33" s="2425"/>
      <c r="ALF33" s="2425"/>
      <c r="ALG33" s="2425"/>
      <c r="ALH33" s="2425"/>
      <c r="ALI33" s="2425"/>
      <c r="ALJ33" s="2425"/>
      <c r="ALK33" s="2425"/>
      <c r="ALL33" s="2425"/>
      <c r="ALM33" s="2425"/>
      <c r="ALN33" s="2425"/>
      <c r="ALO33" s="2425"/>
      <c r="ALP33" s="2425"/>
      <c r="ALQ33" s="2425"/>
      <c r="ALR33" s="2425"/>
      <c r="ALS33" s="2425"/>
      <c r="ALT33" s="2425"/>
      <c r="ALU33" s="2425"/>
      <c r="ALV33" s="2425"/>
      <c r="ALW33" s="2425"/>
      <c r="ALX33" s="2425"/>
      <c r="ALY33" s="2425"/>
      <c r="ALZ33" s="2425"/>
      <c r="AMA33" s="2425"/>
      <c r="AMB33" s="2425"/>
      <c r="AMC33" s="2425"/>
      <c r="AMD33" s="2425"/>
      <c r="AME33" s="2425"/>
      <c r="AMF33" s="2425"/>
      <c r="AMG33" s="2425"/>
      <c r="AMH33" s="2425"/>
      <c r="AMI33" s="2425"/>
      <c r="AMJ33" s="2425"/>
      <c r="AMK33" s="2425"/>
      <c r="AML33" s="2425"/>
      <c r="AMM33" s="2425"/>
      <c r="AMN33" s="2425"/>
      <c r="AMO33" s="2425"/>
      <c r="AMP33" s="2425"/>
      <c r="AMQ33" s="2425"/>
      <c r="AMR33" s="2425"/>
      <c r="AMS33" s="2425"/>
      <c r="AMT33" s="2425"/>
      <c r="AMU33" s="2425"/>
      <c r="AMV33" s="2425"/>
      <c r="AMW33" s="2425"/>
      <c r="AMX33" s="2425"/>
      <c r="AMY33" s="2425"/>
      <c r="AMZ33" s="2425"/>
      <c r="ANA33" s="2425"/>
      <c r="ANB33" s="2425"/>
      <c r="ANC33" s="2425"/>
      <c r="AND33" s="2425"/>
      <c r="ANE33" s="2425"/>
      <c r="ANF33" s="2425"/>
      <c r="ANG33" s="2425"/>
      <c r="ANH33" s="2425"/>
      <c r="ANI33" s="2425"/>
      <c r="ANJ33" s="2425"/>
      <c r="ANK33" s="2425"/>
      <c r="ANL33" s="2425"/>
      <c r="ANM33" s="2425"/>
      <c r="ANN33" s="2425"/>
      <c r="ANO33" s="2425"/>
      <c r="ANP33" s="2425"/>
      <c r="ANQ33" s="2425"/>
      <c r="ANR33" s="2425"/>
      <c r="ANS33" s="2425"/>
      <c r="ANT33" s="2425"/>
      <c r="ANU33" s="2425"/>
      <c r="ANV33" s="2425"/>
      <c r="ANW33" s="2425"/>
      <c r="ANX33" s="2425"/>
      <c r="ANY33" s="2425"/>
      <c r="ANZ33" s="2425"/>
      <c r="AOA33" s="2425"/>
      <c r="AOB33" s="2425"/>
      <c r="AOC33" s="2425"/>
      <c r="AOD33" s="2425"/>
      <c r="AOE33" s="2425"/>
      <c r="AOF33" s="2425"/>
      <c r="AOG33" s="2425"/>
      <c r="AOH33" s="2425"/>
      <c r="AOI33" s="2425"/>
      <c r="AOJ33" s="2425"/>
      <c r="AOK33" s="2425"/>
      <c r="AOL33" s="2425"/>
      <c r="AOM33" s="2425"/>
      <c r="AON33" s="2425"/>
      <c r="AOO33" s="2425"/>
      <c r="AOP33" s="2425"/>
      <c r="AOQ33" s="2425"/>
      <c r="AOR33" s="2425"/>
      <c r="AOS33" s="2425"/>
      <c r="AOT33" s="2425"/>
      <c r="AOU33" s="2425"/>
      <c r="AOV33" s="2425"/>
      <c r="AOW33" s="2425"/>
      <c r="AOX33" s="2425"/>
      <c r="AOY33" s="2425"/>
      <c r="AOZ33" s="2425"/>
      <c r="APA33" s="2425"/>
      <c r="APB33" s="2425"/>
      <c r="APC33" s="2425"/>
      <c r="APD33" s="2425"/>
      <c r="APE33" s="2425"/>
      <c r="APF33" s="2425"/>
      <c r="APG33" s="2425"/>
      <c r="APH33" s="2425"/>
      <c r="API33" s="2425"/>
      <c r="APJ33" s="2425"/>
      <c r="APK33" s="2425"/>
      <c r="APL33" s="2425"/>
      <c r="APM33" s="2425"/>
      <c r="APN33" s="2425"/>
      <c r="APO33" s="2425"/>
      <c r="APP33" s="2425"/>
      <c r="APQ33" s="2425"/>
      <c r="APR33" s="2425"/>
      <c r="APS33" s="2425"/>
      <c r="APT33" s="2425"/>
      <c r="APU33" s="2425"/>
      <c r="APV33" s="2425"/>
      <c r="APW33" s="2425"/>
      <c r="APX33" s="2425"/>
      <c r="APY33" s="2425"/>
      <c r="APZ33" s="2425"/>
      <c r="AQA33" s="2425"/>
      <c r="AQB33" s="2425"/>
      <c r="AQC33" s="2425"/>
      <c r="AQD33" s="2425"/>
      <c r="AQE33" s="2425"/>
      <c r="AQF33" s="2425"/>
      <c r="AQG33" s="2425"/>
      <c r="AQH33" s="2425"/>
      <c r="AQI33" s="2425"/>
      <c r="AQJ33" s="2425"/>
      <c r="AQK33" s="2425"/>
      <c r="AQL33" s="2425"/>
      <c r="AQM33" s="2425"/>
      <c r="AQN33" s="2425"/>
      <c r="AQO33" s="2425"/>
      <c r="AQP33" s="2425"/>
      <c r="AQQ33" s="2425"/>
      <c r="AQR33" s="2425"/>
      <c r="AQS33" s="2425"/>
      <c r="AQT33" s="2425"/>
      <c r="AQU33" s="2425"/>
      <c r="AQV33" s="2425"/>
      <c r="AQW33" s="2425"/>
      <c r="AQX33" s="2425"/>
      <c r="AQY33" s="2425"/>
      <c r="AQZ33" s="2425"/>
      <c r="ARA33" s="2425"/>
      <c r="ARB33" s="2425"/>
      <c r="ARC33" s="2425"/>
      <c r="ARD33" s="2425"/>
      <c r="ARE33" s="2425"/>
      <c r="ARF33" s="2425"/>
      <c r="ARG33" s="2425"/>
      <c r="ARH33" s="2425"/>
      <c r="ARI33" s="2425"/>
      <c r="ARJ33" s="2425"/>
      <c r="ARK33" s="2425"/>
      <c r="ARL33" s="2425"/>
      <c r="ARM33" s="2425"/>
      <c r="ARN33" s="2425"/>
      <c r="ARO33" s="2425"/>
      <c r="ARP33" s="2425"/>
      <c r="ARQ33" s="2425"/>
      <c r="ARR33" s="2425"/>
      <c r="ARS33" s="2425"/>
      <c r="ART33" s="2425"/>
      <c r="ARU33" s="2425"/>
      <c r="ARV33" s="2425"/>
      <c r="ARW33" s="2425"/>
      <c r="ARX33" s="2425"/>
      <c r="ARY33" s="2425"/>
      <c r="ARZ33" s="2425"/>
      <c r="ASA33" s="2425"/>
      <c r="ASB33" s="2425"/>
      <c r="ASC33" s="2425"/>
      <c r="ASD33" s="2425"/>
      <c r="ASE33" s="2425"/>
      <c r="ASF33" s="2425"/>
      <c r="ASG33" s="2425"/>
      <c r="ASH33" s="2425"/>
      <c r="ASI33" s="2425"/>
      <c r="ASJ33" s="2425"/>
      <c r="ASK33" s="2425"/>
      <c r="ASL33" s="2425"/>
      <c r="ASM33" s="2425"/>
      <c r="ASN33" s="2425"/>
      <c r="ASO33" s="2425"/>
      <c r="ASP33" s="2425"/>
      <c r="ASQ33" s="2425"/>
      <c r="ASR33" s="2425"/>
      <c r="ASS33" s="2425"/>
      <c r="AST33" s="2425"/>
      <c r="ASU33" s="2425"/>
      <c r="ASV33" s="2425"/>
      <c r="ASW33" s="2425"/>
      <c r="ASX33" s="2425"/>
      <c r="ASY33" s="2425"/>
      <c r="ASZ33" s="2425"/>
      <c r="ATA33" s="2425"/>
      <c r="ATB33" s="2425"/>
      <c r="ATC33" s="2425"/>
      <c r="ATD33" s="2425"/>
      <c r="ATE33" s="2425"/>
      <c r="ATF33" s="2425"/>
      <c r="ATG33" s="2425"/>
      <c r="ATH33" s="2425"/>
      <c r="ATI33" s="2425"/>
      <c r="ATJ33" s="2425"/>
      <c r="ATK33" s="2425"/>
      <c r="ATL33" s="2425"/>
      <c r="ATM33" s="2425"/>
      <c r="ATN33" s="2425"/>
      <c r="ATO33" s="2425"/>
      <c r="ATP33" s="2425"/>
      <c r="ATQ33" s="2425"/>
      <c r="ATR33" s="2425"/>
      <c r="ATS33" s="2425"/>
      <c r="ATT33" s="2425"/>
      <c r="ATU33" s="2425"/>
      <c r="ATV33" s="2425"/>
      <c r="ATW33" s="2425"/>
      <c r="ATX33" s="2425"/>
      <c r="ATY33" s="2425"/>
      <c r="ATZ33" s="2425"/>
      <c r="AUA33" s="2425"/>
      <c r="AUB33" s="2425"/>
      <c r="AUC33" s="2425"/>
      <c r="AUD33" s="2425"/>
      <c r="AUE33" s="2425"/>
      <c r="AUF33" s="2425"/>
      <c r="AUG33" s="2425"/>
      <c r="AUH33" s="2425"/>
      <c r="AUI33" s="2425"/>
      <c r="AUJ33" s="2425"/>
      <c r="AUK33" s="2425"/>
      <c r="AUL33" s="2425"/>
      <c r="AUM33" s="2425"/>
      <c r="AUN33" s="2425"/>
      <c r="AUO33" s="2425"/>
      <c r="AUP33" s="2425"/>
      <c r="AUQ33" s="2425"/>
      <c r="AUR33" s="2425"/>
      <c r="AUS33" s="2425"/>
      <c r="AUT33" s="2425"/>
      <c r="AUU33" s="2425"/>
      <c r="AUV33" s="2425"/>
      <c r="AUW33" s="2425"/>
      <c r="AUX33" s="2425"/>
      <c r="AUY33" s="2425"/>
      <c r="AUZ33" s="2425"/>
      <c r="AVA33" s="2425"/>
      <c r="AVB33" s="2425"/>
      <c r="AVC33" s="2425"/>
      <c r="AVD33" s="2425"/>
      <c r="AVE33" s="2425"/>
      <c r="AVF33" s="2425"/>
      <c r="AVG33" s="2425"/>
      <c r="AVH33" s="2425"/>
      <c r="AVI33" s="2425"/>
      <c r="AVJ33" s="2425"/>
      <c r="AVK33" s="2425"/>
      <c r="AVL33" s="2425"/>
      <c r="AVM33" s="2425"/>
      <c r="AVN33" s="2425"/>
      <c r="AVO33" s="2425"/>
      <c r="AVP33" s="2425"/>
      <c r="AVQ33" s="2425"/>
      <c r="AVR33" s="2425"/>
      <c r="AVS33" s="2425"/>
      <c r="AVT33" s="2425"/>
      <c r="AVU33" s="2425"/>
      <c r="AVV33" s="2425"/>
      <c r="AVW33" s="2425"/>
      <c r="AVX33" s="2425"/>
      <c r="AVY33" s="2425"/>
      <c r="AVZ33" s="2425"/>
      <c r="AWA33" s="2425"/>
      <c r="AWB33" s="2425"/>
      <c r="AWC33" s="2425"/>
      <c r="AWD33" s="2425"/>
      <c r="AWE33" s="2425"/>
      <c r="AWF33" s="2425"/>
      <c r="AWG33" s="2425"/>
      <c r="AWH33" s="2425"/>
      <c r="AWI33" s="2425"/>
      <c r="AWJ33" s="2425"/>
      <c r="AWK33" s="2425"/>
      <c r="AWL33" s="2425"/>
      <c r="AWM33" s="2425"/>
      <c r="AWN33" s="2425"/>
      <c r="AWO33" s="2425"/>
      <c r="AWP33" s="2425"/>
      <c r="AWQ33" s="2425"/>
      <c r="AWR33" s="2425"/>
      <c r="AWS33" s="2425"/>
      <c r="AWT33" s="2425"/>
      <c r="AWU33" s="2425"/>
      <c r="AWV33" s="2425"/>
      <c r="AWW33" s="2425"/>
      <c r="AWX33" s="2425"/>
      <c r="AWY33" s="2425"/>
      <c r="AWZ33" s="2425"/>
      <c r="AXA33" s="2425"/>
      <c r="AXB33" s="2425"/>
      <c r="AXC33" s="2425"/>
      <c r="AXD33" s="2425"/>
      <c r="AXE33" s="2425"/>
      <c r="AXF33" s="2425"/>
      <c r="AXG33" s="2425"/>
      <c r="AXH33" s="2425"/>
      <c r="AXI33" s="2425"/>
      <c r="AXJ33" s="2425"/>
      <c r="AXK33" s="2425"/>
      <c r="AXL33" s="2425"/>
      <c r="AXM33" s="2425"/>
      <c r="AXN33" s="2425"/>
      <c r="AXO33" s="2425"/>
      <c r="AXP33" s="2425"/>
      <c r="AXQ33" s="2425"/>
      <c r="AXR33" s="2425"/>
      <c r="AXS33" s="2425"/>
      <c r="AXT33" s="2425"/>
      <c r="AXU33" s="2425"/>
      <c r="AXV33" s="2425"/>
      <c r="AXW33" s="2425"/>
      <c r="AXX33" s="2425"/>
      <c r="AXY33" s="2425"/>
      <c r="AXZ33" s="2425"/>
      <c r="AYA33" s="2425"/>
      <c r="AYB33" s="2425"/>
      <c r="AYC33" s="2425"/>
      <c r="AYD33" s="2425"/>
      <c r="AYE33" s="2425"/>
      <c r="AYF33" s="2425"/>
      <c r="AYG33" s="2425"/>
      <c r="AYH33" s="2425"/>
      <c r="AYI33" s="2425"/>
      <c r="AYJ33" s="2425"/>
      <c r="AYK33" s="2425"/>
      <c r="AYL33" s="2425"/>
      <c r="AYM33" s="2425"/>
      <c r="AYN33" s="2425"/>
      <c r="AYO33" s="2425"/>
      <c r="AYP33" s="2425"/>
      <c r="AYQ33" s="2425"/>
      <c r="AYR33" s="2425"/>
      <c r="AYS33" s="2425"/>
      <c r="AYT33" s="2425"/>
      <c r="AYU33" s="2425"/>
      <c r="AYV33" s="2425"/>
      <c r="AYW33" s="2425"/>
      <c r="AYX33" s="2425"/>
      <c r="AYY33" s="2425"/>
      <c r="AYZ33" s="2425"/>
      <c r="AZA33" s="2425"/>
      <c r="AZB33" s="2425"/>
      <c r="AZC33" s="2425"/>
      <c r="AZD33" s="2425"/>
      <c r="AZE33" s="2425"/>
      <c r="AZF33" s="2425"/>
      <c r="AZG33" s="2425"/>
      <c r="AZH33" s="2425"/>
      <c r="AZI33" s="2425"/>
      <c r="AZJ33" s="2425"/>
      <c r="AZK33" s="2425"/>
      <c r="AZL33" s="2425"/>
      <c r="AZM33" s="2425"/>
      <c r="AZN33" s="2425"/>
      <c r="AZO33" s="2425"/>
      <c r="AZP33" s="2425"/>
      <c r="AZQ33" s="2425"/>
      <c r="AZR33" s="2425"/>
      <c r="AZS33" s="2425"/>
      <c r="AZT33" s="2425"/>
      <c r="AZU33" s="2425"/>
      <c r="AZV33" s="2425"/>
      <c r="AZW33" s="2425"/>
      <c r="AZX33" s="2425"/>
      <c r="AZY33" s="2425"/>
      <c r="AZZ33" s="2425"/>
      <c r="BAA33" s="2425"/>
      <c r="BAB33" s="2425"/>
      <c r="BAC33" s="2425"/>
      <c r="BAD33" s="2425"/>
      <c r="BAE33" s="2425"/>
      <c r="BAF33" s="2425"/>
      <c r="BAG33" s="2425"/>
      <c r="BAH33" s="2425"/>
      <c r="BAI33" s="2425"/>
      <c r="BAJ33" s="2425"/>
      <c r="BAK33" s="2425"/>
      <c r="BAL33" s="2425"/>
      <c r="BAM33" s="2425"/>
      <c r="BAN33" s="2425"/>
      <c r="BAO33" s="2425"/>
      <c r="BAP33" s="2425"/>
      <c r="BAQ33" s="2425"/>
      <c r="BAR33" s="2425"/>
      <c r="BAS33" s="2425"/>
      <c r="BAT33" s="2425"/>
      <c r="BAU33" s="2425"/>
      <c r="BAV33" s="2425"/>
      <c r="BAW33" s="2425"/>
      <c r="BAX33" s="2425"/>
      <c r="BAY33" s="2425"/>
      <c r="BAZ33" s="2425"/>
      <c r="BBA33" s="2425"/>
      <c r="BBB33" s="2425"/>
      <c r="BBC33" s="2425"/>
      <c r="BBD33" s="2425"/>
      <c r="BBE33" s="2425"/>
      <c r="BBF33" s="2425"/>
      <c r="BBG33" s="2425"/>
      <c r="BBH33" s="2425"/>
      <c r="BBI33" s="2425"/>
      <c r="BBJ33" s="2425"/>
      <c r="BBK33" s="2425"/>
      <c r="BBL33" s="2425"/>
      <c r="BBM33" s="2425"/>
      <c r="BBN33" s="2425"/>
      <c r="BBO33" s="2425"/>
      <c r="BBP33" s="2425"/>
      <c r="BBQ33" s="2425"/>
      <c r="BBR33" s="2425"/>
      <c r="BBS33" s="2425"/>
      <c r="BBT33" s="2425"/>
      <c r="BBU33" s="2425"/>
      <c r="BBV33" s="2425"/>
      <c r="BBW33" s="2425"/>
      <c r="BBX33" s="2425"/>
      <c r="BBY33" s="2425"/>
      <c r="BBZ33" s="2425"/>
      <c r="BCA33" s="2425"/>
      <c r="BCB33" s="2425"/>
      <c r="BCC33" s="2425"/>
      <c r="BCD33" s="2425"/>
      <c r="BCE33" s="2425"/>
      <c r="BCF33" s="2425"/>
      <c r="BCG33" s="2425"/>
      <c r="BCH33" s="2425"/>
      <c r="BCI33" s="2425"/>
      <c r="BCJ33" s="2425"/>
      <c r="BCK33" s="2425"/>
      <c r="BCL33" s="2425"/>
      <c r="BCM33" s="2425"/>
      <c r="BCN33" s="2425"/>
      <c r="BCO33" s="2425"/>
      <c r="BCP33" s="2425"/>
      <c r="BCQ33" s="2425"/>
      <c r="BCR33" s="2425"/>
      <c r="BCS33" s="2425"/>
      <c r="BCT33" s="2425"/>
      <c r="BCU33" s="2425"/>
      <c r="BCV33" s="2425"/>
      <c r="BCW33" s="2425"/>
      <c r="BCX33" s="2425"/>
      <c r="BCY33" s="2425"/>
      <c r="BCZ33" s="2425"/>
      <c r="BDA33" s="2425"/>
      <c r="BDB33" s="2425"/>
      <c r="BDC33" s="2425"/>
      <c r="BDD33" s="2425"/>
      <c r="BDE33" s="2425"/>
      <c r="BDF33" s="2425"/>
      <c r="BDG33" s="2425"/>
      <c r="BDH33" s="2425"/>
      <c r="BDI33" s="2425"/>
      <c r="BDJ33" s="2425"/>
      <c r="BDK33" s="2425"/>
      <c r="BDL33" s="2425"/>
      <c r="BDM33" s="2425"/>
      <c r="BDN33" s="2425"/>
      <c r="BDO33" s="2425"/>
      <c r="BDP33" s="2425"/>
      <c r="BDQ33" s="2425"/>
      <c r="BDR33" s="2425"/>
      <c r="BDS33" s="2425"/>
      <c r="BDT33" s="2425"/>
      <c r="BDU33" s="2425"/>
      <c r="BDV33" s="2425"/>
      <c r="BDW33" s="2425"/>
      <c r="BDX33" s="2425"/>
      <c r="BDY33" s="2425"/>
      <c r="BDZ33" s="2425"/>
      <c r="BEA33" s="2425"/>
      <c r="BEB33" s="2425"/>
      <c r="BEC33" s="2425"/>
      <c r="BED33" s="2425"/>
      <c r="BEE33" s="2425"/>
      <c r="BEF33" s="2425"/>
      <c r="BEG33" s="2425"/>
      <c r="BEH33" s="2425"/>
      <c r="BEI33" s="2425"/>
      <c r="BEJ33" s="2425"/>
      <c r="BEK33" s="2425"/>
      <c r="BEL33" s="2425"/>
      <c r="BEM33" s="2425"/>
      <c r="BEN33" s="2425"/>
      <c r="BEO33" s="2425"/>
      <c r="BEP33" s="2425"/>
      <c r="BEQ33" s="2425"/>
      <c r="BER33" s="2425"/>
      <c r="BES33" s="2425"/>
      <c r="BET33" s="2425"/>
      <c r="BEU33" s="2425"/>
      <c r="BEV33" s="2425"/>
      <c r="BEW33" s="2425"/>
      <c r="BEX33" s="2425"/>
      <c r="BEY33" s="2425"/>
      <c r="BEZ33" s="2425"/>
      <c r="BFA33" s="2425"/>
      <c r="BFB33" s="2425"/>
      <c r="BFC33" s="2425"/>
      <c r="BFD33" s="2425"/>
      <c r="BFE33" s="2425"/>
      <c r="BFF33" s="2425"/>
      <c r="BFG33" s="2425"/>
      <c r="BFH33" s="2425"/>
      <c r="BFI33" s="2425"/>
      <c r="BFJ33" s="2425"/>
      <c r="BFK33" s="2425"/>
      <c r="BFL33" s="2425"/>
      <c r="BFM33" s="2425"/>
      <c r="BFN33" s="2425"/>
      <c r="BFO33" s="2425"/>
      <c r="BFP33" s="2425"/>
      <c r="BFQ33" s="2425"/>
      <c r="BFR33" s="2425"/>
      <c r="BFS33" s="2425"/>
      <c r="BFT33" s="2425"/>
      <c r="BFU33" s="2425"/>
      <c r="BFV33" s="2425"/>
      <c r="BFW33" s="2425"/>
      <c r="BFX33" s="2425"/>
      <c r="BFY33" s="2425"/>
      <c r="BFZ33" s="2425"/>
      <c r="BGA33" s="2425"/>
      <c r="BGB33" s="2425"/>
      <c r="BGC33" s="2425"/>
      <c r="BGD33" s="2425"/>
      <c r="BGE33" s="2425"/>
      <c r="BGF33" s="2425"/>
      <c r="BGG33" s="2425"/>
      <c r="BGH33" s="2425"/>
      <c r="BGI33" s="2425"/>
      <c r="BGJ33" s="2425"/>
      <c r="BGK33" s="2425"/>
      <c r="BGL33" s="2425"/>
      <c r="BGM33" s="2425"/>
      <c r="BGN33" s="2425"/>
      <c r="BGO33" s="2425"/>
      <c r="BGP33" s="2425"/>
      <c r="BGQ33" s="2425"/>
      <c r="BGR33" s="2425"/>
      <c r="BGS33" s="2425"/>
      <c r="BGT33" s="2425"/>
      <c r="BGU33" s="2425"/>
      <c r="BGV33" s="2425"/>
      <c r="BGW33" s="2425"/>
      <c r="BGX33" s="2425"/>
      <c r="BGY33" s="2425"/>
      <c r="BGZ33" s="2425"/>
      <c r="BHA33" s="2425"/>
      <c r="BHB33" s="2425"/>
      <c r="BHC33" s="2425"/>
      <c r="BHD33" s="2425"/>
      <c r="BHE33" s="2425"/>
      <c r="BHF33" s="2425"/>
      <c r="BHG33" s="2425"/>
      <c r="BHH33" s="2425"/>
      <c r="BHI33" s="2425"/>
      <c r="BHJ33" s="2425"/>
      <c r="BHK33" s="2425"/>
      <c r="BHL33" s="2425"/>
      <c r="BHM33" s="2425"/>
      <c r="BHN33" s="2425"/>
      <c r="BHO33" s="2425"/>
      <c r="BHP33" s="2425"/>
      <c r="BHQ33" s="2425"/>
      <c r="BHR33" s="2425"/>
      <c r="BHS33" s="2425"/>
      <c r="BHT33" s="2425"/>
      <c r="BHU33" s="2425"/>
      <c r="BHV33" s="2425"/>
      <c r="BHW33" s="2425"/>
      <c r="BHX33" s="2425"/>
      <c r="BHY33" s="2425"/>
      <c r="BHZ33" s="2425"/>
      <c r="BIA33" s="2425"/>
      <c r="BIB33" s="2425"/>
      <c r="BIC33" s="2425"/>
      <c r="BID33" s="2425"/>
      <c r="BIE33" s="2425"/>
      <c r="BIF33" s="2425"/>
      <c r="BIG33" s="2425"/>
      <c r="BIH33" s="2425"/>
      <c r="BII33" s="2425"/>
      <c r="BIJ33" s="2425"/>
      <c r="BIK33" s="2425"/>
      <c r="BIL33" s="2425"/>
      <c r="BIM33" s="2425"/>
      <c r="BIN33" s="2425"/>
      <c r="BIO33" s="2425"/>
      <c r="BIP33" s="2425"/>
      <c r="BIQ33" s="2425"/>
      <c r="BIR33" s="2425"/>
      <c r="BIS33" s="2425"/>
      <c r="BIT33" s="2425"/>
      <c r="BIU33" s="2425"/>
      <c r="BIV33" s="2425"/>
      <c r="BIW33" s="2425"/>
      <c r="BIX33" s="2425"/>
      <c r="BIY33" s="2425"/>
      <c r="BIZ33" s="2425"/>
      <c r="BJA33" s="2425"/>
      <c r="BJB33" s="2425"/>
      <c r="BJC33" s="2425"/>
      <c r="BJD33" s="2425"/>
      <c r="BJE33" s="2425"/>
      <c r="BJF33" s="2425"/>
      <c r="BJG33" s="2425"/>
      <c r="BJH33" s="2425"/>
      <c r="BJI33" s="2425"/>
      <c r="BJJ33" s="2425"/>
      <c r="BJK33" s="2425"/>
      <c r="BJL33" s="2425"/>
      <c r="BJM33" s="2425"/>
      <c r="BJN33" s="2425"/>
      <c r="BJO33" s="2425"/>
      <c r="BJP33" s="2425"/>
      <c r="BJQ33" s="2425"/>
      <c r="BJR33" s="2425"/>
      <c r="BJS33" s="2425"/>
      <c r="BJT33" s="2425"/>
      <c r="BJU33" s="2425"/>
      <c r="BJV33" s="2425"/>
      <c r="BJW33" s="2425"/>
      <c r="BJX33" s="2425"/>
      <c r="BJY33" s="2425"/>
      <c r="BJZ33" s="2425"/>
      <c r="BKA33" s="2425"/>
      <c r="BKB33" s="2425"/>
      <c r="BKC33" s="2425"/>
      <c r="BKD33" s="2425"/>
      <c r="BKE33" s="2425"/>
      <c r="BKF33" s="2425"/>
      <c r="BKG33" s="2425"/>
      <c r="BKH33" s="2425"/>
      <c r="BKI33" s="2425"/>
      <c r="BKJ33" s="2425"/>
      <c r="BKK33" s="2425"/>
      <c r="BKL33" s="2425"/>
      <c r="BKM33" s="2425"/>
      <c r="BKN33" s="2425"/>
      <c r="BKO33" s="2425"/>
      <c r="BKP33" s="2425"/>
      <c r="BKQ33" s="2425"/>
      <c r="BKR33" s="2425"/>
      <c r="BKS33" s="2425"/>
      <c r="BKT33" s="2425"/>
      <c r="BKU33" s="2425"/>
      <c r="BKV33" s="2425"/>
      <c r="BKW33" s="2425"/>
      <c r="BKX33" s="2425"/>
      <c r="BKY33" s="2425"/>
      <c r="BKZ33" s="2425"/>
      <c r="BLA33" s="2425"/>
      <c r="BLB33" s="2425"/>
      <c r="BLC33" s="2425"/>
      <c r="BLD33" s="2425"/>
      <c r="BLE33" s="2425"/>
      <c r="BLF33" s="2425"/>
      <c r="BLG33" s="2425"/>
      <c r="BLH33" s="2425"/>
      <c r="BLI33" s="2425"/>
      <c r="BLJ33" s="2425"/>
      <c r="BLK33" s="2425"/>
      <c r="BLL33" s="2425"/>
      <c r="BLM33" s="2425"/>
      <c r="BLN33" s="2425"/>
      <c r="BLO33" s="2425"/>
      <c r="BLP33" s="2425"/>
      <c r="BLQ33" s="2425"/>
      <c r="BLR33" s="2425"/>
      <c r="BLS33" s="2425"/>
      <c r="BLT33" s="2425"/>
      <c r="BLU33" s="2425"/>
      <c r="BLV33" s="2425"/>
      <c r="BLW33" s="2425"/>
      <c r="BLX33" s="2425"/>
      <c r="BLY33" s="2425"/>
      <c r="BLZ33" s="2425"/>
      <c r="BMA33" s="2425"/>
      <c r="BMB33" s="2425"/>
      <c r="BMC33" s="2425"/>
      <c r="BMD33" s="2425"/>
      <c r="BME33" s="2425"/>
      <c r="BMF33" s="2425"/>
      <c r="BMG33" s="2425"/>
      <c r="BMH33" s="2425"/>
      <c r="BMI33" s="2425"/>
      <c r="BMJ33" s="2425"/>
      <c r="BMK33" s="2425"/>
      <c r="BML33" s="2425"/>
      <c r="BMM33" s="2425"/>
      <c r="BMN33" s="2425"/>
      <c r="BMO33" s="2425"/>
      <c r="BMP33" s="2425"/>
      <c r="BMQ33" s="2425"/>
      <c r="BMR33" s="2425"/>
      <c r="BMS33" s="2425"/>
      <c r="BMT33" s="2425"/>
      <c r="BMU33" s="2425"/>
      <c r="BMV33" s="2425"/>
      <c r="BMW33" s="2425"/>
      <c r="BMX33" s="2425"/>
      <c r="BMY33" s="2425"/>
      <c r="BMZ33" s="2425"/>
      <c r="BNA33" s="2425"/>
      <c r="BNB33" s="2425"/>
      <c r="BNC33" s="2425"/>
      <c r="BND33" s="2425"/>
      <c r="BNE33" s="2425"/>
      <c r="BNF33" s="2425"/>
      <c r="BNG33" s="2425"/>
      <c r="BNH33" s="2425"/>
      <c r="BNI33" s="2425"/>
      <c r="BNJ33" s="2425"/>
      <c r="BNK33" s="2425"/>
      <c r="BNL33" s="2425"/>
      <c r="BNM33" s="2425"/>
      <c r="BNN33" s="2425"/>
      <c r="BNO33" s="2425"/>
      <c r="BNP33" s="2425"/>
      <c r="BNQ33" s="2425"/>
      <c r="BNR33" s="2425"/>
      <c r="BNS33" s="2425"/>
      <c r="BNT33" s="2425"/>
      <c r="BNU33" s="2425"/>
      <c r="BNV33" s="2425"/>
      <c r="BNW33" s="2425"/>
      <c r="BNX33" s="2425"/>
      <c r="BNY33" s="2425"/>
      <c r="BNZ33" s="2425"/>
      <c r="BOA33" s="2425"/>
      <c r="BOB33" s="2425"/>
      <c r="BOC33" s="2425"/>
      <c r="BOD33" s="2425"/>
      <c r="BOE33" s="2425"/>
      <c r="BOF33" s="2425"/>
      <c r="BOG33" s="2425"/>
      <c r="BOH33" s="2425"/>
      <c r="BOI33" s="2425"/>
      <c r="BOJ33" s="2425"/>
      <c r="BOK33" s="2425"/>
      <c r="BOL33" s="2425"/>
      <c r="BOM33" s="2425"/>
      <c r="BON33" s="2425"/>
      <c r="BOO33" s="2425"/>
      <c r="BOP33" s="2425"/>
      <c r="BOQ33" s="2425"/>
      <c r="BOR33" s="2425"/>
      <c r="BOS33" s="2425"/>
      <c r="BOT33" s="2425"/>
      <c r="BOU33" s="2425"/>
      <c r="BOV33" s="2425"/>
      <c r="BOW33" s="2425"/>
      <c r="BOX33" s="2425"/>
      <c r="BOY33" s="2425"/>
      <c r="BOZ33" s="2425"/>
      <c r="BPA33" s="2425"/>
      <c r="BPB33" s="2425"/>
      <c r="BPC33" s="2425"/>
      <c r="BPD33" s="2425"/>
      <c r="BPE33" s="2425"/>
      <c r="BPF33" s="2425"/>
      <c r="BPG33" s="2425"/>
      <c r="BPH33" s="2425"/>
      <c r="BPI33" s="2425"/>
      <c r="BPJ33" s="2425"/>
      <c r="BPK33" s="2425"/>
      <c r="BPL33" s="2425"/>
      <c r="BPM33" s="2425"/>
      <c r="BPN33" s="2425"/>
      <c r="BPO33" s="2425"/>
      <c r="BPP33" s="2425"/>
      <c r="BPQ33" s="2425"/>
      <c r="BPR33" s="2425"/>
      <c r="BPS33" s="2425"/>
      <c r="BPT33" s="2425"/>
      <c r="BPU33" s="2425"/>
      <c r="BPV33" s="2425"/>
      <c r="BPW33" s="2425"/>
      <c r="BPX33" s="2425"/>
      <c r="BPY33" s="2425"/>
      <c r="BPZ33" s="2425"/>
      <c r="BQA33" s="2425"/>
      <c r="BQB33" s="2425"/>
      <c r="BQC33" s="2425"/>
      <c r="BQD33" s="2425"/>
      <c r="BQE33" s="2425"/>
      <c r="BQF33" s="2425"/>
      <c r="BQG33" s="2425"/>
      <c r="BQH33" s="2425"/>
      <c r="BQI33" s="2425"/>
      <c r="BQJ33" s="2425"/>
      <c r="BQK33" s="2425"/>
      <c r="BQL33" s="2425"/>
      <c r="BQM33" s="2425"/>
      <c r="BQN33" s="2425"/>
      <c r="BQO33" s="2425"/>
      <c r="BQP33" s="2425"/>
      <c r="BQQ33" s="2425"/>
      <c r="BQR33" s="2425"/>
      <c r="BQS33" s="2425"/>
      <c r="BQT33" s="2425"/>
      <c r="BQU33" s="2425"/>
      <c r="BQV33" s="2425"/>
      <c r="BQW33" s="2425"/>
      <c r="BQX33" s="2425"/>
      <c r="BQY33" s="2425"/>
      <c r="BQZ33" s="2425"/>
      <c r="BRA33" s="2425"/>
      <c r="BRB33" s="2425"/>
      <c r="BRC33" s="2425"/>
      <c r="BRD33" s="2425"/>
      <c r="BRE33" s="2425"/>
      <c r="BRF33" s="2425"/>
      <c r="BRG33" s="2425"/>
      <c r="BRH33" s="2425"/>
      <c r="BRI33" s="2425"/>
      <c r="BRJ33" s="2425"/>
      <c r="BRK33" s="2425"/>
      <c r="BRL33" s="2425"/>
      <c r="BRM33" s="2425"/>
      <c r="BRN33" s="2425"/>
      <c r="BRO33" s="2425"/>
      <c r="BRP33" s="2425"/>
      <c r="BRQ33" s="2425"/>
      <c r="BRR33" s="2425"/>
      <c r="BRS33" s="2425"/>
      <c r="BRT33" s="2425"/>
      <c r="BRU33" s="2425"/>
      <c r="BRV33" s="2425"/>
      <c r="BRW33" s="2425"/>
      <c r="BRX33" s="2425"/>
      <c r="BRY33" s="2425"/>
      <c r="BRZ33" s="2425"/>
      <c r="BSA33" s="2425"/>
      <c r="BSB33" s="2425"/>
      <c r="BSC33" s="2425"/>
      <c r="BSD33" s="2425"/>
      <c r="BSE33" s="2425"/>
      <c r="BSF33" s="2425"/>
      <c r="BSG33" s="2425"/>
      <c r="BSH33" s="2425"/>
      <c r="BSI33" s="2425"/>
      <c r="BSJ33" s="2425"/>
      <c r="BSK33" s="2425"/>
      <c r="BSL33" s="2425"/>
      <c r="BSM33" s="2425"/>
      <c r="BSN33" s="2425"/>
      <c r="BSO33" s="2425"/>
      <c r="BSP33" s="2425"/>
      <c r="BSQ33" s="2425"/>
      <c r="BSR33" s="2425"/>
      <c r="BSS33" s="2425"/>
      <c r="BST33" s="2425"/>
      <c r="BSU33" s="2425"/>
      <c r="BSV33" s="2425"/>
      <c r="BSW33" s="2425"/>
      <c r="BSX33" s="2425"/>
      <c r="BSY33" s="2425"/>
      <c r="BSZ33" s="2425"/>
      <c r="BTA33" s="2425"/>
      <c r="BTB33" s="2425"/>
      <c r="BTC33" s="2425"/>
      <c r="BTD33" s="2425"/>
      <c r="BTE33" s="2425"/>
      <c r="BTF33" s="2425"/>
      <c r="BTG33" s="2425"/>
      <c r="BTH33" s="2425"/>
      <c r="BTI33" s="2425"/>
      <c r="BTJ33" s="2425"/>
      <c r="BTK33" s="2425"/>
      <c r="BTL33" s="2425"/>
      <c r="BTM33" s="2425"/>
      <c r="BTN33" s="2425"/>
      <c r="BTO33" s="2425"/>
      <c r="BTP33" s="2425"/>
      <c r="BTQ33" s="2425"/>
      <c r="BTR33" s="2425"/>
      <c r="BTS33" s="2425"/>
      <c r="BTT33" s="2425"/>
      <c r="BTU33" s="2425"/>
      <c r="BTV33" s="2425"/>
      <c r="BTW33" s="2425"/>
      <c r="BTX33" s="2425"/>
      <c r="BTY33" s="2425"/>
      <c r="BTZ33" s="2425"/>
      <c r="BUA33" s="2425"/>
      <c r="BUB33" s="2425"/>
      <c r="BUC33" s="2425"/>
      <c r="BUD33" s="2425"/>
      <c r="BUE33" s="2425"/>
      <c r="BUF33" s="2425"/>
      <c r="BUG33" s="2425"/>
      <c r="BUH33" s="2425"/>
      <c r="BUI33" s="2425"/>
      <c r="BUJ33" s="2425"/>
      <c r="BUK33" s="2425"/>
      <c r="BUL33" s="2425"/>
      <c r="BUM33" s="2425"/>
      <c r="BUN33" s="2425"/>
      <c r="BUO33" s="2425"/>
      <c r="BUP33" s="2425"/>
      <c r="BUQ33" s="2425"/>
      <c r="BUR33" s="2425"/>
      <c r="BUS33" s="2425"/>
      <c r="BUT33" s="2425"/>
      <c r="BUU33" s="2425"/>
      <c r="BUV33" s="2425"/>
      <c r="BUW33" s="2425"/>
      <c r="BUX33" s="2425"/>
      <c r="BUY33" s="2425"/>
      <c r="BUZ33" s="2425"/>
      <c r="BVA33" s="2425"/>
      <c r="BVB33" s="2425"/>
      <c r="BVC33" s="2425"/>
      <c r="BVD33" s="2425"/>
      <c r="BVE33" s="2425"/>
      <c r="BVF33" s="2425"/>
      <c r="BVG33" s="2425"/>
      <c r="BVH33" s="2425"/>
      <c r="BVI33" s="2425"/>
      <c r="BVJ33" s="2425"/>
      <c r="BVK33" s="2425"/>
      <c r="BVL33" s="2425"/>
      <c r="BVM33" s="2425"/>
      <c r="BVN33" s="2425"/>
      <c r="BVO33" s="2425"/>
      <c r="BVP33" s="2425"/>
      <c r="BVQ33" s="2425"/>
      <c r="BVR33" s="2425"/>
      <c r="BVS33" s="2425"/>
      <c r="BVT33" s="2425"/>
      <c r="BVU33" s="2425"/>
      <c r="BVV33" s="2425"/>
      <c r="BVW33" s="2425"/>
      <c r="BVX33" s="2425"/>
      <c r="BVY33" s="2425"/>
      <c r="BVZ33" s="2425"/>
      <c r="BWA33" s="2425"/>
      <c r="BWB33" s="2425"/>
      <c r="BWC33" s="2425"/>
      <c r="BWD33" s="2425"/>
      <c r="BWE33" s="2425"/>
      <c r="BWF33" s="2425"/>
      <c r="BWG33" s="2425"/>
      <c r="BWH33" s="2425"/>
      <c r="BWI33" s="2425"/>
      <c r="BWJ33" s="2425"/>
      <c r="BWK33" s="2425"/>
      <c r="BWL33" s="2425"/>
      <c r="BWM33" s="2425"/>
      <c r="BWN33" s="2425"/>
      <c r="BWO33" s="2425"/>
      <c r="BWP33" s="2425"/>
      <c r="BWQ33" s="2425"/>
      <c r="BWR33" s="2425"/>
      <c r="BWS33" s="2425"/>
      <c r="BWT33" s="2425"/>
      <c r="BWU33" s="2425"/>
      <c r="BWV33" s="2425"/>
      <c r="BWW33" s="2425"/>
      <c r="BWX33" s="2425"/>
      <c r="BWY33" s="2425"/>
      <c r="BWZ33" s="2425"/>
      <c r="BXA33" s="2425"/>
      <c r="BXB33" s="2425"/>
      <c r="BXC33" s="2425"/>
      <c r="BXD33" s="2425"/>
      <c r="BXE33" s="2425"/>
      <c r="BXF33" s="2425"/>
      <c r="BXG33" s="2425"/>
      <c r="BXH33" s="2425"/>
      <c r="BXI33" s="2425"/>
      <c r="BXJ33" s="2425"/>
      <c r="BXK33" s="2425"/>
      <c r="BXL33" s="2425"/>
      <c r="BXM33" s="2425"/>
      <c r="BXN33" s="2425"/>
      <c r="BXO33" s="2425"/>
      <c r="BXP33" s="2425"/>
      <c r="BXQ33" s="2425"/>
      <c r="BXR33" s="2425"/>
      <c r="BXS33" s="2425"/>
      <c r="BXT33" s="2425"/>
      <c r="BXU33" s="2425"/>
      <c r="BXV33" s="2425"/>
      <c r="BXW33" s="2425"/>
      <c r="BXX33" s="2425"/>
      <c r="BXY33" s="2425"/>
      <c r="BXZ33" s="2425"/>
      <c r="BYA33" s="2425"/>
      <c r="BYB33" s="2425"/>
      <c r="BYC33" s="2425"/>
      <c r="BYD33" s="2425"/>
      <c r="BYE33" s="2425"/>
      <c r="BYF33" s="2425"/>
      <c r="BYG33" s="2425"/>
      <c r="BYH33" s="2425"/>
      <c r="BYI33" s="2425"/>
      <c r="BYJ33" s="2425"/>
      <c r="BYK33" s="2425"/>
      <c r="BYL33" s="2425"/>
      <c r="BYM33" s="2425"/>
      <c r="BYN33" s="2425"/>
      <c r="BYO33" s="2425"/>
      <c r="BYP33" s="2425"/>
      <c r="BYQ33" s="2425"/>
      <c r="BYR33" s="2425"/>
      <c r="BYS33" s="2425"/>
      <c r="BYT33" s="2425"/>
      <c r="BYU33" s="2425"/>
      <c r="BYV33" s="2425"/>
      <c r="BYW33" s="2425"/>
      <c r="BYX33" s="2425"/>
      <c r="BYY33" s="2425"/>
      <c r="BYZ33" s="2425"/>
      <c r="BZA33" s="2425"/>
      <c r="BZB33" s="2425"/>
      <c r="BZC33" s="2425"/>
      <c r="BZD33" s="2425"/>
      <c r="BZE33" s="2425"/>
      <c r="BZF33" s="2425"/>
      <c r="BZG33" s="2425"/>
      <c r="BZH33" s="2425"/>
      <c r="BZI33" s="2425"/>
      <c r="BZJ33" s="2425"/>
      <c r="BZK33" s="2425"/>
      <c r="BZL33" s="2425"/>
      <c r="BZM33" s="2425"/>
      <c r="BZN33" s="2425"/>
      <c r="BZO33" s="2425"/>
      <c r="BZP33" s="2425"/>
      <c r="BZQ33" s="2425"/>
      <c r="BZR33" s="2425"/>
      <c r="BZS33" s="2425"/>
      <c r="BZT33" s="2425"/>
      <c r="BZU33" s="2425"/>
      <c r="BZV33" s="2425"/>
      <c r="BZW33" s="2425"/>
      <c r="BZX33" s="2425"/>
      <c r="BZY33" s="2425"/>
      <c r="BZZ33" s="2425"/>
      <c r="CAA33" s="2425"/>
      <c r="CAB33" s="2425"/>
      <c r="CAC33" s="2425"/>
      <c r="CAD33" s="2425"/>
      <c r="CAE33" s="2425"/>
      <c r="CAF33" s="2425"/>
      <c r="CAG33" s="2425"/>
      <c r="CAH33" s="2425"/>
      <c r="CAI33" s="2425"/>
      <c r="CAJ33" s="2425"/>
      <c r="CAK33" s="2425"/>
      <c r="CAL33" s="2425"/>
      <c r="CAM33" s="2425"/>
      <c r="CAN33" s="2425"/>
      <c r="CAO33" s="2425"/>
      <c r="CAP33" s="2425"/>
      <c r="CAQ33" s="2425"/>
      <c r="CAR33" s="2425"/>
      <c r="CAS33" s="2425"/>
      <c r="CAT33" s="2425"/>
      <c r="CAU33" s="2425"/>
      <c r="CAV33" s="2425"/>
      <c r="CAW33" s="2425"/>
      <c r="CAX33" s="2425"/>
      <c r="CAY33" s="2425"/>
      <c r="CAZ33" s="2425"/>
      <c r="CBA33" s="2425"/>
      <c r="CBB33" s="2425"/>
      <c r="CBC33" s="2425"/>
      <c r="CBD33" s="2425"/>
      <c r="CBE33" s="2425"/>
      <c r="CBF33" s="2425"/>
      <c r="CBG33" s="2425"/>
      <c r="CBH33" s="2425"/>
      <c r="CBI33" s="2425"/>
      <c r="CBJ33" s="2425"/>
      <c r="CBK33" s="2425"/>
      <c r="CBL33" s="2425"/>
      <c r="CBM33" s="2425"/>
      <c r="CBN33" s="2425"/>
      <c r="CBO33" s="2425"/>
      <c r="CBP33" s="2425"/>
      <c r="CBQ33" s="2425"/>
      <c r="CBR33" s="2425"/>
      <c r="CBS33" s="2425"/>
      <c r="CBT33" s="2425"/>
      <c r="CBU33" s="2425"/>
      <c r="CBV33" s="2425"/>
      <c r="CBW33" s="2425"/>
      <c r="CBX33" s="2425"/>
      <c r="CBY33" s="2425"/>
      <c r="CBZ33" s="2425"/>
      <c r="CCA33" s="2425"/>
      <c r="CCB33" s="2425"/>
      <c r="CCC33" s="2425"/>
      <c r="CCD33" s="2425"/>
      <c r="CCE33" s="2425"/>
      <c r="CCF33" s="2425"/>
      <c r="CCG33" s="2425"/>
      <c r="CCH33" s="2425"/>
      <c r="CCI33" s="2425"/>
      <c r="CCJ33" s="2425"/>
      <c r="CCK33" s="2425"/>
      <c r="CCL33" s="2425"/>
      <c r="CCM33" s="2425"/>
      <c r="CCN33" s="2425"/>
      <c r="CCO33" s="2425"/>
      <c r="CCP33" s="2425"/>
      <c r="CCQ33" s="2425"/>
      <c r="CCR33" s="2425"/>
      <c r="CCS33" s="2425"/>
      <c r="CCT33" s="2425"/>
      <c r="CCU33" s="2425"/>
      <c r="CCV33" s="2425"/>
      <c r="CCW33" s="2425"/>
      <c r="CCX33" s="2425"/>
      <c r="CCY33" s="2425"/>
      <c r="CCZ33" s="2425"/>
      <c r="CDA33" s="2425"/>
      <c r="CDB33" s="2425"/>
      <c r="CDC33" s="2425"/>
      <c r="CDD33" s="2425"/>
      <c r="CDE33" s="2425"/>
      <c r="CDF33" s="2425"/>
      <c r="CDG33" s="2425"/>
      <c r="CDH33" s="2425"/>
      <c r="CDI33" s="2425"/>
      <c r="CDJ33" s="2425"/>
      <c r="CDK33" s="2425"/>
      <c r="CDL33" s="2425"/>
      <c r="CDM33" s="2425"/>
      <c r="CDN33" s="2425"/>
      <c r="CDO33" s="2425"/>
      <c r="CDP33" s="2425"/>
      <c r="CDQ33" s="2425"/>
      <c r="CDR33" s="2425"/>
      <c r="CDS33" s="2425"/>
      <c r="CDT33" s="2425"/>
      <c r="CDU33" s="2425"/>
      <c r="CDV33" s="2425"/>
      <c r="CDW33" s="2425"/>
      <c r="CDX33" s="2425"/>
      <c r="CDY33" s="2425"/>
      <c r="CDZ33" s="2425"/>
      <c r="CEA33" s="2425"/>
      <c r="CEB33" s="2425"/>
      <c r="CEC33" s="2425"/>
      <c r="CED33" s="2425"/>
      <c r="CEE33" s="2425"/>
      <c r="CEF33" s="2425"/>
      <c r="CEG33" s="2425"/>
      <c r="CEH33" s="2425"/>
      <c r="CEI33" s="2425"/>
      <c r="CEJ33" s="2425"/>
      <c r="CEK33" s="2425"/>
      <c r="CEL33" s="2425"/>
      <c r="CEM33" s="2425"/>
      <c r="CEN33" s="2425"/>
      <c r="CEO33" s="2425"/>
      <c r="CEP33" s="2425"/>
      <c r="CEQ33" s="2425"/>
      <c r="CER33" s="2425"/>
      <c r="CES33" s="2425"/>
      <c r="CET33" s="2425"/>
      <c r="CEU33" s="2425"/>
      <c r="CEV33" s="2425"/>
      <c r="CEW33" s="2425"/>
      <c r="CEX33" s="2425"/>
      <c r="CEY33" s="2425"/>
      <c r="CEZ33" s="2425"/>
      <c r="CFA33" s="2425"/>
      <c r="CFB33" s="2425"/>
      <c r="CFC33" s="2425"/>
      <c r="CFD33" s="2425"/>
      <c r="CFE33" s="2425"/>
      <c r="CFF33" s="2425"/>
      <c r="CFG33" s="2425"/>
      <c r="CFH33" s="2425"/>
      <c r="CFI33" s="2425"/>
      <c r="CFJ33" s="2425"/>
      <c r="CFK33" s="2425"/>
      <c r="CFL33" s="2425"/>
      <c r="CFM33" s="2425"/>
      <c r="CFN33" s="2425"/>
      <c r="CFO33" s="2425"/>
      <c r="CFP33" s="2425"/>
      <c r="CFQ33" s="2425"/>
      <c r="CFR33" s="2425"/>
      <c r="CFS33" s="2425"/>
      <c r="CFT33" s="2425"/>
      <c r="CFU33" s="2425"/>
      <c r="CFV33" s="2425"/>
      <c r="CFW33" s="2425"/>
      <c r="CFX33" s="2425"/>
      <c r="CFY33" s="2425"/>
      <c r="CFZ33" s="2425"/>
      <c r="CGA33" s="2425"/>
      <c r="CGB33" s="2425"/>
      <c r="CGC33" s="2425"/>
      <c r="CGD33" s="2425"/>
      <c r="CGE33" s="2425"/>
      <c r="CGF33" s="2425"/>
      <c r="CGG33" s="2425"/>
      <c r="CGH33" s="2425"/>
      <c r="CGI33" s="2425"/>
      <c r="CGJ33" s="2425"/>
      <c r="CGK33" s="2425"/>
      <c r="CGL33" s="2425"/>
      <c r="CGM33" s="2425"/>
      <c r="CGN33" s="2425"/>
      <c r="CGO33" s="2425"/>
      <c r="CGP33" s="2425"/>
      <c r="CGQ33" s="2425"/>
      <c r="CGR33" s="2425"/>
      <c r="CGS33" s="2425"/>
      <c r="CGT33" s="2425"/>
      <c r="CGU33" s="2425"/>
      <c r="CGV33" s="2425"/>
      <c r="CGW33" s="2425"/>
      <c r="CGX33" s="2425"/>
      <c r="CGY33" s="2425"/>
      <c r="CGZ33" s="2425"/>
      <c r="CHA33" s="2425"/>
      <c r="CHB33" s="2425"/>
      <c r="CHC33" s="2425"/>
      <c r="CHD33" s="2425"/>
      <c r="CHE33" s="2425"/>
      <c r="CHF33" s="2425"/>
      <c r="CHG33" s="2425"/>
      <c r="CHH33" s="2425"/>
      <c r="CHI33" s="2425"/>
      <c r="CHJ33" s="2425"/>
      <c r="CHK33" s="2425"/>
      <c r="CHL33" s="2425"/>
      <c r="CHM33" s="2425"/>
      <c r="CHN33" s="2425"/>
      <c r="CHO33" s="2425"/>
      <c r="CHP33" s="2425"/>
      <c r="CHQ33" s="2425"/>
      <c r="CHR33" s="2425"/>
      <c r="CHS33" s="2425"/>
      <c r="CHT33" s="2425"/>
      <c r="CHU33" s="2425"/>
      <c r="CHV33" s="2425"/>
      <c r="CHW33" s="2425"/>
      <c r="CHX33" s="2425"/>
      <c r="CHY33" s="2425"/>
      <c r="CHZ33" s="2425"/>
      <c r="CIA33" s="2425"/>
      <c r="CIB33" s="2425"/>
      <c r="CIC33" s="2425"/>
      <c r="CID33" s="2425"/>
      <c r="CIE33" s="2425"/>
      <c r="CIF33" s="2425"/>
      <c r="CIG33" s="2425"/>
      <c r="CIH33" s="2425"/>
      <c r="CII33" s="2425"/>
      <c r="CIJ33" s="2425"/>
      <c r="CIK33" s="2425"/>
      <c r="CIL33" s="2425"/>
      <c r="CIM33" s="2425"/>
      <c r="CIN33" s="2425"/>
      <c r="CIO33" s="2425"/>
      <c r="CIP33" s="2425"/>
      <c r="CIQ33" s="2425"/>
      <c r="CIR33" s="2425"/>
      <c r="CIS33" s="2425"/>
      <c r="CIT33" s="2425"/>
      <c r="CIU33" s="2425"/>
      <c r="CIV33" s="2425"/>
      <c r="CIW33" s="2425"/>
      <c r="CIX33" s="2425"/>
      <c r="CIY33" s="2425"/>
      <c r="CIZ33" s="2425"/>
      <c r="CJA33" s="2425"/>
      <c r="CJB33" s="2425"/>
      <c r="CJC33" s="2425"/>
      <c r="CJD33" s="2425"/>
      <c r="CJE33" s="2425"/>
      <c r="CJF33" s="2425"/>
      <c r="CJG33" s="2425"/>
      <c r="CJH33" s="2425"/>
      <c r="CJI33" s="2425"/>
      <c r="CJJ33" s="2425"/>
      <c r="CJK33" s="2425"/>
      <c r="CJL33" s="2425"/>
      <c r="CJM33" s="2425"/>
      <c r="CJN33" s="2425"/>
      <c r="CJO33" s="2425"/>
      <c r="CJP33" s="2425"/>
      <c r="CJQ33" s="2425"/>
      <c r="CJR33" s="2425"/>
      <c r="CJS33" s="2425"/>
      <c r="CJT33" s="2425"/>
      <c r="CJU33" s="2425"/>
      <c r="CJV33" s="2425"/>
      <c r="CJW33" s="2425"/>
      <c r="CJX33" s="2425"/>
      <c r="CJY33" s="2425"/>
      <c r="CJZ33" s="2425"/>
      <c r="CKA33" s="2425"/>
      <c r="CKB33" s="2425"/>
      <c r="CKC33" s="2425"/>
      <c r="CKD33" s="2425"/>
      <c r="CKE33" s="2425"/>
      <c r="CKF33" s="2425"/>
      <c r="CKG33" s="2425"/>
      <c r="CKH33" s="2425"/>
      <c r="CKI33" s="2425"/>
      <c r="CKJ33" s="2425"/>
      <c r="CKK33" s="2425"/>
      <c r="CKL33" s="2425"/>
      <c r="CKM33" s="2425"/>
      <c r="CKN33" s="2425"/>
      <c r="CKO33" s="2425"/>
      <c r="CKP33" s="2425"/>
      <c r="CKQ33" s="2425"/>
      <c r="CKR33" s="2425"/>
      <c r="CKS33" s="2425"/>
      <c r="CKT33" s="2425"/>
      <c r="CKU33" s="2425"/>
      <c r="CKV33" s="2425"/>
      <c r="CKW33" s="2425"/>
      <c r="CKX33" s="2425"/>
      <c r="CKY33" s="2425"/>
      <c r="CKZ33" s="2425"/>
      <c r="CLA33" s="2425"/>
      <c r="CLB33" s="2425"/>
      <c r="CLC33" s="2425"/>
      <c r="CLD33" s="2425"/>
      <c r="CLE33" s="2425"/>
      <c r="CLF33" s="2425"/>
      <c r="CLG33" s="2425"/>
      <c r="CLH33" s="2425"/>
      <c r="CLI33" s="2425"/>
      <c r="CLJ33" s="2425"/>
      <c r="CLK33" s="2425"/>
      <c r="CLL33" s="2425"/>
      <c r="CLM33" s="2425"/>
      <c r="CLN33" s="2425"/>
      <c r="CLO33" s="2425"/>
      <c r="CLP33" s="2425"/>
      <c r="CLQ33" s="2425"/>
      <c r="CLR33" s="2425"/>
      <c r="CLS33" s="2425"/>
      <c r="CLT33" s="2425"/>
      <c r="CLU33" s="2425"/>
      <c r="CLV33" s="2425"/>
      <c r="CLW33" s="2425"/>
      <c r="CLX33" s="2425"/>
      <c r="CLY33" s="2425"/>
      <c r="CLZ33" s="2425"/>
      <c r="CMA33" s="2425"/>
      <c r="CMB33" s="2425"/>
      <c r="CMC33" s="2425"/>
      <c r="CMD33" s="2425"/>
      <c r="CME33" s="2425"/>
      <c r="CMF33" s="2425"/>
      <c r="CMG33" s="2425"/>
      <c r="CMH33" s="2425"/>
      <c r="CMI33" s="2425"/>
      <c r="CMJ33" s="2425"/>
      <c r="CMK33" s="2425"/>
      <c r="CML33" s="2425"/>
      <c r="CMM33" s="2425"/>
      <c r="CMN33" s="2425"/>
      <c r="CMO33" s="2425"/>
      <c r="CMP33" s="2425"/>
      <c r="CMQ33" s="2425"/>
      <c r="CMR33" s="2425"/>
      <c r="CMS33" s="2425"/>
      <c r="CMT33" s="2425"/>
      <c r="CMU33" s="2425"/>
      <c r="CMV33" s="2425"/>
      <c r="CMW33" s="2425"/>
      <c r="CMX33" s="2425"/>
      <c r="CMY33" s="2425"/>
      <c r="CMZ33" s="2425"/>
      <c r="CNA33" s="2425"/>
      <c r="CNB33" s="2425"/>
      <c r="CNC33" s="2425"/>
      <c r="CND33" s="2425"/>
      <c r="CNE33" s="2425"/>
      <c r="CNF33" s="2425"/>
      <c r="CNG33" s="2425"/>
      <c r="CNH33" s="2425"/>
      <c r="CNI33" s="2425"/>
      <c r="CNJ33" s="2425"/>
      <c r="CNK33" s="2425"/>
      <c r="CNL33" s="2425"/>
      <c r="CNM33" s="2425"/>
      <c r="CNN33" s="2425"/>
      <c r="CNO33" s="2425"/>
      <c r="CNP33" s="2425"/>
      <c r="CNQ33" s="2425"/>
      <c r="CNR33" s="2425"/>
      <c r="CNS33" s="2425"/>
      <c r="CNT33" s="2425"/>
      <c r="CNU33" s="2425"/>
      <c r="CNV33" s="2425"/>
      <c r="CNW33" s="2425"/>
      <c r="CNX33" s="2425"/>
      <c r="CNY33" s="2425"/>
      <c r="CNZ33" s="2425"/>
      <c r="COA33" s="2425"/>
      <c r="COB33" s="2425"/>
      <c r="COC33" s="2425"/>
      <c r="COD33" s="2425"/>
      <c r="COE33" s="2425"/>
      <c r="COF33" s="2425"/>
      <c r="COG33" s="2425"/>
      <c r="COH33" s="2425"/>
      <c r="COI33" s="2425"/>
      <c r="COJ33" s="2425"/>
      <c r="COK33" s="2425"/>
      <c r="COL33" s="2425"/>
      <c r="COM33" s="2425"/>
      <c r="CON33" s="2425"/>
      <c r="COO33" s="2425"/>
      <c r="COP33" s="2425"/>
      <c r="COQ33" s="2425"/>
      <c r="COR33" s="2425"/>
      <c r="COS33" s="2425"/>
      <c r="COT33" s="2425"/>
      <c r="COU33" s="2425"/>
      <c r="COV33" s="2425"/>
      <c r="COW33" s="2425"/>
      <c r="COX33" s="2425"/>
      <c r="COY33" s="2425"/>
      <c r="COZ33" s="2425"/>
      <c r="CPA33" s="2425"/>
      <c r="CPB33" s="2425"/>
      <c r="CPC33" s="2425"/>
      <c r="CPD33" s="2425"/>
      <c r="CPE33" s="2425"/>
      <c r="CPF33" s="2425"/>
      <c r="CPG33" s="2425"/>
      <c r="CPH33" s="2425"/>
      <c r="CPI33" s="2425"/>
      <c r="CPJ33" s="2425"/>
      <c r="CPK33" s="2425"/>
      <c r="CPL33" s="2425"/>
      <c r="CPM33" s="2425"/>
      <c r="CPN33" s="2425"/>
      <c r="CPO33" s="2425"/>
      <c r="CPP33" s="2425"/>
      <c r="CPQ33" s="2425"/>
      <c r="CPR33" s="2425"/>
      <c r="CPS33" s="2425"/>
      <c r="CPT33" s="2425"/>
      <c r="CPU33" s="2425"/>
      <c r="CPV33" s="2425"/>
      <c r="CPW33" s="2425"/>
      <c r="CPX33" s="2425"/>
      <c r="CPY33" s="2425"/>
      <c r="CPZ33" s="2425"/>
      <c r="CQA33" s="2425"/>
      <c r="CQB33" s="2425"/>
      <c r="CQC33" s="2425"/>
      <c r="CQD33" s="2425"/>
      <c r="CQE33" s="2425"/>
      <c r="CQF33" s="2425"/>
      <c r="CQG33" s="2425"/>
      <c r="CQH33" s="2425"/>
      <c r="CQI33" s="2425"/>
      <c r="CQJ33" s="2425"/>
      <c r="CQK33" s="2425"/>
      <c r="CQL33" s="2425"/>
      <c r="CQM33" s="2425"/>
      <c r="CQN33" s="2425"/>
      <c r="CQO33" s="2425"/>
      <c r="CQP33" s="2425"/>
      <c r="CQQ33" s="2425"/>
      <c r="CQR33" s="2425"/>
      <c r="CQS33" s="2425"/>
      <c r="CQT33" s="2425"/>
      <c r="CQU33" s="2425"/>
      <c r="CQV33" s="2425"/>
      <c r="CQW33" s="2425"/>
      <c r="CQX33" s="2425"/>
      <c r="CQY33" s="2425"/>
      <c r="CQZ33" s="2425"/>
      <c r="CRA33" s="2425"/>
      <c r="CRB33" s="2425"/>
      <c r="CRC33" s="2425"/>
      <c r="CRD33" s="2425"/>
      <c r="CRE33" s="2425"/>
      <c r="CRF33" s="2425"/>
      <c r="CRG33" s="2425"/>
      <c r="CRH33" s="2425"/>
      <c r="CRI33" s="2425"/>
      <c r="CRJ33" s="2425"/>
      <c r="CRK33" s="2425"/>
      <c r="CRL33" s="2425"/>
      <c r="CRM33" s="2425"/>
      <c r="CRN33" s="2425"/>
      <c r="CRO33" s="2425"/>
      <c r="CRP33" s="2425"/>
      <c r="CRQ33" s="2425"/>
      <c r="CRR33" s="2425"/>
      <c r="CRS33" s="2425"/>
      <c r="CRT33" s="2425"/>
      <c r="CRU33" s="2425"/>
      <c r="CRV33" s="2425"/>
      <c r="CRW33" s="2425"/>
      <c r="CRX33" s="2425"/>
      <c r="CRY33" s="2425"/>
      <c r="CRZ33" s="2425"/>
      <c r="CSA33" s="2425"/>
      <c r="CSB33" s="2425"/>
      <c r="CSC33" s="2425"/>
      <c r="CSD33" s="2425"/>
      <c r="CSE33" s="2425"/>
      <c r="CSF33" s="2425"/>
      <c r="CSG33" s="2425"/>
      <c r="CSH33" s="2425"/>
      <c r="CSI33" s="2425"/>
      <c r="CSJ33" s="2425"/>
      <c r="CSK33" s="2425"/>
      <c r="CSL33" s="2425"/>
      <c r="CSM33" s="2425"/>
      <c r="CSN33" s="2425"/>
      <c r="CSO33" s="2425"/>
      <c r="CSP33" s="2425"/>
      <c r="CSQ33" s="2425"/>
      <c r="CSR33" s="2425"/>
      <c r="CSS33" s="2425"/>
      <c r="CST33" s="2425"/>
      <c r="CSU33" s="2425"/>
      <c r="CSV33" s="2425"/>
      <c r="CSW33" s="2425"/>
      <c r="CSX33" s="2425"/>
      <c r="CSY33" s="2425"/>
      <c r="CSZ33" s="2425"/>
      <c r="CTA33" s="2425"/>
      <c r="CTB33" s="2425"/>
      <c r="CTC33" s="2425"/>
      <c r="CTD33" s="2425"/>
      <c r="CTE33" s="2425"/>
      <c r="CTF33" s="2425"/>
      <c r="CTG33" s="2425"/>
      <c r="CTH33" s="2425"/>
      <c r="CTI33" s="2425"/>
      <c r="CTJ33" s="2425"/>
      <c r="CTK33" s="2425"/>
      <c r="CTL33" s="2425"/>
      <c r="CTM33" s="2425"/>
      <c r="CTN33" s="2425"/>
      <c r="CTO33" s="2425"/>
      <c r="CTP33" s="2425"/>
      <c r="CTQ33" s="2425"/>
      <c r="CTR33" s="2425"/>
      <c r="CTS33" s="2425"/>
      <c r="CTT33" s="2425"/>
      <c r="CTU33" s="2425"/>
      <c r="CTV33" s="2425"/>
      <c r="CTW33" s="2425"/>
      <c r="CTX33" s="2425"/>
      <c r="CTY33" s="2425"/>
      <c r="CTZ33" s="2425"/>
      <c r="CUA33" s="2425"/>
      <c r="CUB33" s="2425"/>
      <c r="CUC33" s="2425"/>
      <c r="CUD33" s="2425"/>
      <c r="CUE33" s="2425"/>
      <c r="CUF33" s="2425"/>
      <c r="CUG33" s="2425"/>
      <c r="CUH33" s="2425"/>
      <c r="CUI33" s="2425"/>
      <c r="CUJ33" s="2425"/>
      <c r="CUK33" s="2425"/>
      <c r="CUL33" s="2425"/>
      <c r="CUM33" s="2425"/>
      <c r="CUN33" s="2425"/>
      <c r="CUO33" s="2425"/>
      <c r="CUP33" s="2425"/>
      <c r="CUQ33" s="2425"/>
      <c r="CUR33" s="2425"/>
      <c r="CUS33" s="2425"/>
      <c r="CUT33" s="2425"/>
      <c r="CUU33" s="2425"/>
      <c r="CUV33" s="2425"/>
      <c r="CUW33" s="2425"/>
      <c r="CUX33" s="2425"/>
      <c r="CUY33" s="2425"/>
      <c r="CUZ33" s="2425"/>
      <c r="CVA33" s="2425"/>
      <c r="CVB33" s="2425"/>
      <c r="CVC33" s="2425"/>
      <c r="CVD33" s="2425"/>
      <c r="CVE33" s="2425"/>
      <c r="CVF33" s="2425"/>
      <c r="CVG33" s="2425"/>
      <c r="CVH33" s="2425"/>
      <c r="CVI33" s="2425"/>
      <c r="CVJ33" s="2425"/>
      <c r="CVK33" s="2425"/>
      <c r="CVL33" s="2425"/>
      <c r="CVM33" s="2425"/>
      <c r="CVN33" s="2425"/>
      <c r="CVO33" s="2425"/>
      <c r="CVP33" s="2425"/>
      <c r="CVQ33" s="2425"/>
      <c r="CVR33" s="2425"/>
      <c r="CVS33" s="2425"/>
      <c r="CVT33" s="2425"/>
      <c r="CVU33" s="2425"/>
      <c r="CVV33" s="2425"/>
      <c r="CVW33" s="2425"/>
      <c r="CVX33" s="2425"/>
      <c r="CVY33" s="2425"/>
      <c r="CVZ33" s="2425"/>
      <c r="CWA33" s="2425"/>
      <c r="CWB33" s="2425"/>
      <c r="CWC33" s="2425"/>
      <c r="CWD33" s="2425"/>
      <c r="CWE33" s="2425"/>
      <c r="CWF33" s="2425"/>
      <c r="CWG33" s="2425"/>
      <c r="CWH33" s="2425"/>
      <c r="CWI33" s="2425"/>
      <c r="CWJ33" s="2425"/>
      <c r="CWK33" s="2425"/>
      <c r="CWL33" s="2425"/>
      <c r="CWM33" s="2425"/>
      <c r="CWN33" s="2425"/>
      <c r="CWO33" s="2425"/>
      <c r="CWP33" s="2425"/>
      <c r="CWQ33" s="2425"/>
      <c r="CWR33" s="2425"/>
      <c r="CWS33" s="2425"/>
      <c r="CWT33" s="2425"/>
      <c r="CWU33" s="2425"/>
      <c r="CWV33" s="2425"/>
      <c r="CWW33" s="2425"/>
      <c r="CWX33" s="2425"/>
      <c r="CWY33" s="2425"/>
      <c r="CWZ33" s="2425"/>
      <c r="CXA33" s="2425"/>
      <c r="CXB33" s="2425"/>
      <c r="CXC33" s="2425"/>
      <c r="CXD33" s="2425"/>
      <c r="CXE33" s="2425"/>
      <c r="CXF33" s="2425"/>
      <c r="CXG33" s="2425"/>
      <c r="CXH33" s="2425"/>
      <c r="CXI33" s="2425"/>
      <c r="CXJ33" s="2425"/>
      <c r="CXK33" s="2425"/>
      <c r="CXL33" s="2425"/>
      <c r="CXM33" s="2425"/>
      <c r="CXN33" s="2425"/>
      <c r="CXO33" s="2425"/>
      <c r="CXP33" s="2425"/>
      <c r="CXQ33" s="2425"/>
      <c r="CXR33" s="2425"/>
      <c r="CXS33" s="2425"/>
      <c r="CXT33" s="2425"/>
      <c r="CXU33" s="2425"/>
      <c r="CXV33" s="2425"/>
      <c r="CXW33" s="2425"/>
      <c r="CXX33" s="2425"/>
      <c r="CXY33" s="2425"/>
      <c r="CXZ33" s="2425"/>
      <c r="CYA33" s="2425"/>
      <c r="CYB33" s="2425"/>
      <c r="CYC33" s="2425"/>
      <c r="CYD33" s="2425"/>
      <c r="CYE33" s="2425"/>
      <c r="CYF33" s="2425"/>
      <c r="CYG33" s="2425"/>
      <c r="CYH33" s="2425"/>
      <c r="CYI33" s="2425"/>
      <c r="CYJ33" s="2425"/>
      <c r="CYK33" s="2425"/>
      <c r="CYL33" s="2425"/>
      <c r="CYM33" s="2425"/>
      <c r="CYN33" s="2425"/>
      <c r="CYO33" s="2425"/>
      <c r="CYP33" s="2425"/>
      <c r="CYQ33" s="2425"/>
      <c r="CYR33" s="2425"/>
      <c r="CYS33" s="2425"/>
      <c r="CYT33" s="2425"/>
      <c r="CYU33" s="2425"/>
      <c r="CYV33" s="2425"/>
      <c r="CYW33" s="2425"/>
      <c r="CYX33" s="2425"/>
      <c r="CYY33" s="2425"/>
      <c r="CYZ33" s="2425"/>
      <c r="CZA33" s="2425"/>
      <c r="CZB33" s="2425"/>
      <c r="CZC33" s="2425"/>
      <c r="CZD33" s="2425"/>
      <c r="CZE33" s="2425"/>
      <c r="CZF33" s="2425"/>
      <c r="CZG33" s="2425"/>
      <c r="CZH33" s="2425"/>
      <c r="CZI33" s="2425"/>
      <c r="CZJ33" s="2425"/>
      <c r="CZK33" s="2425"/>
      <c r="CZL33" s="2425"/>
      <c r="CZM33" s="2425"/>
      <c r="CZN33" s="2425"/>
      <c r="CZO33" s="2425"/>
      <c r="CZP33" s="2425"/>
      <c r="CZQ33" s="2425"/>
      <c r="CZR33" s="2425"/>
      <c r="CZS33" s="2425"/>
      <c r="CZT33" s="2425"/>
      <c r="CZU33" s="2425"/>
      <c r="CZV33" s="2425"/>
      <c r="CZW33" s="2425"/>
      <c r="CZX33" s="2425"/>
      <c r="CZY33" s="2425"/>
      <c r="CZZ33" s="2425"/>
      <c r="DAA33" s="2425"/>
      <c r="DAB33" s="2425"/>
      <c r="DAC33" s="2425"/>
      <c r="DAD33" s="2425"/>
      <c r="DAE33" s="2425"/>
      <c r="DAF33" s="2425"/>
      <c r="DAG33" s="2425"/>
      <c r="DAH33" s="2425"/>
      <c r="DAI33" s="2425"/>
      <c r="DAJ33" s="2425"/>
      <c r="DAK33" s="2425"/>
      <c r="DAL33" s="2425"/>
      <c r="DAM33" s="2425"/>
      <c r="DAN33" s="2425"/>
      <c r="DAO33" s="2425"/>
      <c r="DAP33" s="2425"/>
      <c r="DAQ33" s="2425"/>
      <c r="DAR33" s="2425"/>
      <c r="DAS33" s="2425"/>
      <c r="DAT33" s="2425"/>
      <c r="DAU33" s="2425"/>
      <c r="DAV33" s="2425"/>
      <c r="DAW33" s="2425"/>
      <c r="DAX33" s="2425"/>
      <c r="DAY33" s="2425"/>
      <c r="DAZ33" s="2425"/>
      <c r="DBA33" s="2425"/>
      <c r="DBB33" s="2425"/>
      <c r="DBC33" s="2425"/>
      <c r="DBD33" s="2425"/>
      <c r="DBE33" s="2425"/>
      <c r="DBF33" s="2425"/>
      <c r="DBG33" s="2425"/>
      <c r="DBH33" s="2425"/>
      <c r="DBI33" s="2425"/>
      <c r="DBJ33" s="2425"/>
      <c r="DBK33" s="2425"/>
      <c r="DBL33" s="2425"/>
      <c r="DBM33" s="2425"/>
      <c r="DBN33" s="2425"/>
      <c r="DBO33" s="2425"/>
      <c r="DBP33" s="2425"/>
      <c r="DBQ33" s="2425"/>
      <c r="DBR33" s="2425"/>
      <c r="DBS33" s="2425"/>
      <c r="DBT33" s="2425"/>
      <c r="DBU33" s="2425"/>
      <c r="DBV33" s="2425"/>
      <c r="DBW33" s="2425"/>
      <c r="DBX33" s="2425"/>
      <c r="DBY33" s="2425"/>
      <c r="DBZ33" s="2425"/>
      <c r="DCA33" s="2425"/>
      <c r="DCB33" s="2425"/>
      <c r="DCC33" s="2425"/>
      <c r="DCD33" s="2425"/>
      <c r="DCE33" s="2425"/>
      <c r="DCF33" s="2425"/>
      <c r="DCG33" s="2425"/>
      <c r="DCH33" s="2425"/>
      <c r="DCI33" s="2425"/>
      <c r="DCJ33" s="2425"/>
      <c r="DCK33" s="2425"/>
      <c r="DCL33" s="2425"/>
      <c r="DCM33" s="2425"/>
      <c r="DCN33" s="2425"/>
      <c r="DCO33" s="2425"/>
      <c r="DCP33" s="2425"/>
      <c r="DCQ33" s="2425"/>
      <c r="DCR33" s="2425"/>
      <c r="DCS33" s="2425"/>
      <c r="DCT33" s="2425"/>
      <c r="DCU33" s="2425"/>
      <c r="DCV33" s="2425"/>
      <c r="DCW33" s="2425"/>
      <c r="DCX33" s="2425"/>
      <c r="DCY33" s="2425"/>
      <c r="DCZ33" s="2425"/>
      <c r="DDA33" s="2425"/>
      <c r="DDB33" s="2425"/>
      <c r="DDC33" s="2425"/>
      <c r="DDD33" s="2425"/>
      <c r="DDE33" s="2425"/>
      <c r="DDF33" s="2425"/>
      <c r="DDG33" s="2425"/>
      <c r="DDH33" s="2425"/>
      <c r="DDI33" s="2425"/>
      <c r="DDJ33" s="2425"/>
      <c r="DDK33" s="2425"/>
      <c r="DDL33" s="2425"/>
      <c r="DDM33" s="2425"/>
      <c r="DDN33" s="2425"/>
      <c r="DDO33" s="2425"/>
      <c r="DDP33" s="2425"/>
      <c r="DDQ33" s="2425"/>
      <c r="DDR33" s="2425"/>
      <c r="DDS33" s="2425"/>
      <c r="DDT33" s="2425"/>
      <c r="DDU33" s="2425"/>
      <c r="DDV33" s="2425"/>
      <c r="DDW33" s="2425"/>
      <c r="DDX33" s="2425"/>
      <c r="DDY33" s="2425"/>
      <c r="DDZ33" s="2425"/>
      <c r="DEA33" s="2425"/>
      <c r="DEB33" s="2425"/>
      <c r="DEC33" s="2425"/>
      <c r="DED33" s="2425"/>
      <c r="DEE33" s="2425"/>
      <c r="DEF33" s="2425"/>
      <c r="DEG33" s="2425"/>
      <c r="DEH33" s="2425"/>
      <c r="DEI33" s="2425"/>
      <c r="DEJ33" s="2425"/>
      <c r="DEK33" s="2425"/>
      <c r="DEL33" s="2425"/>
      <c r="DEM33" s="2425"/>
      <c r="DEN33" s="2425"/>
      <c r="DEO33" s="2425"/>
      <c r="DEP33" s="2425"/>
      <c r="DEQ33" s="2425"/>
      <c r="DER33" s="2425"/>
      <c r="DES33" s="2425"/>
      <c r="DET33" s="2425"/>
      <c r="DEU33" s="2425"/>
      <c r="DEV33" s="2425"/>
      <c r="DEW33" s="2425"/>
      <c r="DEX33" s="2425"/>
      <c r="DEY33" s="2425"/>
      <c r="DEZ33" s="2425"/>
      <c r="DFA33" s="2425"/>
      <c r="DFB33" s="2425"/>
      <c r="DFC33" s="2425"/>
      <c r="DFD33" s="2425"/>
      <c r="DFE33" s="2425"/>
      <c r="DFF33" s="2425"/>
      <c r="DFG33" s="2425"/>
      <c r="DFH33" s="2425"/>
      <c r="DFI33" s="2425"/>
      <c r="DFJ33" s="2425"/>
      <c r="DFK33" s="2425"/>
      <c r="DFL33" s="2425"/>
      <c r="DFM33" s="2425"/>
      <c r="DFN33" s="2425"/>
      <c r="DFO33" s="2425"/>
      <c r="DFP33" s="2425"/>
      <c r="DFQ33" s="2425"/>
      <c r="DFR33" s="2425"/>
      <c r="DFS33" s="2425"/>
      <c r="DFT33" s="2425"/>
      <c r="DFU33" s="2425"/>
      <c r="DFV33" s="2425"/>
      <c r="DFW33" s="2425"/>
      <c r="DFX33" s="2425"/>
      <c r="DFY33" s="2425"/>
      <c r="DFZ33" s="2425"/>
      <c r="DGA33" s="2425"/>
      <c r="DGB33" s="2425"/>
      <c r="DGC33" s="2425"/>
      <c r="DGD33" s="2425"/>
      <c r="DGE33" s="2425"/>
      <c r="DGF33" s="2425"/>
      <c r="DGG33" s="2425"/>
      <c r="DGH33" s="2425"/>
      <c r="DGI33" s="2425"/>
      <c r="DGJ33" s="2425"/>
      <c r="DGK33" s="2425"/>
      <c r="DGL33" s="2425"/>
      <c r="DGM33" s="2425"/>
      <c r="DGN33" s="2425"/>
      <c r="DGO33" s="2425"/>
      <c r="DGP33" s="2425"/>
      <c r="DGQ33" s="2425"/>
      <c r="DGR33" s="2425"/>
      <c r="DGS33" s="2425"/>
      <c r="DGT33" s="2425"/>
      <c r="DGU33" s="2425"/>
      <c r="DGV33" s="2425"/>
      <c r="DGW33" s="2425"/>
      <c r="DGX33" s="2425"/>
      <c r="DGY33" s="2425"/>
      <c r="DGZ33" s="2425"/>
      <c r="DHA33" s="2425"/>
      <c r="DHB33" s="2425"/>
      <c r="DHC33" s="2425"/>
      <c r="DHD33" s="2425"/>
      <c r="DHE33" s="2425"/>
      <c r="DHF33" s="2425"/>
      <c r="DHG33" s="2425"/>
      <c r="DHH33" s="2425"/>
      <c r="DHI33" s="2425"/>
      <c r="DHJ33" s="2425"/>
      <c r="DHK33" s="2425"/>
      <c r="DHL33" s="2425"/>
      <c r="DHM33" s="2425"/>
      <c r="DHN33" s="2425"/>
      <c r="DHO33" s="2425"/>
      <c r="DHP33" s="2425"/>
      <c r="DHQ33" s="2425"/>
      <c r="DHR33" s="2425"/>
      <c r="DHS33" s="2425"/>
      <c r="DHT33" s="2425"/>
      <c r="DHU33" s="2425"/>
      <c r="DHV33" s="2425"/>
      <c r="DHW33" s="2425"/>
      <c r="DHX33" s="2425"/>
      <c r="DHY33" s="2425"/>
      <c r="DHZ33" s="2425"/>
      <c r="DIA33" s="2425"/>
      <c r="DIB33" s="2425"/>
      <c r="DIC33" s="2425"/>
      <c r="DID33" s="2425"/>
      <c r="DIE33" s="2425"/>
      <c r="DIF33" s="2425"/>
      <c r="DIG33" s="2425"/>
      <c r="DIH33" s="2425"/>
      <c r="DII33" s="2425"/>
      <c r="DIJ33" s="2425"/>
      <c r="DIK33" s="2425"/>
      <c r="DIL33" s="2425"/>
      <c r="DIM33" s="2425"/>
      <c r="DIN33" s="2425"/>
      <c r="DIO33" s="2425"/>
      <c r="DIP33" s="2425"/>
      <c r="DIQ33" s="2425"/>
      <c r="DIR33" s="2425"/>
      <c r="DIS33" s="2425"/>
      <c r="DIT33" s="2425"/>
      <c r="DIU33" s="2425"/>
      <c r="DIV33" s="2425"/>
      <c r="DIW33" s="2425"/>
      <c r="DIX33" s="2425"/>
      <c r="DIY33" s="2425"/>
      <c r="DIZ33" s="2425"/>
      <c r="DJA33" s="2425"/>
      <c r="DJB33" s="2425"/>
      <c r="DJC33" s="2425"/>
      <c r="DJD33" s="2425"/>
      <c r="DJE33" s="2425"/>
      <c r="DJF33" s="2425"/>
      <c r="DJG33" s="2425"/>
      <c r="DJH33" s="2425"/>
      <c r="DJI33" s="2425"/>
      <c r="DJJ33" s="2425"/>
      <c r="DJK33" s="2425"/>
      <c r="DJL33" s="2425"/>
      <c r="DJM33" s="2425"/>
      <c r="DJN33" s="2425"/>
      <c r="DJO33" s="2425"/>
      <c r="DJP33" s="2425"/>
      <c r="DJQ33" s="2425"/>
      <c r="DJR33" s="2425"/>
      <c r="DJS33" s="2425"/>
      <c r="DJT33" s="2425"/>
      <c r="DJU33" s="2425"/>
      <c r="DJV33" s="2425"/>
      <c r="DJW33" s="2425"/>
      <c r="DJX33" s="2425"/>
      <c r="DJY33" s="2425"/>
      <c r="DJZ33" s="2425"/>
      <c r="DKA33" s="2425"/>
      <c r="DKB33" s="2425"/>
      <c r="DKC33" s="2425"/>
      <c r="DKD33" s="2425"/>
      <c r="DKE33" s="2425"/>
      <c r="DKF33" s="2425"/>
      <c r="DKG33" s="2425"/>
      <c r="DKH33" s="2425"/>
      <c r="DKI33" s="2425"/>
      <c r="DKJ33" s="2425"/>
      <c r="DKK33" s="2425"/>
      <c r="DKL33" s="2425"/>
      <c r="DKM33" s="2425"/>
      <c r="DKN33" s="2425"/>
      <c r="DKO33" s="2425"/>
      <c r="DKP33" s="2425"/>
      <c r="DKQ33" s="2425"/>
      <c r="DKR33" s="2425"/>
      <c r="DKS33" s="2425"/>
      <c r="DKT33" s="2425"/>
      <c r="DKU33" s="2425"/>
      <c r="DKV33" s="2425"/>
      <c r="DKW33" s="2425"/>
      <c r="DKX33" s="2425"/>
      <c r="DKY33" s="2425"/>
      <c r="DKZ33" s="2425"/>
      <c r="DLA33" s="2425"/>
      <c r="DLB33" s="2425"/>
      <c r="DLC33" s="2425"/>
      <c r="DLD33" s="2425"/>
      <c r="DLE33" s="2425"/>
      <c r="DLF33" s="2425"/>
      <c r="DLG33" s="2425"/>
      <c r="DLH33" s="2425"/>
      <c r="DLI33" s="2425"/>
      <c r="DLJ33" s="2425"/>
      <c r="DLK33" s="2425"/>
      <c r="DLL33" s="2425"/>
      <c r="DLM33" s="2425"/>
      <c r="DLN33" s="2425"/>
      <c r="DLO33" s="2425"/>
      <c r="DLP33" s="2425"/>
      <c r="DLQ33" s="2425"/>
      <c r="DLR33" s="2425"/>
      <c r="DLS33" s="2425"/>
      <c r="DLT33" s="2425"/>
      <c r="DLU33" s="2425"/>
      <c r="DLV33" s="2425"/>
      <c r="DLW33" s="2425"/>
      <c r="DLX33" s="2425"/>
      <c r="DLY33" s="2425"/>
      <c r="DLZ33" s="2425"/>
      <c r="DMA33" s="2425"/>
      <c r="DMB33" s="2425"/>
      <c r="DMC33" s="2425"/>
      <c r="DMD33" s="2425"/>
      <c r="DME33" s="2425"/>
      <c r="DMF33" s="2425"/>
      <c r="DMG33" s="2425"/>
      <c r="DMH33" s="2425"/>
      <c r="DMI33" s="2425"/>
      <c r="DMJ33" s="2425"/>
      <c r="DMK33" s="2425"/>
      <c r="DML33" s="2425"/>
      <c r="DMM33" s="2425"/>
      <c r="DMN33" s="2425"/>
      <c r="DMO33" s="2425"/>
      <c r="DMP33" s="2425"/>
      <c r="DMQ33" s="2425"/>
      <c r="DMR33" s="2425"/>
      <c r="DMS33" s="2425"/>
      <c r="DMT33" s="2425"/>
      <c r="DMU33" s="2425"/>
      <c r="DMV33" s="2425"/>
      <c r="DMW33" s="2425"/>
      <c r="DMX33" s="2425"/>
      <c r="DMY33" s="2425"/>
      <c r="DMZ33" s="2425"/>
      <c r="DNA33" s="2425"/>
      <c r="DNB33" s="2425"/>
      <c r="DNC33" s="2425"/>
      <c r="DND33" s="2425"/>
      <c r="DNE33" s="2425"/>
      <c r="DNF33" s="2425"/>
      <c r="DNG33" s="2425"/>
      <c r="DNH33" s="2425"/>
      <c r="DNI33" s="2425"/>
      <c r="DNJ33" s="2425"/>
      <c r="DNK33" s="2425"/>
      <c r="DNL33" s="2425"/>
      <c r="DNM33" s="2425"/>
      <c r="DNN33" s="2425"/>
      <c r="DNO33" s="2425"/>
      <c r="DNP33" s="2425"/>
      <c r="DNQ33" s="2425"/>
      <c r="DNR33" s="2425"/>
      <c r="DNS33" s="2425"/>
      <c r="DNT33" s="2425"/>
      <c r="DNU33" s="2425"/>
      <c r="DNV33" s="2425"/>
      <c r="DNW33" s="2425"/>
      <c r="DNX33" s="2425"/>
      <c r="DNY33" s="2425"/>
      <c r="DNZ33" s="2425"/>
      <c r="DOA33" s="2425"/>
      <c r="DOB33" s="2425"/>
      <c r="DOC33" s="2425"/>
      <c r="DOD33" s="2425"/>
      <c r="DOE33" s="2425"/>
      <c r="DOF33" s="2425"/>
      <c r="DOG33" s="2425"/>
      <c r="DOH33" s="2425"/>
      <c r="DOI33" s="2425"/>
      <c r="DOJ33" s="2425"/>
      <c r="DOK33" s="2425"/>
      <c r="DOL33" s="2425"/>
      <c r="DOM33" s="2425"/>
      <c r="DON33" s="2425"/>
      <c r="DOO33" s="2425"/>
      <c r="DOP33" s="2425"/>
      <c r="DOQ33" s="2425"/>
      <c r="DOR33" s="2425"/>
      <c r="DOS33" s="2425"/>
      <c r="DOT33" s="2425"/>
      <c r="DOU33" s="2425"/>
      <c r="DOV33" s="2425"/>
      <c r="DOW33" s="2425"/>
      <c r="DOX33" s="2425"/>
      <c r="DOY33" s="2425"/>
      <c r="DOZ33" s="2425"/>
      <c r="DPA33" s="2425"/>
      <c r="DPB33" s="2425"/>
      <c r="DPC33" s="2425"/>
      <c r="DPD33" s="2425"/>
      <c r="DPE33" s="2425"/>
      <c r="DPF33" s="2425"/>
      <c r="DPG33" s="2425"/>
      <c r="DPH33" s="2425"/>
      <c r="DPI33" s="2425"/>
      <c r="DPJ33" s="2425"/>
      <c r="DPK33" s="2425"/>
      <c r="DPL33" s="2425"/>
      <c r="DPM33" s="2425"/>
      <c r="DPN33" s="2425"/>
      <c r="DPO33" s="2425"/>
      <c r="DPP33" s="2425"/>
      <c r="DPQ33" s="2425"/>
      <c r="DPR33" s="2425"/>
      <c r="DPS33" s="2425"/>
      <c r="DPT33" s="2425"/>
      <c r="DPU33" s="2425"/>
      <c r="DPV33" s="2425"/>
      <c r="DPW33" s="2425"/>
      <c r="DPX33" s="2425"/>
      <c r="DPY33" s="2425"/>
      <c r="DPZ33" s="2425"/>
      <c r="DQA33" s="2425"/>
      <c r="DQB33" s="2425"/>
      <c r="DQC33" s="2425"/>
      <c r="DQD33" s="2425"/>
      <c r="DQE33" s="2425"/>
      <c r="DQF33" s="2425"/>
      <c r="DQG33" s="2425"/>
      <c r="DQH33" s="2425"/>
      <c r="DQI33" s="2425"/>
      <c r="DQJ33" s="2425"/>
      <c r="DQK33" s="2425"/>
      <c r="DQL33" s="2425"/>
      <c r="DQM33" s="2425"/>
      <c r="DQN33" s="2425"/>
      <c r="DQO33" s="2425"/>
      <c r="DQP33" s="2425"/>
      <c r="DQQ33" s="2425"/>
      <c r="DQR33" s="2425"/>
      <c r="DQS33" s="2425"/>
      <c r="DQT33" s="2425"/>
      <c r="DQU33" s="2425"/>
      <c r="DQV33" s="2425"/>
      <c r="DQW33" s="2425"/>
      <c r="DQX33" s="2425"/>
      <c r="DQY33" s="2425"/>
      <c r="DQZ33" s="2425"/>
      <c r="DRA33" s="2425"/>
      <c r="DRB33" s="2425"/>
      <c r="DRC33" s="2425"/>
      <c r="DRD33" s="2425"/>
      <c r="DRE33" s="2425"/>
      <c r="DRF33" s="2425"/>
      <c r="DRG33" s="2425"/>
      <c r="DRH33" s="2425"/>
      <c r="DRI33" s="2425"/>
      <c r="DRJ33" s="2425"/>
      <c r="DRK33" s="2425"/>
      <c r="DRL33" s="2425"/>
      <c r="DRM33" s="2425"/>
      <c r="DRN33" s="2425"/>
      <c r="DRO33" s="2425"/>
      <c r="DRP33" s="2425"/>
      <c r="DRQ33" s="2425"/>
      <c r="DRR33" s="2425"/>
      <c r="DRS33" s="2425"/>
      <c r="DRT33" s="2425"/>
      <c r="DRU33" s="2425"/>
      <c r="DRV33" s="2425"/>
      <c r="DRW33" s="2425"/>
      <c r="DRX33" s="2425"/>
      <c r="DRY33" s="2425"/>
      <c r="DRZ33" s="2425"/>
      <c r="DSA33" s="2425"/>
      <c r="DSB33" s="2425"/>
      <c r="DSC33" s="2425"/>
      <c r="DSD33" s="2425"/>
      <c r="DSE33" s="2425"/>
      <c r="DSF33" s="2425"/>
      <c r="DSG33" s="2425"/>
      <c r="DSH33" s="2425"/>
      <c r="DSI33" s="2425"/>
      <c r="DSJ33" s="2425"/>
      <c r="DSK33" s="2425"/>
      <c r="DSL33" s="2425"/>
      <c r="DSM33" s="2425"/>
      <c r="DSN33" s="2425"/>
      <c r="DSO33" s="2425"/>
      <c r="DSP33" s="2425"/>
      <c r="DSQ33" s="2425"/>
      <c r="DSR33" s="2425"/>
      <c r="DSS33" s="2425"/>
      <c r="DST33" s="2425"/>
      <c r="DSU33" s="2425"/>
      <c r="DSV33" s="2425"/>
      <c r="DSW33" s="2425"/>
      <c r="DSX33" s="2425"/>
      <c r="DSY33" s="2425"/>
      <c r="DSZ33" s="2425"/>
      <c r="DTA33" s="2425"/>
      <c r="DTB33" s="2425"/>
      <c r="DTC33" s="2425"/>
      <c r="DTD33" s="2425"/>
      <c r="DTE33" s="2425"/>
      <c r="DTF33" s="2425"/>
      <c r="DTG33" s="2425"/>
      <c r="DTH33" s="2425"/>
      <c r="DTI33" s="2425"/>
      <c r="DTJ33" s="2425"/>
      <c r="DTK33" s="2425"/>
      <c r="DTL33" s="2425"/>
      <c r="DTM33" s="2425"/>
      <c r="DTN33" s="2425"/>
      <c r="DTO33" s="2425"/>
      <c r="DTP33" s="2425"/>
      <c r="DTQ33" s="2425"/>
      <c r="DTR33" s="2425"/>
      <c r="DTS33" s="2425"/>
      <c r="DTT33" s="2425"/>
      <c r="DTU33" s="2425"/>
      <c r="DTV33" s="2425"/>
      <c r="DTW33" s="2425"/>
      <c r="DTX33" s="2425"/>
      <c r="DTY33" s="2425"/>
      <c r="DTZ33" s="2425"/>
      <c r="DUA33" s="2425"/>
      <c r="DUB33" s="2425"/>
      <c r="DUC33" s="2425"/>
      <c r="DUD33" s="2425"/>
      <c r="DUE33" s="2425"/>
      <c r="DUF33" s="2425"/>
      <c r="DUG33" s="2425"/>
      <c r="DUH33" s="2425"/>
      <c r="DUI33" s="2425"/>
      <c r="DUJ33" s="2425"/>
      <c r="DUK33" s="2425"/>
      <c r="DUL33" s="2425"/>
      <c r="DUM33" s="2425"/>
      <c r="DUN33" s="2425"/>
      <c r="DUO33" s="2425"/>
      <c r="DUP33" s="2425"/>
      <c r="DUQ33" s="2425"/>
      <c r="DUR33" s="2425"/>
      <c r="DUS33" s="2425"/>
      <c r="DUT33" s="2425"/>
      <c r="DUU33" s="2425"/>
      <c r="DUV33" s="2425"/>
      <c r="DUW33" s="2425"/>
      <c r="DUX33" s="2425"/>
      <c r="DUY33" s="2425"/>
      <c r="DUZ33" s="2425"/>
      <c r="DVA33" s="2425"/>
      <c r="DVB33" s="2425"/>
      <c r="DVC33" s="2425"/>
      <c r="DVD33" s="2425"/>
      <c r="DVE33" s="2425"/>
      <c r="DVF33" s="2425"/>
      <c r="DVG33" s="2425"/>
      <c r="DVH33" s="2425"/>
      <c r="DVI33" s="2425"/>
      <c r="DVJ33" s="2425"/>
      <c r="DVK33" s="2425"/>
      <c r="DVL33" s="2425"/>
      <c r="DVM33" s="2425"/>
      <c r="DVN33" s="2425"/>
      <c r="DVO33" s="2425"/>
      <c r="DVP33" s="2425"/>
      <c r="DVQ33" s="2425"/>
      <c r="DVR33" s="2425"/>
      <c r="DVS33" s="2425"/>
      <c r="DVT33" s="2425"/>
      <c r="DVU33" s="2425"/>
      <c r="DVV33" s="2425"/>
      <c r="DVW33" s="2425"/>
      <c r="DVX33" s="2425"/>
      <c r="DVY33" s="2425"/>
      <c r="DVZ33" s="2425"/>
      <c r="DWA33" s="2425"/>
      <c r="DWB33" s="2425"/>
      <c r="DWC33" s="2425"/>
      <c r="DWD33" s="2425"/>
      <c r="DWE33" s="2425"/>
      <c r="DWF33" s="2425"/>
      <c r="DWG33" s="2425"/>
      <c r="DWH33" s="2425"/>
      <c r="DWI33" s="2425"/>
      <c r="DWJ33" s="2425"/>
      <c r="DWK33" s="2425"/>
      <c r="DWL33" s="2425"/>
      <c r="DWM33" s="2425"/>
      <c r="DWN33" s="2425"/>
      <c r="DWO33" s="2425"/>
      <c r="DWP33" s="2425"/>
      <c r="DWQ33" s="2425"/>
      <c r="DWR33" s="2425"/>
      <c r="DWS33" s="2425"/>
      <c r="DWT33" s="2425"/>
      <c r="DWU33" s="2425"/>
      <c r="DWV33" s="2425"/>
      <c r="DWW33" s="2425"/>
      <c r="DWX33" s="2425"/>
      <c r="DWY33" s="2425"/>
      <c r="DWZ33" s="2425"/>
      <c r="DXA33" s="2425"/>
      <c r="DXB33" s="2425"/>
      <c r="DXC33" s="2425"/>
      <c r="DXD33" s="2425"/>
      <c r="DXE33" s="2425"/>
      <c r="DXF33" s="2425"/>
      <c r="DXG33" s="2425"/>
      <c r="DXH33" s="2425"/>
      <c r="DXI33" s="2425"/>
      <c r="DXJ33" s="2425"/>
      <c r="DXK33" s="2425"/>
      <c r="DXL33" s="2425"/>
      <c r="DXM33" s="2425"/>
      <c r="DXN33" s="2425"/>
      <c r="DXO33" s="2425"/>
      <c r="DXP33" s="2425"/>
      <c r="DXQ33" s="2425"/>
      <c r="DXR33" s="2425"/>
      <c r="DXS33" s="2425"/>
      <c r="DXT33" s="2425"/>
      <c r="DXU33" s="2425"/>
      <c r="DXV33" s="2425"/>
      <c r="DXW33" s="2425"/>
      <c r="DXX33" s="2425"/>
      <c r="DXY33" s="2425"/>
      <c r="DXZ33" s="2425"/>
      <c r="DYA33" s="2425"/>
      <c r="DYB33" s="2425"/>
      <c r="DYC33" s="2425"/>
      <c r="DYD33" s="2425"/>
      <c r="DYE33" s="2425"/>
      <c r="DYF33" s="2425"/>
      <c r="DYG33" s="2425"/>
      <c r="DYH33" s="2425"/>
      <c r="DYI33" s="2425"/>
      <c r="DYJ33" s="2425"/>
      <c r="DYK33" s="2425"/>
      <c r="DYL33" s="2425"/>
      <c r="DYM33" s="2425"/>
      <c r="DYN33" s="2425"/>
      <c r="DYO33" s="2425"/>
      <c r="DYP33" s="2425"/>
      <c r="DYQ33" s="2425"/>
      <c r="DYR33" s="2425"/>
      <c r="DYS33" s="2425"/>
      <c r="DYT33" s="2425"/>
      <c r="DYU33" s="2425"/>
      <c r="DYV33" s="2425"/>
      <c r="DYW33" s="2425"/>
      <c r="DYX33" s="2425"/>
      <c r="DYY33" s="2425"/>
      <c r="DYZ33" s="2425"/>
      <c r="DZA33" s="2425"/>
      <c r="DZB33" s="2425"/>
      <c r="DZC33" s="2425"/>
      <c r="DZD33" s="2425"/>
      <c r="DZE33" s="2425"/>
      <c r="DZF33" s="2425"/>
      <c r="DZG33" s="2425"/>
      <c r="DZH33" s="2425"/>
      <c r="DZI33" s="2425"/>
      <c r="DZJ33" s="2425"/>
      <c r="DZK33" s="2425"/>
      <c r="DZL33" s="2425"/>
      <c r="DZM33" s="2425"/>
      <c r="DZN33" s="2425"/>
      <c r="DZO33" s="2425"/>
      <c r="DZP33" s="2425"/>
      <c r="DZQ33" s="2425"/>
      <c r="DZR33" s="2425"/>
      <c r="DZS33" s="2425"/>
      <c r="DZT33" s="2425"/>
      <c r="DZU33" s="2425"/>
      <c r="DZV33" s="2425"/>
      <c r="DZW33" s="2425"/>
      <c r="DZX33" s="2425"/>
      <c r="DZY33" s="2425"/>
      <c r="DZZ33" s="2425"/>
      <c r="EAA33" s="2425"/>
      <c r="EAB33" s="2425"/>
      <c r="EAC33" s="2425"/>
      <c r="EAD33" s="2425"/>
      <c r="EAE33" s="2425"/>
      <c r="EAF33" s="2425"/>
      <c r="EAG33" s="2425"/>
      <c r="EAH33" s="2425"/>
      <c r="EAI33" s="2425"/>
      <c r="EAJ33" s="2425"/>
      <c r="EAK33" s="2425"/>
      <c r="EAL33" s="2425"/>
      <c r="EAM33" s="2425"/>
      <c r="EAN33" s="2425"/>
      <c r="EAO33" s="2425"/>
      <c r="EAP33" s="2425"/>
      <c r="EAQ33" s="2425"/>
      <c r="EAR33" s="2425"/>
      <c r="EAS33" s="2425"/>
      <c r="EAT33" s="2425"/>
      <c r="EAU33" s="2425"/>
      <c r="EAV33" s="2425"/>
      <c r="EAW33" s="2425"/>
      <c r="EAX33" s="2425"/>
      <c r="EAY33" s="2425"/>
      <c r="EAZ33" s="2425"/>
      <c r="EBA33" s="2425"/>
      <c r="EBB33" s="2425"/>
      <c r="EBC33" s="2425"/>
      <c r="EBD33" s="2425"/>
      <c r="EBE33" s="2425"/>
      <c r="EBF33" s="2425"/>
      <c r="EBG33" s="2425"/>
      <c r="EBH33" s="2425"/>
      <c r="EBI33" s="2425"/>
      <c r="EBJ33" s="2425"/>
      <c r="EBK33" s="2425"/>
      <c r="EBL33" s="2425"/>
      <c r="EBM33" s="2425"/>
      <c r="EBN33" s="2425"/>
      <c r="EBO33" s="2425"/>
      <c r="EBP33" s="2425"/>
      <c r="EBQ33" s="2425"/>
      <c r="EBR33" s="2425"/>
      <c r="EBS33" s="2425"/>
      <c r="EBT33" s="2425"/>
      <c r="EBU33" s="2425"/>
      <c r="EBV33" s="2425"/>
      <c r="EBW33" s="2425"/>
      <c r="EBX33" s="2425"/>
      <c r="EBY33" s="2425"/>
      <c r="EBZ33" s="2425"/>
      <c r="ECA33" s="2425"/>
      <c r="ECB33" s="2425"/>
      <c r="ECC33" s="2425"/>
      <c r="ECD33" s="2425"/>
      <c r="ECE33" s="2425"/>
      <c r="ECF33" s="2425"/>
      <c r="ECG33" s="2425"/>
      <c r="ECH33" s="2425"/>
      <c r="ECI33" s="2425"/>
      <c r="ECJ33" s="2425"/>
      <c r="ECK33" s="2425"/>
      <c r="ECL33" s="2425"/>
      <c r="ECM33" s="2425"/>
      <c r="ECN33" s="2425"/>
      <c r="ECO33" s="2425"/>
      <c r="ECP33" s="2425"/>
      <c r="ECQ33" s="2425"/>
      <c r="ECR33" s="2425"/>
      <c r="ECS33" s="2425"/>
      <c r="ECT33" s="2425"/>
      <c r="ECU33" s="2425"/>
      <c r="ECV33" s="2425"/>
      <c r="ECW33" s="2425"/>
      <c r="ECX33" s="2425"/>
      <c r="ECY33" s="2425"/>
      <c r="ECZ33" s="2425"/>
      <c r="EDA33" s="2425"/>
      <c r="EDB33" s="2425"/>
      <c r="EDC33" s="2425"/>
      <c r="EDD33" s="2425"/>
      <c r="EDE33" s="2425"/>
      <c r="EDF33" s="2425"/>
      <c r="EDG33" s="2425"/>
      <c r="EDH33" s="2425"/>
      <c r="EDI33" s="2425"/>
      <c r="EDJ33" s="2425"/>
      <c r="EDK33" s="2425"/>
      <c r="EDL33" s="2425"/>
      <c r="EDM33" s="2425"/>
      <c r="EDN33" s="2425"/>
      <c r="EDO33" s="2425"/>
      <c r="EDP33" s="2425"/>
      <c r="EDQ33" s="2425"/>
      <c r="EDR33" s="2425"/>
      <c r="EDS33" s="2425"/>
      <c r="EDT33" s="2425"/>
      <c r="EDU33" s="2425"/>
      <c r="EDV33" s="2425"/>
      <c r="EDW33" s="2425"/>
      <c r="EDX33" s="2425"/>
      <c r="EDY33" s="2425"/>
      <c r="EDZ33" s="2425"/>
      <c r="EEA33" s="2425"/>
      <c r="EEB33" s="2425"/>
      <c r="EEC33" s="2425"/>
      <c r="EED33" s="2425"/>
      <c r="EEE33" s="2425"/>
      <c r="EEF33" s="2425"/>
      <c r="EEG33" s="2425"/>
      <c r="EEH33" s="2425"/>
      <c r="EEI33" s="2425"/>
      <c r="EEJ33" s="2425"/>
      <c r="EEK33" s="2425"/>
      <c r="EEL33" s="2425"/>
      <c r="EEM33" s="2425"/>
      <c r="EEN33" s="2425"/>
      <c r="EEO33" s="2425"/>
      <c r="EEP33" s="2425"/>
      <c r="EEQ33" s="2425"/>
      <c r="EER33" s="2425"/>
      <c r="EES33" s="2425"/>
      <c r="EET33" s="2425"/>
      <c r="EEU33" s="2425"/>
      <c r="EEV33" s="2425"/>
      <c r="EEW33" s="2425"/>
      <c r="EEX33" s="2425"/>
      <c r="EEY33" s="2425"/>
      <c r="EEZ33" s="2425"/>
      <c r="EFA33" s="2425"/>
      <c r="EFB33" s="2425"/>
      <c r="EFC33" s="2425"/>
      <c r="EFD33" s="2425"/>
      <c r="EFE33" s="2425"/>
      <c r="EFF33" s="2425"/>
      <c r="EFG33" s="2425"/>
      <c r="EFH33" s="2425"/>
      <c r="EFI33" s="2425"/>
      <c r="EFJ33" s="2425"/>
      <c r="EFK33" s="2425"/>
      <c r="EFL33" s="2425"/>
      <c r="EFM33" s="2425"/>
      <c r="EFN33" s="2425"/>
      <c r="EFO33" s="2425"/>
      <c r="EFP33" s="2425"/>
      <c r="EFQ33" s="2425"/>
      <c r="EFR33" s="2425"/>
      <c r="EFS33" s="2425"/>
      <c r="EFT33" s="2425"/>
      <c r="EFU33" s="2425"/>
      <c r="EFV33" s="2425"/>
      <c r="EFW33" s="2425"/>
      <c r="EFX33" s="2425"/>
      <c r="EFY33" s="2425"/>
      <c r="EFZ33" s="2425"/>
      <c r="EGA33" s="2425"/>
      <c r="EGB33" s="2425"/>
      <c r="EGC33" s="2425"/>
      <c r="EGD33" s="2425"/>
      <c r="EGE33" s="2425"/>
      <c r="EGF33" s="2425"/>
      <c r="EGG33" s="2425"/>
      <c r="EGH33" s="2425"/>
      <c r="EGI33" s="2425"/>
      <c r="EGJ33" s="2425"/>
      <c r="EGK33" s="2425"/>
      <c r="EGL33" s="2425"/>
      <c r="EGM33" s="2425"/>
      <c r="EGN33" s="2425"/>
      <c r="EGO33" s="2425"/>
      <c r="EGP33" s="2425"/>
      <c r="EGQ33" s="2425"/>
      <c r="EGR33" s="2425"/>
      <c r="EGS33" s="2425"/>
      <c r="EGT33" s="2425"/>
      <c r="EGU33" s="2425"/>
      <c r="EGV33" s="2425"/>
      <c r="EGW33" s="2425"/>
      <c r="EGX33" s="2425"/>
      <c r="EGY33" s="2425"/>
      <c r="EGZ33" s="2425"/>
      <c r="EHA33" s="2425"/>
      <c r="EHB33" s="2425"/>
      <c r="EHC33" s="2425"/>
      <c r="EHD33" s="2425"/>
      <c r="EHE33" s="2425"/>
      <c r="EHF33" s="2425"/>
      <c r="EHG33" s="2425"/>
      <c r="EHH33" s="2425"/>
      <c r="EHI33" s="2425"/>
      <c r="EHJ33" s="2425"/>
      <c r="EHK33" s="2425"/>
      <c r="EHL33" s="2425"/>
      <c r="EHM33" s="2425"/>
      <c r="EHN33" s="2425"/>
      <c r="EHO33" s="2425"/>
      <c r="EHP33" s="2425"/>
      <c r="EHQ33" s="2425"/>
      <c r="EHR33" s="2425"/>
      <c r="EHS33" s="2425"/>
      <c r="EHT33" s="2425"/>
      <c r="EHU33" s="2425"/>
      <c r="EHV33" s="2425"/>
      <c r="EHW33" s="2425"/>
      <c r="EHX33" s="2425"/>
      <c r="EHY33" s="2425"/>
      <c r="EHZ33" s="2425"/>
      <c r="EIA33" s="2425"/>
      <c r="EIB33" s="2425"/>
      <c r="EIC33" s="2425"/>
      <c r="EID33" s="2425"/>
      <c r="EIE33" s="2425"/>
      <c r="EIF33" s="2425"/>
      <c r="EIG33" s="2425"/>
      <c r="EIH33" s="2425"/>
      <c r="EII33" s="2425"/>
      <c r="EIJ33" s="2425"/>
      <c r="EIK33" s="2425"/>
      <c r="EIL33" s="2425"/>
      <c r="EIM33" s="2425"/>
      <c r="EIN33" s="2425"/>
      <c r="EIO33" s="2425"/>
      <c r="EIP33" s="2425"/>
      <c r="EIQ33" s="2425"/>
      <c r="EIR33" s="2425"/>
      <c r="EIS33" s="2425"/>
      <c r="EIT33" s="2425"/>
      <c r="EIU33" s="2425"/>
      <c r="EIV33" s="2425"/>
      <c r="EIW33" s="2425"/>
      <c r="EIX33" s="2425"/>
      <c r="EIY33" s="2425"/>
      <c r="EIZ33" s="2425"/>
      <c r="EJA33" s="2425"/>
      <c r="EJB33" s="2425"/>
      <c r="EJC33" s="2425"/>
      <c r="EJD33" s="2425"/>
      <c r="EJE33" s="2425"/>
      <c r="EJF33" s="2425"/>
      <c r="EJG33" s="2425"/>
      <c r="EJH33" s="2425"/>
      <c r="EJI33" s="2425"/>
      <c r="EJJ33" s="2425"/>
      <c r="EJK33" s="2425"/>
      <c r="EJL33" s="2425"/>
      <c r="EJM33" s="2425"/>
      <c r="EJN33" s="2425"/>
      <c r="EJO33" s="2425"/>
      <c r="EJP33" s="2425"/>
      <c r="EJQ33" s="2425"/>
      <c r="EJR33" s="2425"/>
      <c r="EJS33" s="2425"/>
      <c r="EJT33" s="2425"/>
      <c r="EJU33" s="2425"/>
      <c r="EJV33" s="2425"/>
      <c r="EJW33" s="2425"/>
      <c r="EJX33" s="2425"/>
      <c r="EJY33" s="2425"/>
      <c r="EJZ33" s="2425"/>
      <c r="EKA33" s="2425"/>
      <c r="EKB33" s="2425"/>
      <c r="EKC33" s="2425"/>
      <c r="EKD33" s="2425"/>
      <c r="EKE33" s="2425"/>
      <c r="EKF33" s="2425"/>
      <c r="EKG33" s="2425"/>
      <c r="EKH33" s="2425"/>
      <c r="EKI33" s="2425"/>
      <c r="EKJ33" s="2425"/>
      <c r="EKK33" s="2425"/>
      <c r="EKL33" s="2425"/>
      <c r="EKM33" s="2425"/>
      <c r="EKN33" s="2425"/>
      <c r="EKO33" s="2425"/>
      <c r="EKP33" s="2425"/>
      <c r="EKQ33" s="2425"/>
      <c r="EKR33" s="2425"/>
      <c r="EKS33" s="2425"/>
      <c r="EKT33" s="2425"/>
      <c r="EKU33" s="2425"/>
      <c r="EKV33" s="2425"/>
      <c r="EKW33" s="2425"/>
      <c r="EKX33" s="2425"/>
      <c r="EKY33" s="2425"/>
      <c r="EKZ33" s="2425"/>
      <c r="ELA33" s="2425"/>
      <c r="ELB33" s="2425"/>
      <c r="ELC33" s="2425"/>
      <c r="ELD33" s="2425"/>
      <c r="ELE33" s="2425"/>
      <c r="ELF33" s="2425"/>
      <c r="ELG33" s="2425"/>
      <c r="ELH33" s="2425"/>
      <c r="ELI33" s="2425"/>
      <c r="ELJ33" s="2425"/>
      <c r="ELK33" s="2425"/>
      <c r="ELL33" s="2425"/>
      <c r="ELM33" s="2425"/>
      <c r="ELN33" s="2425"/>
      <c r="ELO33" s="2425"/>
      <c r="ELP33" s="2425"/>
      <c r="ELQ33" s="2425"/>
      <c r="ELR33" s="2425"/>
      <c r="ELS33" s="2425"/>
      <c r="ELT33" s="2425"/>
      <c r="ELU33" s="2425"/>
      <c r="ELV33" s="2425"/>
      <c r="ELW33" s="2425"/>
      <c r="ELX33" s="2425"/>
      <c r="ELY33" s="2425"/>
      <c r="ELZ33" s="2425"/>
      <c r="EMA33" s="2425"/>
      <c r="EMB33" s="2425"/>
      <c r="EMC33" s="2425"/>
      <c r="EMD33" s="2425"/>
      <c r="EME33" s="2425"/>
      <c r="EMF33" s="2425"/>
      <c r="EMG33" s="2425"/>
      <c r="EMH33" s="2425"/>
      <c r="EMI33" s="2425"/>
      <c r="EMJ33" s="2425"/>
      <c r="EMK33" s="2425"/>
      <c r="EML33" s="2425"/>
      <c r="EMM33" s="2425"/>
      <c r="EMN33" s="2425"/>
      <c r="EMO33" s="2425"/>
      <c r="EMP33" s="2425"/>
      <c r="EMQ33" s="2425"/>
      <c r="EMR33" s="2425"/>
      <c r="EMS33" s="2425"/>
      <c r="EMT33" s="2425"/>
      <c r="EMU33" s="2425"/>
      <c r="EMV33" s="2425"/>
      <c r="EMW33" s="2425"/>
      <c r="EMX33" s="2425"/>
      <c r="EMY33" s="2425"/>
      <c r="EMZ33" s="2425"/>
      <c r="ENA33" s="2425"/>
      <c r="ENB33" s="2425"/>
      <c r="ENC33" s="2425"/>
      <c r="END33" s="2425"/>
      <c r="ENE33" s="2425"/>
      <c r="ENF33" s="2425"/>
      <c r="ENG33" s="2425"/>
      <c r="ENH33" s="2425"/>
      <c r="ENI33" s="2425"/>
      <c r="ENJ33" s="2425"/>
      <c r="ENK33" s="2425"/>
      <c r="ENL33" s="2425"/>
      <c r="ENM33" s="2425"/>
      <c r="ENN33" s="2425"/>
      <c r="ENO33" s="2425"/>
      <c r="ENP33" s="2425"/>
      <c r="ENQ33" s="2425"/>
      <c r="ENR33" s="2425"/>
      <c r="ENS33" s="2425"/>
      <c r="ENT33" s="2425"/>
      <c r="ENU33" s="2425"/>
      <c r="ENV33" s="2425"/>
      <c r="ENW33" s="2425"/>
      <c r="ENX33" s="2425"/>
      <c r="ENY33" s="2425"/>
      <c r="ENZ33" s="2425"/>
      <c r="EOA33" s="2425"/>
      <c r="EOB33" s="2425"/>
      <c r="EOC33" s="2425"/>
      <c r="EOD33" s="2425"/>
      <c r="EOE33" s="2425"/>
      <c r="EOF33" s="2425"/>
      <c r="EOG33" s="2425"/>
      <c r="EOH33" s="2425"/>
      <c r="EOI33" s="2425"/>
      <c r="EOJ33" s="2425"/>
      <c r="EOK33" s="2425"/>
      <c r="EOL33" s="2425"/>
      <c r="EOM33" s="2425"/>
      <c r="EON33" s="2425"/>
      <c r="EOO33" s="2425"/>
      <c r="EOP33" s="2425"/>
      <c r="EOQ33" s="2425"/>
      <c r="EOR33" s="2425"/>
      <c r="EOS33" s="2425"/>
      <c r="EOT33" s="2425"/>
      <c r="EOU33" s="2425"/>
      <c r="EOV33" s="2425"/>
      <c r="EOW33" s="2425"/>
      <c r="EOX33" s="2425"/>
      <c r="EOY33" s="2425"/>
      <c r="EOZ33" s="2425"/>
      <c r="EPA33" s="2425"/>
      <c r="EPB33" s="2425"/>
      <c r="EPC33" s="2425"/>
      <c r="EPD33" s="2425"/>
      <c r="EPE33" s="2425"/>
      <c r="EPF33" s="2425"/>
      <c r="EPG33" s="2425"/>
      <c r="EPH33" s="2425"/>
      <c r="EPI33" s="2425"/>
      <c r="EPJ33" s="2425"/>
      <c r="EPK33" s="2425"/>
      <c r="EPL33" s="2425"/>
      <c r="EPM33" s="2425"/>
      <c r="EPN33" s="2425"/>
      <c r="EPO33" s="2425"/>
      <c r="EPP33" s="2425"/>
      <c r="EPQ33" s="2425"/>
      <c r="EPR33" s="2425"/>
      <c r="EPS33" s="2425"/>
      <c r="EPT33" s="2425"/>
      <c r="EPU33" s="2425"/>
      <c r="EPV33" s="2425"/>
      <c r="EPW33" s="2425"/>
      <c r="EPX33" s="2425"/>
      <c r="EPY33" s="2425"/>
      <c r="EPZ33" s="2425"/>
      <c r="EQA33" s="2425"/>
      <c r="EQB33" s="2425"/>
      <c r="EQC33" s="2425"/>
      <c r="EQD33" s="2425"/>
      <c r="EQE33" s="2425"/>
      <c r="EQF33" s="2425"/>
      <c r="EQG33" s="2425"/>
      <c r="EQH33" s="2425"/>
      <c r="EQI33" s="2425"/>
      <c r="EQJ33" s="2425"/>
      <c r="EQK33" s="2425"/>
      <c r="EQL33" s="2425"/>
      <c r="EQM33" s="2425"/>
      <c r="EQN33" s="2425"/>
      <c r="EQO33" s="2425"/>
      <c r="EQP33" s="2425"/>
      <c r="EQQ33" s="2425"/>
      <c r="EQR33" s="2425"/>
      <c r="EQS33" s="2425"/>
      <c r="EQT33" s="2425"/>
      <c r="EQU33" s="2425"/>
      <c r="EQV33" s="2425"/>
      <c r="EQW33" s="2425"/>
      <c r="EQX33" s="2425"/>
      <c r="EQY33" s="2425"/>
      <c r="EQZ33" s="2425"/>
      <c r="ERA33" s="2425"/>
      <c r="ERB33" s="2425"/>
      <c r="ERC33" s="2425"/>
      <c r="ERD33" s="2425"/>
      <c r="ERE33" s="2425"/>
      <c r="ERF33" s="2425"/>
      <c r="ERG33" s="2425"/>
      <c r="ERH33" s="2425"/>
      <c r="ERI33" s="2425"/>
      <c r="ERJ33" s="2425"/>
      <c r="ERK33" s="2425"/>
      <c r="ERL33" s="2425"/>
      <c r="ERM33" s="2425"/>
      <c r="ERN33" s="2425"/>
      <c r="ERO33" s="2425"/>
      <c r="ERP33" s="2425"/>
      <c r="ERQ33" s="2425"/>
      <c r="ERR33" s="2425"/>
      <c r="ERS33" s="2425"/>
      <c r="ERT33" s="2425"/>
      <c r="ERU33" s="2425"/>
      <c r="ERV33" s="2425"/>
      <c r="ERW33" s="2425"/>
      <c r="ERX33" s="2425"/>
      <c r="ERY33" s="2425"/>
      <c r="ERZ33" s="2425"/>
      <c r="ESA33" s="2425"/>
      <c r="ESB33" s="2425"/>
      <c r="ESC33" s="2425"/>
      <c r="ESD33" s="2425"/>
      <c r="ESE33" s="2425"/>
      <c r="ESF33" s="2425"/>
      <c r="ESG33" s="2425"/>
      <c r="ESH33" s="2425"/>
      <c r="ESI33" s="2425"/>
      <c r="ESJ33" s="2425"/>
      <c r="ESK33" s="2425"/>
      <c r="ESL33" s="2425"/>
      <c r="ESM33" s="2425"/>
      <c r="ESN33" s="2425"/>
      <c r="ESO33" s="2425"/>
      <c r="ESP33" s="2425"/>
      <c r="ESQ33" s="2425"/>
      <c r="ESR33" s="2425"/>
      <c r="ESS33" s="2425"/>
      <c r="EST33" s="2425"/>
      <c r="ESU33" s="2425"/>
      <c r="ESV33" s="2425"/>
      <c r="ESW33" s="2425"/>
      <c r="ESX33" s="2425"/>
      <c r="ESY33" s="2425"/>
      <c r="ESZ33" s="2425"/>
      <c r="ETA33" s="2425"/>
      <c r="ETB33" s="2425"/>
      <c r="ETC33" s="2425"/>
      <c r="ETD33" s="2425"/>
      <c r="ETE33" s="2425"/>
      <c r="ETF33" s="2425"/>
      <c r="ETG33" s="2425"/>
      <c r="ETH33" s="2425"/>
      <c r="ETI33" s="2425"/>
      <c r="ETJ33" s="2425"/>
      <c r="ETK33" s="2425"/>
      <c r="ETL33" s="2425"/>
      <c r="ETM33" s="2425"/>
      <c r="ETN33" s="2425"/>
      <c r="ETO33" s="2425"/>
      <c r="ETP33" s="2425"/>
      <c r="ETQ33" s="2425"/>
      <c r="ETR33" s="2425"/>
      <c r="ETS33" s="2425"/>
      <c r="ETT33" s="2425"/>
      <c r="ETU33" s="2425"/>
      <c r="ETV33" s="2425"/>
      <c r="ETW33" s="2425"/>
      <c r="ETX33" s="2425"/>
      <c r="ETY33" s="2425"/>
      <c r="ETZ33" s="2425"/>
      <c r="EUA33" s="2425"/>
      <c r="EUB33" s="2425"/>
      <c r="EUC33" s="2425"/>
      <c r="EUD33" s="2425"/>
      <c r="EUE33" s="2425"/>
      <c r="EUF33" s="2425"/>
      <c r="EUG33" s="2425"/>
      <c r="EUH33" s="2425"/>
      <c r="EUI33" s="2425"/>
      <c r="EUJ33" s="2425"/>
      <c r="EUK33" s="2425"/>
      <c r="EUL33" s="2425"/>
      <c r="EUM33" s="2425"/>
      <c r="EUN33" s="2425"/>
      <c r="EUO33" s="2425"/>
      <c r="EUP33" s="2425"/>
      <c r="EUQ33" s="2425"/>
      <c r="EUR33" s="2425"/>
      <c r="EUS33" s="2425"/>
      <c r="EUT33" s="2425"/>
      <c r="EUU33" s="2425"/>
      <c r="EUV33" s="2425"/>
      <c r="EUW33" s="2425"/>
      <c r="EUX33" s="2425"/>
      <c r="EUY33" s="2425"/>
      <c r="EUZ33" s="2425"/>
      <c r="EVA33" s="2425"/>
      <c r="EVB33" s="2425"/>
      <c r="EVC33" s="2425"/>
      <c r="EVD33" s="2425"/>
      <c r="EVE33" s="2425"/>
      <c r="EVF33" s="2425"/>
      <c r="EVG33" s="2425"/>
      <c r="EVH33" s="2425"/>
      <c r="EVI33" s="2425"/>
      <c r="EVJ33" s="2425"/>
      <c r="EVK33" s="2425"/>
      <c r="EVL33" s="2425"/>
      <c r="EVM33" s="2425"/>
      <c r="EVN33" s="2425"/>
      <c r="EVO33" s="2425"/>
      <c r="EVP33" s="2425"/>
      <c r="EVQ33" s="2425"/>
      <c r="EVR33" s="2425"/>
      <c r="EVS33" s="2425"/>
      <c r="EVT33" s="2425"/>
      <c r="EVU33" s="2425"/>
      <c r="EVV33" s="2425"/>
      <c r="EVW33" s="2425"/>
      <c r="EVX33" s="2425"/>
      <c r="EVY33" s="2425"/>
      <c r="EVZ33" s="2425"/>
      <c r="EWA33" s="2425"/>
      <c r="EWB33" s="2425"/>
      <c r="EWC33" s="2425"/>
      <c r="EWD33" s="2425"/>
      <c r="EWE33" s="2425"/>
      <c r="EWF33" s="2425"/>
      <c r="EWG33" s="2425"/>
      <c r="EWH33" s="2425"/>
      <c r="EWI33" s="2425"/>
      <c r="EWJ33" s="2425"/>
      <c r="EWK33" s="2425"/>
      <c r="EWL33" s="2425"/>
      <c r="EWM33" s="2425"/>
      <c r="EWN33" s="2425"/>
      <c r="EWO33" s="2425"/>
      <c r="EWP33" s="2425"/>
      <c r="EWQ33" s="2425"/>
      <c r="EWR33" s="2425"/>
      <c r="EWS33" s="2425"/>
      <c r="EWT33" s="2425"/>
      <c r="EWU33" s="2425"/>
      <c r="EWV33" s="2425"/>
      <c r="EWW33" s="2425"/>
      <c r="EWX33" s="2425"/>
      <c r="EWY33" s="2425"/>
      <c r="EWZ33" s="2425"/>
      <c r="EXA33" s="2425"/>
      <c r="EXB33" s="2425"/>
      <c r="EXC33" s="2425"/>
      <c r="EXD33" s="2425"/>
      <c r="EXE33" s="2425"/>
      <c r="EXF33" s="2425"/>
      <c r="EXG33" s="2425"/>
      <c r="EXH33" s="2425"/>
      <c r="EXI33" s="2425"/>
      <c r="EXJ33" s="2425"/>
      <c r="EXK33" s="2425"/>
      <c r="EXL33" s="2425"/>
      <c r="EXM33" s="2425"/>
      <c r="EXN33" s="2425"/>
      <c r="EXO33" s="2425"/>
      <c r="EXP33" s="2425"/>
      <c r="EXQ33" s="2425"/>
      <c r="EXR33" s="2425"/>
      <c r="EXS33" s="2425"/>
      <c r="EXT33" s="2425"/>
      <c r="EXU33" s="2425"/>
      <c r="EXV33" s="2425"/>
      <c r="EXW33" s="2425"/>
      <c r="EXX33" s="2425"/>
      <c r="EXY33" s="2425"/>
      <c r="EXZ33" s="2425"/>
      <c r="EYA33" s="2425"/>
      <c r="EYB33" s="2425"/>
      <c r="EYC33" s="2425"/>
      <c r="EYD33" s="2425"/>
      <c r="EYE33" s="2425"/>
      <c r="EYF33" s="2425"/>
      <c r="EYG33" s="2425"/>
      <c r="EYH33" s="2425"/>
      <c r="EYI33" s="2425"/>
      <c r="EYJ33" s="2425"/>
      <c r="EYK33" s="2425"/>
      <c r="EYL33" s="2425"/>
      <c r="EYM33" s="2425"/>
      <c r="EYN33" s="2425"/>
      <c r="EYO33" s="2425"/>
      <c r="EYP33" s="2425"/>
      <c r="EYQ33" s="2425"/>
      <c r="EYR33" s="2425"/>
      <c r="EYS33" s="2425"/>
      <c r="EYT33" s="2425"/>
      <c r="EYU33" s="2425"/>
      <c r="EYV33" s="2425"/>
      <c r="EYW33" s="2425"/>
      <c r="EYX33" s="2425"/>
      <c r="EYY33" s="2425"/>
      <c r="EYZ33" s="2425"/>
      <c r="EZA33" s="2425"/>
      <c r="EZB33" s="2425"/>
      <c r="EZC33" s="2425"/>
      <c r="EZD33" s="2425"/>
      <c r="EZE33" s="2425"/>
      <c r="EZF33" s="2425"/>
      <c r="EZG33" s="2425"/>
      <c r="EZH33" s="2425"/>
      <c r="EZI33" s="2425"/>
      <c r="EZJ33" s="2425"/>
      <c r="EZK33" s="2425"/>
      <c r="EZL33" s="2425"/>
      <c r="EZM33" s="2425"/>
      <c r="EZN33" s="2425"/>
      <c r="EZO33" s="2425"/>
      <c r="EZP33" s="2425"/>
      <c r="EZQ33" s="2425"/>
      <c r="EZR33" s="2425"/>
      <c r="EZS33" s="2425"/>
      <c r="EZT33" s="2425"/>
      <c r="EZU33" s="2425"/>
      <c r="EZV33" s="2425"/>
      <c r="EZW33" s="2425"/>
      <c r="EZX33" s="2425"/>
      <c r="EZY33" s="2425"/>
      <c r="EZZ33" s="2425"/>
      <c r="FAA33" s="2425"/>
      <c r="FAB33" s="2425"/>
      <c r="FAC33" s="2425"/>
      <c r="FAD33" s="2425"/>
      <c r="FAE33" s="2425"/>
      <c r="FAF33" s="2425"/>
      <c r="FAG33" s="2425"/>
      <c r="FAH33" s="2425"/>
      <c r="FAI33" s="2425"/>
      <c r="FAJ33" s="2425"/>
      <c r="FAK33" s="2425"/>
      <c r="FAL33" s="2425"/>
      <c r="FAM33" s="2425"/>
      <c r="FAN33" s="2425"/>
      <c r="FAO33" s="2425"/>
      <c r="FAP33" s="2425"/>
      <c r="FAQ33" s="2425"/>
      <c r="FAR33" s="2425"/>
      <c r="FAS33" s="2425"/>
      <c r="FAT33" s="2425"/>
      <c r="FAU33" s="2425"/>
      <c r="FAV33" s="2425"/>
      <c r="FAW33" s="2425"/>
      <c r="FAX33" s="2425"/>
      <c r="FAY33" s="2425"/>
      <c r="FAZ33" s="2425"/>
      <c r="FBA33" s="2425"/>
      <c r="FBB33" s="2425"/>
      <c r="FBC33" s="2425"/>
      <c r="FBD33" s="2425"/>
      <c r="FBE33" s="2425"/>
      <c r="FBF33" s="2425"/>
      <c r="FBG33" s="2425"/>
      <c r="FBH33" s="2425"/>
      <c r="FBI33" s="2425"/>
      <c r="FBJ33" s="2425"/>
      <c r="FBK33" s="2425"/>
      <c r="FBL33" s="2425"/>
      <c r="FBM33" s="2425"/>
      <c r="FBN33" s="2425"/>
      <c r="FBO33" s="2425"/>
      <c r="FBP33" s="2425"/>
      <c r="FBQ33" s="2425"/>
      <c r="FBR33" s="2425"/>
      <c r="FBS33" s="2425"/>
      <c r="FBT33" s="2425"/>
      <c r="FBU33" s="2425"/>
      <c r="FBV33" s="2425"/>
      <c r="FBW33" s="2425"/>
      <c r="FBX33" s="2425"/>
      <c r="FBY33" s="2425"/>
      <c r="FBZ33" s="2425"/>
      <c r="FCA33" s="2425"/>
      <c r="FCB33" s="2425"/>
      <c r="FCC33" s="2425"/>
      <c r="FCD33" s="2425"/>
      <c r="FCE33" s="2425"/>
      <c r="FCF33" s="2425"/>
      <c r="FCG33" s="2425"/>
      <c r="FCH33" s="2425"/>
      <c r="FCI33" s="2425"/>
      <c r="FCJ33" s="2425"/>
      <c r="FCK33" s="2425"/>
      <c r="FCL33" s="2425"/>
      <c r="FCM33" s="2425"/>
      <c r="FCN33" s="2425"/>
      <c r="FCO33" s="2425"/>
      <c r="FCP33" s="2425"/>
      <c r="FCQ33" s="2425"/>
      <c r="FCR33" s="2425"/>
      <c r="FCS33" s="2425"/>
      <c r="FCT33" s="2425"/>
      <c r="FCU33" s="2425"/>
      <c r="FCV33" s="2425"/>
      <c r="FCW33" s="2425"/>
      <c r="FCX33" s="2425"/>
      <c r="FCY33" s="2425"/>
      <c r="FCZ33" s="2425"/>
      <c r="FDA33" s="2425"/>
      <c r="FDB33" s="2425"/>
      <c r="FDC33" s="2425"/>
      <c r="FDD33" s="2425"/>
      <c r="FDE33" s="2425"/>
      <c r="FDF33" s="2425"/>
      <c r="FDG33" s="2425"/>
      <c r="FDH33" s="2425"/>
      <c r="FDI33" s="2425"/>
      <c r="FDJ33" s="2425"/>
      <c r="FDK33" s="2425"/>
      <c r="FDL33" s="2425"/>
      <c r="FDM33" s="2425"/>
      <c r="FDN33" s="2425"/>
      <c r="FDO33" s="2425"/>
      <c r="FDP33" s="2425"/>
      <c r="FDQ33" s="2425"/>
      <c r="FDR33" s="2425"/>
      <c r="FDS33" s="2425"/>
      <c r="FDT33" s="2425"/>
      <c r="FDU33" s="2425"/>
      <c r="FDV33" s="2425"/>
      <c r="FDW33" s="2425"/>
      <c r="FDX33" s="2425"/>
      <c r="FDY33" s="2425"/>
      <c r="FDZ33" s="2425"/>
      <c r="FEA33" s="2425"/>
      <c r="FEB33" s="2425"/>
      <c r="FEC33" s="2425"/>
      <c r="FED33" s="2425"/>
      <c r="FEE33" s="2425"/>
      <c r="FEF33" s="2425"/>
      <c r="FEG33" s="2425"/>
      <c r="FEH33" s="2425"/>
      <c r="FEI33" s="2425"/>
      <c r="FEJ33" s="2425"/>
      <c r="FEK33" s="2425"/>
      <c r="FEL33" s="2425"/>
      <c r="FEM33" s="2425"/>
      <c r="FEN33" s="2425"/>
      <c r="FEO33" s="2425"/>
      <c r="FEP33" s="2425"/>
      <c r="FEQ33" s="2425"/>
      <c r="FER33" s="2425"/>
      <c r="FES33" s="2425"/>
      <c r="FET33" s="2425"/>
      <c r="FEU33" s="2425"/>
      <c r="FEV33" s="2425"/>
      <c r="FEW33" s="2425"/>
      <c r="FEX33" s="2425"/>
      <c r="FEY33" s="2425"/>
      <c r="FEZ33" s="2425"/>
      <c r="FFA33" s="2425"/>
      <c r="FFB33" s="2425"/>
      <c r="FFC33" s="2425"/>
      <c r="FFD33" s="2425"/>
      <c r="FFE33" s="2425"/>
      <c r="FFF33" s="2425"/>
      <c r="FFG33" s="2425"/>
      <c r="FFH33" s="2425"/>
      <c r="FFI33" s="2425"/>
      <c r="FFJ33" s="2425"/>
      <c r="FFK33" s="2425"/>
      <c r="FFL33" s="2425"/>
      <c r="FFM33" s="2425"/>
      <c r="FFN33" s="2425"/>
      <c r="FFO33" s="2425"/>
      <c r="FFP33" s="2425"/>
      <c r="FFQ33" s="2425"/>
      <c r="FFR33" s="2425"/>
      <c r="FFS33" s="2425"/>
      <c r="FFT33" s="2425"/>
      <c r="FFU33" s="2425"/>
      <c r="FFV33" s="2425"/>
      <c r="FFW33" s="2425"/>
      <c r="FFX33" s="2425"/>
      <c r="FFY33" s="2425"/>
      <c r="FFZ33" s="2425"/>
      <c r="FGA33" s="2425"/>
      <c r="FGB33" s="2425"/>
      <c r="FGC33" s="2425"/>
      <c r="FGD33" s="2425"/>
      <c r="FGE33" s="2425"/>
      <c r="FGF33" s="2425"/>
      <c r="FGG33" s="2425"/>
      <c r="FGH33" s="2425"/>
      <c r="FGI33" s="2425"/>
      <c r="FGJ33" s="2425"/>
      <c r="FGK33" s="2425"/>
      <c r="FGL33" s="2425"/>
      <c r="FGM33" s="2425"/>
      <c r="FGN33" s="2425"/>
      <c r="FGO33" s="2425"/>
      <c r="FGP33" s="2425"/>
      <c r="FGQ33" s="2425"/>
      <c r="FGR33" s="2425"/>
      <c r="FGS33" s="2425"/>
      <c r="FGT33" s="2425"/>
      <c r="FGU33" s="2425"/>
      <c r="FGV33" s="2425"/>
      <c r="FGW33" s="2425"/>
      <c r="FGX33" s="2425"/>
      <c r="FGY33" s="2425"/>
      <c r="FGZ33" s="2425"/>
      <c r="FHA33" s="2425"/>
      <c r="FHB33" s="2425"/>
      <c r="FHC33" s="2425"/>
      <c r="FHD33" s="2425"/>
      <c r="FHE33" s="2425"/>
      <c r="FHF33" s="2425"/>
      <c r="FHG33" s="2425"/>
      <c r="FHH33" s="2425"/>
      <c r="FHI33" s="2425"/>
      <c r="FHJ33" s="2425"/>
      <c r="FHK33" s="2425"/>
      <c r="FHL33" s="2425"/>
      <c r="FHM33" s="2425"/>
      <c r="FHN33" s="2425"/>
      <c r="FHO33" s="2425"/>
      <c r="FHP33" s="2425"/>
      <c r="FHQ33" s="2425"/>
      <c r="FHR33" s="2425"/>
      <c r="FHS33" s="2425"/>
      <c r="FHT33" s="2425"/>
      <c r="FHU33" s="2425"/>
      <c r="FHV33" s="2425"/>
      <c r="FHW33" s="2425"/>
      <c r="FHX33" s="2425"/>
      <c r="FHY33" s="2425"/>
      <c r="FHZ33" s="2425"/>
      <c r="FIA33" s="2425"/>
      <c r="FIB33" s="2425"/>
      <c r="FIC33" s="2425"/>
      <c r="FID33" s="2425"/>
      <c r="FIE33" s="2425"/>
      <c r="FIF33" s="2425"/>
      <c r="FIG33" s="2425"/>
      <c r="FIH33" s="2425"/>
      <c r="FII33" s="2425"/>
      <c r="FIJ33" s="2425"/>
      <c r="FIK33" s="2425"/>
      <c r="FIL33" s="2425"/>
      <c r="FIM33" s="2425"/>
      <c r="FIN33" s="2425"/>
      <c r="FIO33" s="2425"/>
      <c r="FIP33" s="2425"/>
      <c r="FIQ33" s="2425"/>
      <c r="FIR33" s="2425"/>
      <c r="FIS33" s="2425"/>
      <c r="FIT33" s="2425"/>
      <c r="FIU33" s="2425"/>
      <c r="FIV33" s="2425"/>
      <c r="FIW33" s="2425"/>
      <c r="FIX33" s="2425"/>
      <c r="FIY33" s="2425"/>
      <c r="FIZ33" s="2425"/>
      <c r="FJA33" s="2425"/>
      <c r="FJB33" s="2425"/>
      <c r="FJC33" s="2425"/>
      <c r="FJD33" s="2425"/>
      <c r="FJE33" s="2425"/>
      <c r="FJF33" s="2425"/>
      <c r="FJG33" s="2425"/>
      <c r="FJH33" s="2425"/>
      <c r="FJI33" s="2425"/>
      <c r="FJJ33" s="2425"/>
      <c r="FJK33" s="2425"/>
      <c r="FJL33" s="2425"/>
      <c r="FJM33" s="2425"/>
      <c r="FJN33" s="2425"/>
      <c r="FJO33" s="2425"/>
      <c r="FJP33" s="2425"/>
      <c r="FJQ33" s="2425"/>
      <c r="FJR33" s="2425"/>
      <c r="FJS33" s="2425"/>
      <c r="FJT33" s="2425"/>
      <c r="FJU33" s="2425"/>
      <c r="FJV33" s="2425"/>
      <c r="FJW33" s="2425"/>
      <c r="FJX33" s="2425"/>
      <c r="FJY33" s="2425"/>
      <c r="FJZ33" s="2425"/>
      <c r="FKA33" s="2425"/>
      <c r="FKB33" s="2425"/>
      <c r="FKC33" s="2425"/>
      <c r="FKD33" s="2425"/>
      <c r="FKE33" s="2425"/>
      <c r="FKF33" s="2425"/>
      <c r="FKG33" s="2425"/>
      <c r="FKH33" s="2425"/>
      <c r="FKI33" s="2425"/>
      <c r="FKJ33" s="2425"/>
      <c r="FKK33" s="2425"/>
      <c r="FKL33" s="2425"/>
      <c r="FKM33" s="2425"/>
      <c r="FKN33" s="2425"/>
      <c r="FKO33" s="2425"/>
      <c r="FKP33" s="2425"/>
      <c r="FKQ33" s="2425"/>
      <c r="FKR33" s="2425"/>
      <c r="FKS33" s="2425"/>
      <c r="FKT33" s="2425"/>
      <c r="FKU33" s="2425"/>
      <c r="FKV33" s="2425"/>
      <c r="FKW33" s="2425"/>
      <c r="FKX33" s="2425"/>
      <c r="FKY33" s="2425"/>
      <c r="FKZ33" s="2425"/>
      <c r="FLA33" s="2425"/>
      <c r="FLB33" s="2425"/>
      <c r="FLC33" s="2425"/>
      <c r="FLD33" s="2425"/>
      <c r="FLE33" s="2425"/>
      <c r="FLF33" s="2425"/>
      <c r="FLG33" s="2425"/>
      <c r="FLH33" s="2425"/>
      <c r="FLI33" s="2425"/>
      <c r="FLJ33" s="2425"/>
      <c r="FLK33" s="2425"/>
      <c r="FLL33" s="2425"/>
      <c r="FLM33" s="2425"/>
      <c r="FLN33" s="2425"/>
      <c r="FLO33" s="2425"/>
      <c r="FLP33" s="2425"/>
      <c r="FLQ33" s="2425"/>
      <c r="FLR33" s="2425"/>
      <c r="FLS33" s="2425"/>
      <c r="FLT33" s="2425"/>
      <c r="FLU33" s="2425"/>
      <c r="FLV33" s="2425"/>
      <c r="FLW33" s="2425"/>
      <c r="FLX33" s="2425"/>
      <c r="FLY33" s="2425"/>
      <c r="FLZ33" s="2425"/>
      <c r="FMA33" s="2425"/>
      <c r="FMB33" s="2425"/>
      <c r="FMC33" s="2425"/>
      <c r="FMD33" s="2425"/>
      <c r="FME33" s="2425"/>
      <c r="FMF33" s="2425"/>
      <c r="FMG33" s="2425"/>
      <c r="FMH33" s="2425"/>
      <c r="FMI33" s="2425"/>
      <c r="FMJ33" s="2425"/>
      <c r="FMK33" s="2425"/>
      <c r="FML33" s="2425"/>
      <c r="FMM33" s="2425"/>
      <c r="FMN33" s="2425"/>
      <c r="FMO33" s="2425"/>
      <c r="FMP33" s="2425"/>
      <c r="FMQ33" s="2425"/>
      <c r="FMR33" s="2425"/>
      <c r="FMS33" s="2425"/>
      <c r="FMT33" s="2425"/>
      <c r="FMU33" s="2425"/>
      <c r="FMV33" s="2425"/>
      <c r="FMW33" s="2425"/>
      <c r="FMX33" s="2425"/>
      <c r="FMY33" s="2425"/>
      <c r="FMZ33" s="2425"/>
      <c r="FNA33" s="2425"/>
      <c r="FNB33" s="2425"/>
      <c r="FNC33" s="2425"/>
      <c r="FND33" s="2425"/>
      <c r="FNE33" s="2425"/>
      <c r="FNF33" s="2425"/>
      <c r="FNG33" s="2425"/>
      <c r="FNH33" s="2425"/>
      <c r="FNI33" s="2425"/>
      <c r="FNJ33" s="2425"/>
      <c r="FNK33" s="2425"/>
      <c r="FNL33" s="2425"/>
      <c r="FNM33" s="2425"/>
      <c r="FNN33" s="2425"/>
      <c r="FNO33" s="2425"/>
      <c r="FNP33" s="2425"/>
      <c r="FNQ33" s="2425"/>
      <c r="FNR33" s="2425"/>
      <c r="FNS33" s="2425"/>
      <c r="FNT33" s="2425"/>
      <c r="FNU33" s="2425"/>
      <c r="FNV33" s="2425"/>
      <c r="FNW33" s="2425"/>
      <c r="FNX33" s="2425"/>
      <c r="FNY33" s="2425"/>
      <c r="FNZ33" s="2425"/>
      <c r="FOA33" s="2425"/>
      <c r="FOB33" s="2425"/>
      <c r="FOC33" s="2425"/>
      <c r="FOD33" s="2425"/>
      <c r="FOE33" s="2425"/>
      <c r="FOF33" s="2425"/>
      <c r="FOG33" s="2425"/>
      <c r="FOH33" s="2425"/>
      <c r="FOI33" s="2425"/>
      <c r="FOJ33" s="2425"/>
      <c r="FOK33" s="2425"/>
      <c r="FOL33" s="2425"/>
      <c r="FOM33" s="2425"/>
      <c r="FON33" s="2425"/>
      <c r="FOO33" s="2425"/>
      <c r="FOP33" s="2425"/>
      <c r="FOQ33" s="2425"/>
      <c r="FOR33" s="2425"/>
      <c r="FOS33" s="2425"/>
      <c r="FOT33" s="2425"/>
      <c r="FOU33" s="2425"/>
      <c r="FOV33" s="2425"/>
      <c r="FOW33" s="2425"/>
      <c r="FOX33" s="2425"/>
      <c r="FOY33" s="2425"/>
      <c r="FOZ33" s="2425"/>
      <c r="FPA33" s="2425"/>
      <c r="FPB33" s="2425"/>
      <c r="FPC33" s="2425"/>
      <c r="FPD33" s="2425"/>
      <c r="FPE33" s="2425"/>
      <c r="FPF33" s="2425"/>
      <c r="FPG33" s="2425"/>
      <c r="FPH33" s="2425"/>
      <c r="FPI33" s="2425"/>
      <c r="FPJ33" s="2425"/>
      <c r="FPK33" s="2425"/>
      <c r="FPL33" s="2425"/>
      <c r="FPM33" s="2425"/>
      <c r="FPN33" s="2425"/>
      <c r="FPO33" s="2425"/>
      <c r="FPP33" s="2425"/>
      <c r="FPQ33" s="2425"/>
      <c r="FPR33" s="2425"/>
      <c r="FPS33" s="2425"/>
      <c r="FPT33" s="2425"/>
      <c r="FPU33" s="2425"/>
      <c r="FPV33" s="2425"/>
      <c r="FPW33" s="2425"/>
      <c r="FPX33" s="2425"/>
      <c r="FPY33" s="2425"/>
      <c r="FPZ33" s="2425"/>
      <c r="FQA33" s="2425"/>
      <c r="FQB33" s="2425"/>
      <c r="FQC33" s="2425"/>
      <c r="FQD33" s="2425"/>
      <c r="FQE33" s="2425"/>
      <c r="FQF33" s="2425"/>
      <c r="FQG33" s="2425"/>
      <c r="FQH33" s="2425"/>
      <c r="FQI33" s="2425"/>
      <c r="FQJ33" s="2425"/>
      <c r="FQK33" s="2425"/>
      <c r="FQL33" s="2425"/>
      <c r="FQM33" s="2425"/>
      <c r="FQN33" s="2425"/>
      <c r="FQO33" s="2425"/>
      <c r="FQP33" s="2425"/>
      <c r="FQQ33" s="2425"/>
      <c r="FQR33" s="2425"/>
      <c r="FQS33" s="2425"/>
      <c r="FQT33" s="2425"/>
      <c r="FQU33" s="2425"/>
      <c r="FQV33" s="2425"/>
      <c r="FQW33" s="2425"/>
      <c r="FQX33" s="2425"/>
      <c r="FQY33" s="2425"/>
      <c r="FQZ33" s="2425"/>
      <c r="FRA33" s="2425"/>
      <c r="FRB33" s="2425"/>
      <c r="FRC33" s="2425"/>
      <c r="FRD33" s="2425"/>
      <c r="FRE33" s="2425"/>
      <c r="FRF33" s="2425"/>
      <c r="FRG33" s="2425"/>
      <c r="FRH33" s="2425"/>
      <c r="FRI33" s="2425"/>
      <c r="FRJ33" s="2425"/>
      <c r="FRK33" s="2425"/>
      <c r="FRL33" s="2425"/>
      <c r="FRM33" s="2425"/>
      <c r="FRN33" s="2425"/>
      <c r="FRO33" s="2425"/>
      <c r="FRP33" s="2425"/>
      <c r="FRQ33" s="2425"/>
      <c r="FRR33" s="2425"/>
      <c r="FRS33" s="2425"/>
      <c r="FRT33" s="2425"/>
      <c r="FRU33" s="2425"/>
      <c r="FRV33" s="2425"/>
      <c r="FRW33" s="2425"/>
      <c r="FRX33" s="2425"/>
      <c r="FRY33" s="2425"/>
      <c r="FRZ33" s="2425"/>
      <c r="FSA33" s="2425"/>
      <c r="FSB33" s="2425"/>
      <c r="FSC33" s="2425"/>
      <c r="FSD33" s="2425"/>
      <c r="FSE33" s="2425"/>
      <c r="FSF33" s="2425"/>
      <c r="FSG33" s="2425"/>
      <c r="FSH33" s="2425"/>
      <c r="FSI33" s="2425"/>
      <c r="FSJ33" s="2425"/>
      <c r="FSK33" s="2425"/>
      <c r="FSL33" s="2425"/>
      <c r="FSM33" s="2425"/>
      <c r="FSN33" s="2425"/>
      <c r="FSO33" s="2425"/>
      <c r="FSP33" s="2425"/>
      <c r="FSQ33" s="2425"/>
      <c r="FSR33" s="2425"/>
      <c r="FSS33" s="2425"/>
      <c r="FST33" s="2425"/>
      <c r="FSU33" s="2425"/>
      <c r="FSV33" s="2425"/>
      <c r="FSW33" s="2425"/>
      <c r="FSX33" s="2425"/>
      <c r="FSY33" s="2425"/>
      <c r="FSZ33" s="2425"/>
      <c r="FTA33" s="2425"/>
      <c r="FTB33" s="2425"/>
      <c r="FTC33" s="2425"/>
      <c r="FTD33" s="2425"/>
      <c r="FTE33" s="2425"/>
      <c r="FTF33" s="2425"/>
      <c r="FTG33" s="2425"/>
      <c r="FTH33" s="2425"/>
      <c r="FTI33" s="2425"/>
      <c r="FTJ33" s="2425"/>
      <c r="FTK33" s="2425"/>
      <c r="FTL33" s="2425"/>
      <c r="FTM33" s="2425"/>
      <c r="FTN33" s="2425"/>
      <c r="FTO33" s="2425"/>
      <c r="FTP33" s="2425"/>
      <c r="FTQ33" s="2425"/>
      <c r="FTR33" s="2425"/>
      <c r="FTS33" s="2425"/>
      <c r="FTT33" s="2425"/>
      <c r="FTU33" s="2425"/>
      <c r="FTV33" s="2425"/>
      <c r="FTW33" s="2425"/>
      <c r="FTX33" s="2425"/>
      <c r="FTY33" s="2425"/>
      <c r="FTZ33" s="2425"/>
      <c r="FUA33" s="2425"/>
      <c r="FUB33" s="2425"/>
      <c r="FUC33" s="2425"/>
      <c r="FUD33" s="2425"/>
      <c r="FUE33" s="2425"/>
      <c r="FUF33" s="2425"/>
      <c r="FUG33" s="2425"/>
      <c r="FUH33" s="2425"/>
      <c r="FUI33" s="2425"/>
      <c r="FUJ33" s="2425"/>
      <c r="FUK33" s="2425"/>
      <c r="FUL33" s="2425"/>
      <c r="FUM33" s="2425"/>
      <c r="FUN33" s="2425"/>
      <c r="FUO33" s="2425"/>
      <c r="FUP33" s="2425"/>
      <c r="FUQ33" s="2425"/>
      <c r="FUR33" s="2425"/>
      <c r="FUS33" s="2425"/>
      <c r="FUT33" s="2425"/>
      <c r="FUU33" s="2425"/>
      <c r="FUV33" s="2425"/>
      <c r="FUW33" s="2425"/>
      <c r="FUX33" s="2425"/>
      <c r="FUY33" s="2425"/>
      <c r="FUZ33" s="2425"/>
      <c r="FVA33" s="2425"/>
      <c r="FVB33" s="2425"/>
      <c r="FVC33" s="2425"/>
      <c r="FVD33" s="2425"/>
      <c r="FVE33" s="2425"/>
      <c r="FVF33" s="2425"/>
      <c r="FVG33" s="2425"/>
      <c r="FVH33" s="2425"/>
      <c r="FVI33" s="2425"/>
      <c r="FVJ33" s="2425"/>
      <c r="FVK33" s="2425"/>
      <c r="FVL33" s="2425"/>
      <c r="FVM33" s="2425"/>
      <c r="FVN33" s="2425"/>
      <c r="FVO33" s="2425"/>
      <c r="FVP33" s="2425"/>
      <c r="FVQ33" s="2425"/>
      <c r="FVR33" s="2425"/>
      <c r="FVS33" s="2425"/>
      <c r="FVT33" s="2425"/>
      <c r="FVU33" s="2425"/>
      <c r="FVV33" s="2425"/>
      <c r="FVW33" s="2425"/>
      <c r="FVX33" s="2425"/>
      <c r="FVY33" s="2425"/>
      <c r="FVZ33" s="2425"/>
      <c r="FWA33" s="2425"/>
      <c r="FWB33" s="2425"/>
      <c r="FWC33" s="2425"/>
      <c r="FWD33" s="2425"/>
      <c r="FWE33" s="2425"/>
      <c r="FWF33" s="2425"/>
      <c r="FWG33" s="2425"/>
      <c r="FWH33" s="2425"/>
      <c r="FWI33" s="2425"/>
      <c r="FWJ33" s="2425"/>
      <c r="FWK33" s="2425"/>
      <c r="FWL33" s="2425"/>
      <c r="FWM33" s="2425"/>
      <c r="FWN33" s="2425"/>
      <c r="FWO33" s="2425"/>
      <c r="FWP33" s="2425"/>
      <c r="FWQ33" s="2425"/>
      <c r="FWR33" s="2425"/>
      <c r="FWS33" s="2425"/>
      <c r="FWT33" s="2425"/>
      <c r="FWU33" s="2425"/>
      <c r="FWV33" s="2425"/>
      <c r="FWW33" s="2425"/>
      <c r="FWX33" s="2425"/>
      <c r="FWY33" s="2425"/>
      <c r="FWZ33" s="2425"/>
      <c r="FXA33" s="2425"/>
      <c r="FXB33" s="2425"/>
      <c r="FXC33" s="2425"/>
      <c r="FXD33" s="2425"/>
      <c r="FXE33" s="2425"/>
      <c r="FXF33" s="2425"/>
      <c r="FXG33" s="2425"/>
      <c r="FXH33" s="2425"/>
      <c r="FXI33" s="2425"/>
      <c r="FXJ33" s="2425"/>
      <c r="FXK33" s="2425"/>
      <c r="FXL33" s="2425"/>
      <c r="FXM33" s="2425"/>
      <c r="FXN33" s="2425"/>
      <c r="FXO33" s="2425"/>
      <c r="FXP33" s="2425"/>
      <c r="FXQ33" s="2425"/>
      <c r="FXR33" s="2425"/>
      <c r="FXS33" s="2425"/>
      <c r="FXT33" s="2425"/>
      <c r="FXU33" s="2425"/>
      <c r="FXV33" s="2425"/>
      <c r="FXW33" s="2425"/>
      <c r="FXX33" s="2425"/>
      <c r="FXY33" s="2425"/>
      <c r="FXZ33" s="2425"/>
      <c r="FYA33" s="2425"/>
      <c r="FYB33" s="2425"/>
      <c r="FYC33" s="2425"/>
      <c r="FYD33" s="2425"/>
      <c r="FYE33" s="2425"/>
      <c r="FYF33" s="2425"/>
      <c r="FYG33" s="2425"/>
      <c r="FYH33" s="2425"/>
      <c r="FYI33" s="2425"/>
      <c r="FYJ33" s="2425"/>
      <c r="FYK33" s="2425"/>
      <c r="FYL33" s="2425"/>
      <c r="FYM33" s="2425"/>
      <c r="FYN33" s="2425"/>
      <c r="FYO33" s="2425"/>
      <c r="FYP33" s="2425"/>
      <c r="FYQ33" s="2425"/>
      <c r="FYR33" s="2425"/>
      <c r="FYS33" s="2425"/>
      <c r="FYT33" s="2425"/>
      <c r="FYU33" s="2425"/>
      <c r="FYV33" s="2425"/>
      <c r="FYW33" s="2425"/>
      <c r="FYX33" s="2425"/>
      <c r="FYY33" s="2425"/>
      <c r="FYZ33" s="2425"/>
      <c r="FZA33" s="2425"/>
      <c r="FZB33" s="2425"/>
      <c r="FZC33" s="2425"/>
      <c r="FZD33" s="2425"/>
      <c r="FZE33" s="2425"/>
      <c r="FZF33" s="2425"/>
      <c r="FZG33" s="2425"/>
      <c r="FZH33" s="2425"/>
      <c r="FZI33" s="2425"/>
      <c r="FZJ33" s="2425"/>
      <c r="FZK33" s="2425"/>
      <c r="FZL33" s="2425"/>
      <c r="FZM33" s="2425"/>
      <c r="FZN33" s="2425"/>
      <c r="FZO33" s="2425"/>
      <c r="FZP33" s="2425"/>
      <c r="FZQ33" s="2425"/>
      <c r="FZR33" s="2425"/>
      <c r="FZS33" s="2425"/>
      <c r="FZT33" s="2425"/>
      <c r="FZU33" s="2425"/>
      <c r="FZV33" s="2425"/>
      <c r="FZW33" s="2425"/>
      <c r="FZX33" s="2425"/>
      <c r="FZY33" s="2425"/>
      <c r="FZZ33" s="2425"/>
      <c r="GAA33" s="2425"/>
      <c r="GAB33" s="2425"/>
      <c r="GAC33" s="2425"/>
      <c r="GAD33" s="2425"/>
      <c r="GAE33" s="2425"/>
      <c r="GAF33" s="2425"/>
      <c r="GAG33" s="2425"/>
      <c r="GAH33" s="2425"/>
      <c r="GAI33" s="2425"/>
      <c r="GAJ33" s="2425"/>
      <c r="GAK33" s="2425"/>
      <c r="GAL33" s="2425"/>
      <c r="GAM33" s="2425"/>
      <c r="GAN33" s="2425"/>
      <c r="GAO33" s="2425"/>
      <c r="GAP33" s="2425"/>
      <c r="GAQ33" s="2425"/>
      <c r="GAR33" s="2425"/>
      <c r="GAS33" s="2425"/>
      <c r="GAT33" s="2425"/>
      <c r="GAU33" s="2425"/>
      <c r="GAV33" s="2425"/>
      <c r="GAW33" s="2425"/>
      <c r="GAX33" s="2425"/>
      <c r="GAY33" s="2425"/>
      <c r="GAZ33" s="2425"/>
      <c r="GBA33" s="2425"/>
      <c r="GBB33" s="2425"/>
      <c r="GBC33" s="2425"/>
      <c r="GBD33" s="2425"/>
      <c r="GBE33" s="2425"/>
      <c r="GBF33" s="2425"/>
      <c r="GBG33" s="2425"/>
      <c r="GBH33" s="2425"/>
      <c r="GBI33" s="2425"/>
      <c r="GBJ33" s="2425"/>
      <c r="GBK33" s="2425"/>
      <c r="GBL33" s="2425"/>
      <c r="GBM33" s="2425"/>
      <c r="GBN33" s="2425"/>
      <c r="GBO33" s="2425"/>
      <c r="GBP33" s="2425"/>
      <c r="GBQ33" s="2425"/>
      <c r="GBR33" s="2425"/>
      <c r="GBS33" s="2425"/>
      <c r="GBT33" s="2425"/>
      <c r="GBU33" s="2425"/>
      <c r="GBV33" s="2425"/>
      <c r="GBW33" s="2425"/>
      <c r="GBX33" s="2425"/>
      <c r="GBY33" s="2425"/>
      <c r="GBZ33" s="2425"/>
      <c r="GCA33" s="2425"/>
      <c r="GCB33" s="2425"/>
      <c r="GCC33" s="2425"/>
      <c r="GCD33" s="2425"/>
      <c r="GCE33" s="2425"/>
      <c r="GCF33" s="2425"/>
      <c r="GCG33" s="2425"/>
      <c r="GCH33" s="2425"/>
      <c r="GCI33" s="2425"/>
      <c r="GCJ33" s="2425"/>
      <c r="GCK33" s="2425"/>
      <c r="GCL33" s="2425"/>
      <c r="GCM33" s="2425"/>
      <c r="GCN33" s="2425"/>
      <c r="GCO33" s="2425"/>
      <c r="GCP33" s="2425"/>
      <c r="GCQ33" s="2425"/>
      <c r="GCR33" s="2425"/>
      <c r="GCS33" s="2425"/>
      <c r="GCT33" s="2425"/>
      <c r="GCU33" s="2425"/>
      <c r="GCV33" s="2425"/>
      <c r="GCW33" s="2425"/>
      <c r="GCX33" s="2425"/>
      <c r="GCY33" s="2425"/>
      <c r="GCZ33" s="2425"/>
      <c r="GDA33" s="2425"/>
      <c r="GDB33" s="2425"/>
      <c r="GDC33" s="2425"/>
      <c r="GDD33" s="2425"/>
      <c r="GDE33" s="2425"/>
      <c r="GDF33" s="2425"/>
      <c r="GDG33" s="2425"/>
      <c r="GDH33" s="2425"/>
      <c r="GDI33" s="2425"/>
      <c r="GDJ33" s="2425"/>
      <c r="GDK33" s="2425"/>
      <c r="GDL33" s="2425"/>
      <c r="GDM33" s="2425"/>
      <c r="GDN33" s="2425"/>
      <c r="GDO33" s="2425"/>
      <c r="GDP33" s="2425"/>
      <c r="GDQ33" s="2425"/>
      <c r="GDR33" s="2425"/>
      <c r="GDS33" s="2425"/>
      <c r="GDT33" s="2425"/>
      <c r="GDU33" s="2425"/>
      <c r="GDV33" s="2425"/>
      <c r="GDW33" s="2425"/>
      <c r="GDX33" s="2425"/>
      <c r="GDY33" s="2425"/>
      <c r="GDZ33" s="2425"/>
      <c r="GEA33" s="2425"/>
      <c r="GEB33" s="2425"/>
      <c r="GEC33" s="2425"/>
      <c r="GED33" s="2425"/>
      <c r="GEE33" s="2425"/>
      <c r="GEF33" s="2425"/>
      <c r="GEG33" s="2425"/>
      <c r="GEH33" s="2425"/>
      <c r="GEI33" s="2425"/>
      <c r="GEJ33" s="2425"/>
      <c r="GEK33" s="2425"/>
      <c r="GEL33" s="2425"/>
      <c r="GEM33" s="2425"/>
      <c r="GEN33" s="2425"/>
      <c r="GEO33" s="2425"/>
      <c r="GEP33" s="2425"/>
      <c r="GEQ33" s="2425"/>
      <c r="GER33" s="2425"/>
      <c r="GES33" s="2425"/>
      <c r="GET33" s="2425"/>
      <c r="GEU33" s="2425"/>
      <c r="GEV33" s="2425"/>
      <c r="GEW33" s="2425"/>
      <c r="GEX33" s="2425"/>
      <c r="GEY33" s="2425"/>
      <c r="GEZ33" s="2425"/>
      <c r="GFA33" s="2425"/>
      <c r="GFB33" s="2425"/>
      <c r="GFC33" s="2425"/>
      <c r="GFD33" s="2425"/>
      <c r="GFE33" s="2425"/>
      <c r="GFF33" s="2425"/>
      <c r="GFG33" s="2425"/>
      <c r="GFH33" s="2425"/>
      <c r="GFI33" s="2425"/>
      <c r="GFJ33" s="2425"/>
      <c r="GFK33" s="2425"/>
      <c r="GFL33" s="2425"/>
      <c r="GFM33" s="2425"/>
      <c r="GFN33" s="2425"/>
      <c r="GFO33" s="2425"/>
      <c r="GFP33" s="2425"/>
      <c r="GFQ33" s="2425"/>
      <c r="GFR33" s="2425"/>
      <c r="GFS33" s="2425"/>
      <c r="GFT33" s="2425"/>
      <c r="GFU33" s="2425"/>
      <c r="GFV33" s="2425"/>
      <c r="GFW33" s="2425"/>
      <c r="GFX33" s="2425"/>
      <c r="GFY33" s="2425"/>
      <c r="GFZ33" s="2425"/>
      <c r="GGA33" s="2425"/>
      <c r="GGB33" s="2425"/>
      <c r="GGC33" s="2425"/>
      <c r="GGD33" s="2425"/>
      <c r="GGE33" s="2425"/>
      <c r="GGF33" s="2425"/>
      <c r="GGG33" s="2425"/>
      <c r="GGH33" s="2425"/>
      <c r="GGI33" s="2425"/>
      <c r="GGJ33" s="2425"/>
      <c r="GGK33" s="2425"/>
      <c r="GGL33" s="2425"/>
      <c r="GGM33" s="2425"/>
      <c r="GGN33" s="2425"/>
      <c r="GGO33" s="2425"/>
      <c r="GGP33" s="2425"/>
      <c r="GGQ33" s="2425"/>
      <c r="GGR33" s="2425"/>
      <c r="GGS33" s="2425"/>
      <c r="GGT33" s="2425"/>
      <c r="GGU33" s="2425"/>
      <c r="GGV33" s="2425"/>
      <c r="GGW33" s="2425"/>
      <c r="GGX33" s="2425"/>
      <c r="GGY33" s="2425"/>
      <c r="GGZ33" s="2425"/>
      <c r="GHA33" s="2425"/>
      <c r="GHB33" s="2425"/>
      <c r="GHC33" s="2425"/>
      <c r="GHD33" s="2425"/>
      <c r="GHE33" s="2425"/>
      <c r="GHF33" s="2425"/>
      <c r="GHG33" s="2425"/>
      <c r="GHH33" s="2425"/>
      <c r="GHI33" s="2425"/>
      <c r="GHJ33" s="2425"/>
      <c r="GHK33" s="2425"/>
      <c r="GHL33" s="2425"/>
      <c r="GHM33" s="2425"/>
      <c r="GHN33" s="2425"/>
      <c r="GHO33" s="2425"/>
      <c r="GHP33" s="2425"/>
      <c r="GHQ33" s="2425"/>
      <c r="GHR33" s="2425"/>
      <c r="GHS33" s="2425"/>
      <c r="GHT33" s="2425"/>
      <c r="GHU33" s="2425"/>
      <c r="GHV33" s="2425"/>
      <c r="GHW33" s="2425"/>
      <c r="GHX33" s="2425"/>
      <c r="GHY33" s="2425"/>
      <c r="GHZ33" s="2425"/>
      <c r="GIA33" s="2425"/>
      <c r="GIB33" s="2425"/>
      <c r="GIC33" s="2425"/>
      <c r="GID33" s="2425"/>
      <c r="GIE33" s="2425"/>
      <c r="GIF33" s="2425"/>
      <c r="GIG33" s="2425"/>
      <c r="GIH33" s="2425"/>
      <c r="GII33" s="2425"/>
      <c r="GIJ33" s="2425"/>
      <c r="GIK33" s="2425"/>
      <c r="GIL33" s="2425"/>
      <c r="GIM33" s="2425"/>
      <c r="GIN33" s="2425"/>
      <c r="GIO33" s="2425"/>
      <c r="GIP33" s="2425"/>
      <c r="GIQ33" s="2425"/>
      <c r="GIR33" s="2425"/>
      <c r="GIS33" s="2425"/>
      <c r="GIT33" s="2425"/>
      <c r="GIU33" s="2425"/>
      <c r="GIV33" s="2425"/>
      <c r="GIW33" s="2425"/>
      <c r="GIX33" s="2425"/>
      <c r="GIY33" s="2425"/>
      <c r="GIZ33" s="2425"/>
      <c r="GJA33" s="2425"/>
      <c r="GJB33" s="2425"/>
      <c r="GJC33" s="2425"/>
      <c r="GJD33" s="2425"/>
      <c r="GJE33" s="2425"/>
      <c r="GJF33" s="2425"/>
      <c r="GJG33" s="2425"/>
      <c r="GJH33" s="2425"/>
      <c r="GJI33" s="2425"/>
      <c r="GJJ33" s="2425"/>
      <c r="GJK33" s="2425"/>
      <c r="GJL33" s="2425"/>
      <c r="GJM33" s="2425"/>
      <c r="GJN33" s="2425"/>
      <c r="GJO33" s="2425"/>
      <c r="GJP33" s="2425"/>
      <c r="GJQ33" s="2425"/>
      <c r="GJR33" s="2425"/>
      <c r="GJS33" s="2425"/>
      <c r="GJT33" s="2425"/>
      <c r="GJU33" s="2425"/>
      <c r="GJV33" s="2425"/>
      <c r="GJW33" s="2425"/>
      <c r="GJX33" s="2425"/>
      <c r="GJY33" s="2425"/>
      <c r="GJZ33" s="2425"/>
      <c r="GKA33" s="2425"/>
      <c r="GKB33" s="2425"/>
      <c r="GKC33" s="2425"/>
      <c r="GKD33" s="2425"/>
      <c r="GKE33" s="2425"/>
      <c r="GKF33" s="2425"/>
      <c r="GKG33" s="2425"/>
      <c r="GKH33" s="2425"/>
      <c r="GKI33" s="2425"/>
      <c r="GKJ33" s="2425"/>
      <c r="GKK33" s="2425"/>
      <c r="GKL33" s="2425"/>
      <c r="GKM33" s="2425"/>
      <c r="GKN33" s="2425"/>
      <c r="GKO33" s="2425"/>
      <c r="GKP33" s="2425"/>
      <c r="GKQ33" s="2425"/>
      <c r="GKR33" s="2425"/>
      <c r="GKS33" s="2425"/>
      <c r="GKT33" s="2425"/>
      <c r="GKU33" s="2425"/>
      <c r="GKV33" s="2425"/>
      <c r="GKW33" s="2425"/>
      <c r="GKX33" s="2425"/>
      <c r="GKY33" s="2425"/>
      <c r="GKZ33" s="2425"/>
      <c r="GLA33" s="2425"/>
      <c r="GLB33" s="2425"/>
      <c r="GLC33" s="2425"/>
      <c r="GLD33" s="2425"/>
      <c r="GLE33" s="2425"/>
      <c r="GLF33" s="2425"/>
      <c r="GLG33" s="2425"/>
      <c r="GLH33" s="2425"/>
      <c r="GLI33" s="2425"/>
      <c r="GLJ33" s="2425"/>
      <c r="GLK33" s="2425"/>
      <c r="GLL33" s="2425"/>
      <c r="GLM33" s="2425"/>
      <c r="GLN33" s="2425"/>
      <c r="GLO33" s="2425"/>
      <c r="GLP33" s="2425"/>
      <c r="GLQ33" s="2425"/>
      <c r="GLR33" s="2425"/>
      <c r="GLS33" s="2425"/>
      <c r="GLT33" s="2425"/>
      <c r="GLU33" s="2425"/>
      <c r="GLV33" s="2425"/>
      <c r="GLW33" s="2425"/>
      <c r="GLX33" s="2425"/>
      <c r="GLY33" s="2425"/>
      <c r="GLZ33" s="2425"/>
      <c r="GMA33" s="2425"/>
      <c r="GMB33" s="2425"/>
      <c r="GMC33" s="2425"/>
      <c r="GMD33" s="2425"/>
      <c r="GME33" s="2425"/>
      <c r="GMF33" s="2425"/>
      <c r="GMG33" s="2425"/>
      <c r="GMH33" s="2425"/>
      <c r="GMI33" s="2425"/>
      <c r="GMJ33" s="2425"/>
      <c r="GMK33" s="2425"/>
      <c r="GML33" s="2425"/>
      <c r="GMM33" s="2425"/>
      <c r="GMN33" s="2425"/>
      <c r="GMO33" s="2425"/>
      <c r="GMP33" s="2425"/>
      <c r="GMQ33" s="2425"/>
      <c r="GMR33" s="2425"/>
      <c r="GMS33" s="2425"/>
      <c r="GMT33" s="2425"/>
      <c r="GMU33" s="2425"/>
      <c r="GMV33" s="2425"/>
      <c r="GMW33" s="2425"/>
      <c r="GMX33" s="2425"/>
      <c r="GMY33" s="2425"/>
      <c r="GMZ33" s="2425"/>
      <c r="GNA33" s="2425"/>
      <c r="GNB33" s="2425"/>
      <c r="GNC33" s="2425"/>
      <c r="GND33" s="2425"/>
      <c r="GNE33" s="2425"/>
      <c r="GNF33" s="2425"/>
      <c r="GNG33" s="2425"/>
      <c r="GNH33" s="2425"/>
      <c r="GNI33" s="2425"/>
      <c r="GNJ33" s="2425"/>
      <c r="GNK33" s="2425"/>
      <c r="GNL33" s="2425"/>
      <c r="GNM33" s="2425"/>
      <c r="GNN33" s="2425"/>
      <c r="GNO33" s="2425"/>
      <c r="GNP33" s="2425"/>
      <c r="GNQ33" s="2425"/>
      <c r="GNR33" s="2425"/>
      <c r="GNS33" s="2425"/>
      <c r="GNT33" s="2425"/>
      <c r="GNU33" s="2425"/>
      <c r="GNV33" s="2425"/>
      <c r="GNW33" s="2425"/>
      <c r="GNX33" s="2425"/>
      <c r="GNY33" s="2425"/>
      <c r="GNZ33" s="2425"/>
      <c r="GOA33" s="2425"/>
      <c r="GOB33" s="2425"/>
      <c r="GOC33" s="2425"/>
      <c r="GOD33" s="2425"/>
      <c r="GOE33" s="2425"/>
      <c r="GOF33" s="2425"/>
      <c r="GOG33" s="2425"/>
      <c r="GOH33" s="2425"/>
      <c r="GOI33" s="2425"/>
      <c r="GOJ33" s="2425"/>
      <c r="GOK33" s="2425"/>
      <c r="GOL33" s="2425"/>
      <c r="GOM33" s="2425"/>
      <c r="GON33" s="2425"/>
      <c r="GOO33" s="2425"/>
      <c r="GOP33" s="2425"/>
      <c r="GOQ33" s="2425"/>
      <c r="GOR33" s="2425"/>
      <c r="GOS33" s="2425"/>
      <c r="GOT33" s="2425"/>
      <c r="GOU33" s="2425"/>
      <c r="GOV33" s="2425"/>
      <c r="GOW33" s="2425"/>
      <c r="GOX33" s="2425"/>
      <c r="GOY33" s="2425"/>
      <c r="GOZ33" s="2425"/>
      <c r="GPA33" s="2425"/>
      <c r="GPB33" s="2425"/>
      <c r="GPC33" s="2425"/>
      <c r="GPD33" s="2425"/>
      <c r="GPE33" s="2425"/>
      <c r="GPF33" s="2425"/>
      <c r="GPG33" s="2425"/>
      <c r="GPH33" s="2425"/>
      <c r="GPI33" s="2425"/>
      <c r="GPJ33" s="2425"/>
      <c r="GPK33" s="2425"/>
      <c r="GPL33" s="2425"/>
      <c r="GPM33" s="2425"/>
      <c r="GPN33" s="2425"/>
      <c r="GPO33" s="2425"/>
      <c r="GPP33" s="2425"/>
      <c r="GPQ33" s="2425"/>
      <c r="GPR33" s="2425"/>
      <c r="GPS33" s="2425"/>
      <c r="GPT33" s="2425"/>
      <c r="GPU33" s="2425"/>
      <c r="GPV33" s="2425"/>
      <c r="GPW33" s="2425"/>
      <c r="GPX33" s="2425"/>
      <c r="GPY33" s="2425"/>
      <c r="GPZ33" s="2425"/>
      <c r="GQA33" s="2425"/>
      <c r="GQB33" s="2425"/>
      <c r="GQC33" s="2425"/>
      <c r="GQD33" s="2425"/>
      <c r="GQE33" s="2425"/>
      <c r="GQF33" s="2425"/>
      <c r="GQG33" s="2425"/>
      <c r="GQH33" s="2425"/>
      <c r="GQI33" s="2425"/>
      <c r="GQJ33" s="2425"/>
      <c r="GQK33" s="2425"/>
      <c r="GQL33" s="2425"/>
      <c r="GQM33" s="2425"/>
      <c r="GQN33" s="2425"/>
      <c r="GQO33" s="2425"/>
      <c r="GQP33" s="2425"/>
      <c r="GQQ33" s="2425"/>
      <c r="GQR33" s="2425"/>
      <c r="GQS33" s="2425"/>
      <c r="GQT33" s="2425"/>
      <c r="GQU33" s="2425"/>
      <c r="GQV33" s="2425"/>
      <c r="GQW33" s="2425"/>
      <c r="GQX33" s="2425"/>
      <c r="GQY33" s="2425"/>
      <c r="GQZ33" s="2425"/>
      <c r="GRA33" s="2425"/>
      <c r="GRB33" s="2425"/>
      <c r="GRC33" s="2425"/>
      <c r="GRD33" s="2425"/>
      <c r="GRE33" s="2425"/>
      <c r="GRF33" s="2425"/>
      <c r="GRG33" s="2425"/>
      <c r="GRH33" s="2425"/>
      <c r="GRI33" s="2425"/>
      <c r="GRJ33" s="2425"/>
      <c r="GRK33" s="2425"/>
      <c r="GRL33" s="2425"/>
      <c r="GRM33" s="2425"/>
      <c r="GRN33" s="2425"/>
      <c r="GRO33" s="2425"/>
      <c r="GRP33" s="2425"/>
      <c r="GRQ33" s="2425"/>
      <c r="GRR33" s="2425"/>
      <c r="GRS33" s="2425"/>
      <c r="GRT33" s="2425"/>
      <c r="GRU33" s="2425"/>
      <c r="GRV33" s="2425"/>
      <c r="GRW33" s="2425"/>
      <c r="GRX33" s="2425"/>
      <c r="GRY33" s="2425"/>
      <c r="GRZ33" s="2425"/>
      <c r="GSA33" s="2425"/>
      <c r="GSB33" s="2425"/>
      <c r="GSC33" s="2425"/>
      <c r="GSD33" s="2425"/>
      <c r="GSE33" s="2425"/>
      <c r="GSF33" s="2425"/>
      <c r="GSG33" s="2425"/>
      <c r="GSH33" s="2425"/>
      <c r="GSI33" s="2425"/>
      <c r="GSJ33" s="2425"/>
      <c r="GSK33" s="2425"/>
      <c r="GSL33" s="2425"/>
      <c r="GSM33" s="2425"/>
      <c r="GSN33" s="2425"/>
      <c r="GSO33" s="2425"/>
      <c r="GSP33" s="2425"/>
      <c r="GSQ33" s="2425"/>
      <c r="GSR33" s="2425"/>
      <c r="GSS33" s="2425"/>
      <c r="GST33" s="2425"/>
      <c r="GSU33" s="2425"/>
      <c r="GSV33" s="2425"/>
      <c r="GSW33" s="2425"/>
      <c r="GSX33" s="2425"/>
      <c r="GSY33" s="2425"/>
      <c r="GSZ33" s="2425"/>
      <c r="GTA33" s="2425"/>
      <c r="GTB33" s="2425"/>
      <c r="GTC33" s="2425"/>
      <c r="GTD33" s="2425"/>
      <c r="GTE33" s="2425"/>
      <c r="GTF33" s="2425"/>
      <c r="GTG33" s="2425"/>
      <c r="GTH33" s="2425"/>
      <c r="GTI33" s="2425"/>
      <c r="GTJ33" s="2425"/>
      <c r="GTK33" s="2425"/>
      <c r="GTL33" s="2425"/>
      <c r="GTM33" s="2425"/>
      <c r="GTN33" s="2425"/>
      <c r="GTO33" s="2425"/>
      <c r="GTP33" s="2425"/>
      <c r="GTQ33" s="2425"/>
      <c r="GTR33" s="2425"/>
      <c r="GTS33" s="2425"/>
      <c r="GTT33" s="2425"/>
      <c r="GTU33" s="2425"/>
      <c r="GTV33" s="2425"/>
      <c r="GTW33" s="2425"/>
      <c r="GTX33" s="2425"/>
      <c r="GTY33" s="2425"/>
      <c r="GTZ33" s="2425"/>
      <c r="GUA33" s="2425"/>
      <c r="GUB33" s="2425"/>
      <c r="GUC33" s="2425"/>
      <c r="GUD33" s="2425"/>
      <c r="GUE33" s="2425"/>
      <c r="GUF33" s="2425"/>
      <c r="GUG33" s="2425"/>
      <c r="GUH33" s="2425"/>
      <c r="GUI33" s="2425"/>
      <c r="GUJ33" s="2425"/>
      <c r="GUK33" s="2425"/>
      <c r="GUL33" s="2425"/>
      <c r="GUM33" s="2425"/>
      <c r="GUN33" s="2425"/>
      <c r="GUO33" s="2425"/>
      <c r="GUP33" s="2425"/>
      <c r="GUQ33" s="2425"/>
      <c r="GUR33" s="2425"/>
      <c r="GUS33" s="2425"/>
      <c r="GUT33" s="2425"/>
      <c r="GUU33" s="2425"/>
      <c r="GUV33" s="2425"/>
      <c r="GUW33" s="2425"/>
      <c r="GUX33" s="2425"/>
      <c r="GUY33" s="2425"/>
      <c r="GUZ33" s="2425"/>
      <c r="GVA33" s="2425"/>
      <c r="GVB33" s="2425"/>
      <c r="GVC33" s="2425"/>
      <c r="GVD33" s="2425"/>
      <c r="GVE33" s="2425"/>
      <c r="GVF33" s="2425"/>
      <c r="GVG33" s="2425"/>
      <c r="GVH33" s="2425"/>
      <c r="GVI33" s="2425"/>
      <c r="GVJ33" s="2425"/>
      <c r="GVK33" s="2425"/>
      <c r="GVL33" s="2425"/>
      <c r="GVM33" s="2425"/>
      <c r="GVN33" s="2425"/>
      <c r="GVO33" s="2425"/>
      <c r="GVP33" s="2425"/>
      <c r="GVQ33" s="2425"/>
      <c r="GVR33" s="2425"/>
      <c r="GVS33" s="2425"/>
      <c r="GVT33" s="2425"/>
      <c r="GVU33" s="2425"/>
      <c r="GVV33" s="2425"/>
      <c r="GVW33" s="2425"/>
      <c r="GVX33" s="2425"/>
      <c r="GVY33" s="2425"/>
      <c r="GVZ33" s="2425"/>
      <c r="GWA33" s="2425"/>
      <c r="GWB33" s="2425"/>
      <c r="GWC33" s="2425"/>
      <c r="GWD33" s="2425"/>
      <c r="GWE33" s="2425"/>
      <c r="GWF33" s="2425"/>
      <c r="GWG33" s="2425"/>
      <c r="GWH33" s="2425"/>
      <c r="GWI33" s="2425"/>
      <c r="GWJ33" s="2425"/>
      <c r="GWK33" s="2425"/>
      <c r="GWL33" s="2425"/>
      <c r="GWM33" s="2425"/>
      <c r="GWN33" s="2425"/>
      <c r="GWO33" s="2425"/>
      <c r="GWP33" s="2425"/>
      <c r="GWQ33" s="2425"/>
      <c r="GWR33" s="2425"/>
      <c r="GWS33" s="2425"/>
      <c r="GWT33" s="2425"/>
      <c r="GWU33" s="2425"/>
      <c r="GWV33" s="2425"/>
      <c r="GWW33" s="2425"/>
      <c r="GWX33" s="2425"/>
      <c r="GWY33" s="2425"/>
      <c r="GWZ33" s="2425"/>
      <c r="GXA33" s="2425"/>
      <c r="GXB33" s="2425"/>
      <c r="GXC33" s="2425"/>
      <c r="GXD33" s="2425"/>
      <c r="GXE33" s="2425"/>
      <c r="GXF33" s="2425"/>
      <c r="GXG33" s="2425"/>
      <c r="GXH33" s="2425"/>
      <c r="GXI33" s="2425"/>
      <c r="GXJ33" s="2425"/>
      <c r="GXK33" s="2425"/>
      <c r="GXL33" s="2425"/>
      <c r="GXM33" s="2425"/>
      <c r="GXN33" s="2425"/>
      <c r="GXO33" s="2425"/>
      <c r="GXP33" s="2425"/>
      <c r="GXQ33" s="2425"/>
      <c r="GXR33" s="2425"/>
      <c r="GXS33" s="2425"/>
      <c r="GXT33" s="2425"/>
      <c r="GXU33" s="2425"/>
      <c r="GXV33" s="2425"/>
      <c r="GXW33" s="2425"/>
      <c r="GXX33" s="2425"/>
      <c r="GXY33" s="2425"/>
      <c r="GXZ33" s="2425"/>
      <c r="GYA33" s="2425"/>
      <c r="GYB33" s="2425"/>
      <c r="GYC33" s="2425"/>
      <c r="GYD33" s="2425"/>
      <c r="GYE33" s="2425"/>
      <c r="GYF33" s="2425"/>
      <c r="GYG33" s="2425"/>
      <c r="GYH33" s="2425"/>
      <c r="GYI33" s="2425"/>
      <c r="GYJ33" s="2425"/>
      <c r="GYK33" s="2425"/>
      <c r="GYL33" s="2425"/>
      <c r="GYM33" s="2425"/>
      <c r="GYN33" s="2425"/>
      <c r="GYO33" s="2425"/>
      <c r="GYP33" s="2425"/>
      <c r="GYQ33" s="2425"/>
      <c r="GYR33" s="2425"/>
      <c r="GYS33" s="2425"/>
      <c r="GYT33" s="2425"/>
      <c r="GYU33" s="2425"/>
      <c r="GYV33" s="2425"/>
      <c r="GYW33" s="2425"/>
      <c r="GYX33" s="2425"/>
      <c r="GYY33" s="2425"/>
      <c r="GYZ33" s="2425"/>
      <c r="GZA33" s="2425"/>
      <c r="GZB33" s="2425"/>
      <c r="GZC33" s="2425"/>
      <c r="GZD33" s="2425"/>
      <c r="GZE33" s="2425"/>
      <c r="GZF33" s="2425"/>
      <c r="GZG33" s="2425"/>
      <c r="GZH33" s="2425"/>
      <c r="GZI33" s="2425"/>
      <c r="GZJ33" s="2425"/>
      <c r="GZK33" s="2425"/>
      <c r="GZL33" s="2425"/>
      <c r="GZM33" s="2425"/>
      <c r="GZN33" s="2425"/>
      <c r="GZO33" s="2425"/>
      <c r="GZP33" s="2425"/>
      <c r="GZQ33" s="2425"/>
      <c r="GZR33" s="2425"/>
      <c r="GZS33" s="2425"/>
      <c r="GZT33" s="2425"/>
      <c r="GZU33" s="2425"/>
      <c r="GZV33" s="2425"/>
      <c r="GZW33" s="2425"/>
      <c r="GZX33" s="2425"/>
      <c r="GZY33" s="2425"/>
      <c r="GZZ33" s="2425"/>
      <c r="HAA33" s="2425"/>
      <c r="HAB33" s="2425"/>
      <c r="HAC33" s="2425"/>
      <c r="HAD33" s="2425"/>
      <c r="HAE33" s="2425"/>
      <c r="HAF33" s="2425"/>
      <c r="HAG33" s="2425"/>
      <c r="HAH33" s="2425"/>
      <c r="HAI33" s="2425"/>
      <c r="HAJ33" s="2425"/>
      <c r="HAK33" s="2425"/>
      <c r="HAL33" s="2425"/>
      <c r="HAM33" s="2425"/>
      <c r="HAN33" s="2425"/>
      <c r="HAO33" s="2425"/>
      <c r="HAP33" s="2425"/>
      <c r="HAQ33" s="2425"/>
      <c r="HAR33" s="2425"/>
      <c r="HAS33" s="2425"/>
      <c r="HAT33" s="2425"/>
      <c r="HAU33" s="2425"/>
      <c r="HAV33" s="2425"/>
      <c r="HAW33" s="2425"/>
      <c r="HAX33" s="2425"/>
      <c r="HAY33" s="2425"/>
      <c r="HAZ33" s="2425"/>
      <c r="HBA33" s="2425"/>
      <c r="HBB33" s="2425"/>
      <c r="HBC33" s="2425"/>
      <c r="HBD33" s="2425"/>
      <c r="HBE33" s="2425"/>
      <c r="HBF33" s="2425"/>
      <c r="HBG33" s="2425"/>
      <c r="HBH33" s="2425"/>
      <c r="HBI33" s="2425"/>
      <c r="HBJ33" s="2425"/>
      <c r="HBK33" s="2425"/>
      <c r="HBL33" s="2425"/>
      <c r="HBM33" s="2425"/>
      <c r="HBN33" s="2425"/>
      <c r="HBO33" s="2425"/>
      <c r="HBP33" s="2425"/>
      <c r="HBQ33" s="2425"/>
      <c r="HBR33" s="2425"/>
      <c r="HBS33" s="2425"/>
      <c r="HBT33" s="2425"/>
      <c r="HBU33" s="2425"/>
      <c r="HBV33" s="2425"/>
      <c r="HBW33" s="2425"/>
      <c r="HBX33" s="2425"/>
      <c r="HBY33" s="2425"/>
      <c r="HBZ33" s="2425"/>
      <c r="HCA33" s="2425"/>
      <c r="HCB33" s="2425"/>
      <c r="HCC33" s="2425"/>
      <c r="HCD33" s="2425"/>
      <c r="HCE33" s="2425"/>
      <c r="HCF33" s="2425"/>
      <c r="HCG33" s="2425"/>
      <c r="HCH33" s="2425"/>
      <c r="HCI33" s="2425"/>
      <c r="HCJ33" s="2425"/>
      <c r="HCK33" s="2425"/>
      <c r="HCL33" s="2425"/>
      <c r="HCM33" s="2425"/>
      <c r="HCN33" s="2425"/>
      <c r="HCO33" s="2425"/>
      <c r="HCP33" s="2425"/>
      <c r="HCQ33" s="2425"/>
      <c r="HCR33" s="2425"/>
      <c r="HCS33" s="2425"/>
      <c r="HCT33" s="2425"/>
      <c r="HCU33" s="2425"/>
      <c r="HCV33" s="2425"/>
      <c r="HCW33" s="2425"/>
      <c r="HCX33" s="2425"/>
      <c r="HCY33" s="2425"/>
      <c r="HCZ33" s="2425"/>
      <c r="HDA33" s="2425"/>
      <c r="HDB33" s="2425"/>
      <c r="HDC33" s="2425"/>
      <c r="HDD33" s="2425"/>
      <c r="HDE33" s="2425"/>
      <c r="HDF33" s="2425"/>
      <c r="HDG33" s="2425"/>
      <c r="HDH33" s="2425"/>
      <c r="HDI33" s="2425"/>
      <c r="HDJ33" s="2425"/>
      <c r="HDK33" s="2425"/>
      <c r="HDL33" s="2425"/>
      <c r="HDM33" s="2425"/>
      <c r="HDN33" s="2425"/>
      <c r="HDO33" s="2425"/>
      <c r="HDP33" s="2425"/>
      <c r="HDQ33" s="2425"/>
      <c r="HDR33" s="2425"/>
      <c r="HDS33" s="2425"/>
      <c r="HDT33" s="2425"/>
      <c r="HDU33" s="2425"/>
      <c r="HDV33" s="2425"/>
      <c r="HDW33" s="2425"/>
      <c r="HDX33" s="2425"/>
      <c r="HDY33" s="2425"/>
      <c r="HDZ33" s="2425"/>
      <c r="HEA33" s="2425"/>
      <c r="HEB33" s="2425"/>
      <c r="HEC33" s="2425"/>
      <c r="HED33" s="2425"/>
      <c r="HEE33" s="2425"/>
      <c r="HEF33" s="2425"/>
      <c r="HEG33" s="2425"/>
      <c r="HEH33" s="2425"/>
      <c r="HEI33" s="2425"/>
      <c r="HEJ33" s="2425"/>
      <c r="HEK33" s="2425"/>
      <c r="HEL33" s="2425"/>
      <c r="HEM33" s="2425"/>
      <c r="HEN33" s="2425"/>
      <c r="HEO33" s="2425"/>
      <c r="HEP33" s="2425"/>
      <c r="HEQ33" s="2425"/>
      <c r="HER33" s="2425"/>
      <c r="HES33" s="2425"/>
      <c r="HET33" s="2425"/>
      <c r="HEU33" s="2425"/>
      <c r="HEV33" s="2425"/>
      <c r="HEW33" s="2425"/>
      <c r="HEX33" s="2425"/>
      <c r="HEY33" s="2425"/>
      <c r="HEZ33" s="2425"/>
      <c r="HFA33" s="2425"/>
      <c r="HFB33" s="2425"/>
      <c r="HFC33" s="2425"/>
      <c r="HFD33" s="2425"/>
      <c r="HFE33" s="2425"/>
      <c r="HFF33" s="2425"/>
      <c r="HFG33" s="2425"/>
      <c r="HFH33" s="2425"/>
      <c r="HFI33" s="2425"/>
      <c r="HFJ33" s="2425"/>
      <c r="HFK33" s="2425"/>
      <c r="HFL33" s="2425"/>
      <c r="HFM33" s="2425"/>
      <c r="HFN33" s="2425"/>
      <c r="HFO33" s="2425"/>
      <c r="HFP33" s="2425"/>
      <c r="HFQ33" s="2425"/>
      <c r="HFR33" s="2425"/>
      <c r="HFS33" s="2425"/>
      <c r="HFT33" s="2425"/>
      <c r="HFU33" s="2425"/>
      <c r="HFV33" s="2425"/>
      <c r="HFW33" s="2425"/>
      <c r="HFX33" s="2425"/>
      <c r="HFY33" s="2425"/>
      <c r="HFZ33" s="2425"/>
      <c r="HGA33" s="2425"/>
      <c r="HGB33" s="2425"/>
      <c r="HGC33" s="2425"/>
      <c r="HGD33" s="2425"/>
      <c r="HGE33" s="2425"/>
      <c r="HGF33" s="2425"/>
      <c r="HGG33" s="2425"/>
      <c r="HGH33" s="2425"/>
      <c r="HGI33" s="2425"/>
      <c r="HGJ33" s="2425"/>
      <c r="HGK33" s="2425"/>
      <c r="HGL33" s="2425"/>
      <c r="HGM33" s="2425"/>
      <c r="HGN33" s="2425"/>
      <c r="HGO33" s="2425"/>
      <c r="HGP33" s="2425"/>
      <c r="HGQ33" s="2425"/>
      <c r="HGR33" s="2425"/>
      <c r="HGS33" s="2425"/>
      <c r="HGT33" s="2425"/>
      <c r="HGU33" s="2425"/>
      <c r="HGV33" s="2425"/>
      <c r="HGW33" s="2425"/>
      <c r="HGX33" s="2425"/>
      <c r="HGY33" s="2425"/>
      <c r="HGZ33" s="2425"/>
      <c r="HHA33" s="2425"/>
      <c r="HHB33" s="2425"/>
      <c r="HHC33" s="2425"/>
      <c r="HHD33" s="2425"/>
      <c r="HHE33" s="2425"/>
      <c r="HHF33" s="2425"/>
      <c r="HHG33" s="2425"/>
      <c r="HHH33" s="2425"/>
      <c r="HHI33" s="2425"/>
      <c r="HHJ33" s="2425"/>
      <c r="HHK33" s="2425"/>
      <c r="HHL33" s="2425"/>
      <c r="HHM33" s="2425"/>
      <c r="HHN33" s="2425"/>
      <c r="HHO33" s="2425"/>
      <c r="HHP33" s="2425"/>
      <c r="HHQ33" s="2425"/>
      <c r="HHR33" s="2425"/>
      <c r="HHS33" s="2425"/>
      <c r="HHT33" s="2425"/>
      <c r="HHU33" s="2425"/>
      <c r="HHV33" s="2425"/>
      <c r="HHW33" s="2425"/>
      <c r="HHX33" s="2425"/>
      <c r="HHY33" s="2425"/>
      <c r="HHZ33" s="2425"/>
      <c r="HIA33" s="2425"/>
      <c r="HIB33" s="2425"/>
      <c r="HIC33" s="2425"/>
      <c r="HID33" s="2425"/>
      <c r="HIE33" s="2425"/>
      <c r="HIF33" s="2425"/>
      <c r="HIG33" s="2425"/>
      <c r="HIH33" s="2425"/>
      <c r="HII33" s="2425"/>
      <c r="HIJ33" s="2425"/>
      <c r="HIK33" s="2425"/>
      <c r="HIL33" s="2425"/>
      <c r="HIM33" s="2425"/>
      <c r="HIN33" s="2425"/>
      <c r="HIO33" s="2425"/>
      <c r="HIP33" s="2425"/>
      <c r="HIQ33" s="2425"/>
      <c r="HIR33" s="2425"/>
      <c r="HIS33" s="2425"/>
      <c r="HIT33" s="2425"/>
      <c r="HIU33" s="2425"/>
      <c r="HIV33" s="2425"/>
      <c r="HIW33" s="2425"/>
      <c r="HIX33" s="2425"/>
      <c r="HIY33" s="2425"/>
      <c r="HIZ33" s="2425"/>
      <c r="HJA33" s="2425"/>
      <c r="HJB33" s="2425"/>
      <c r="HJC33" s="2425"/>
      <c r="HJD33" s="2425"/>
      <c r="HJE33" s="2425"/>
      <c r="HJF33" s="2425"/>
      <c r="HJG33" s="2425"/>
      <c r="HJH33" s="2425"/>
      <c r="HJI33" s="2425"/>
      <c r="HJJ33" s="2425"/>
      <c r="HJK33" s="2425"/>
      <c r="HJL33" s="2425"/>
      <c r="HJM33" s="2425"/>
      <c r="HJN33" s="2425"/>
      <c r="HJO33" s="2425"/>
      <c r="HJP33" s="2425"/>
      <c r="HJQ33" s="2425"/>
      <c r="HJR33" s="2425"/>
      <c r="HJS33" s="2425"/>
      <c r="HJT33" s="2425"/>
      <c r="HJU33" s="2425"/>
      <c r="HJV33" s="2425"/>
      <c r="HJW33" s="2425"/>
      <c r="HJX33" s="2425"/>
      <c r="HJY33" s="2425"/>
      <c r="HJZ33" s="2425"/>
      <c r="HKA33" s="2425"/>
      <c r="HKB33" s="2425"/>
      <c r="HKC33" s="2425"/>
      <c r="HKD33" s="2425"/>
      <c r="HKE33" s="2425"/>
      <c r="HKF33" s="2425"/>
      <c r="HKG33" s="2425"/>
      <c r="HKH33" s="2425"/>
      <c r="HKI33" s="2425"/>
      <c r="HKJ33" s="2425"/>
      <c r="HKK33" s="2425"/>
      <c r="HKL33" s="2425"/>
      <c r="HKM33" s="2425"/>
      <c r="HKN33" s="2425"/>
      <c r="HKO33" s="2425"/>
      <c r="HKP33" s="2425"/>
      <c r="HKQ33" s="2425"/>
      <c r="HKR33" s="2425"/>
      <c r="HKS33" s="2425"/>
      <c r="HKT33" s="2425"/>
      <c r="HKU33" s="2425"/>
      <c r="HKV33" s="2425"/>
      <c r="HKW33" s="2425"/>
      <c r="HKX33" s="2425"/>
      <c r="HKY33" s="2425"/>
      <c r="HKZ33" s="2425"/>
      <c r="HLA33" s="2425"/>
      <c r="HLB33" s="2425"/>
      <c r="HLC33" s="2425"/>
      <c r="HLD33" s="2425"/>
      <c r="HLE33" s="2425"/>
      <c r="HLF33" s="2425"/>
      <c r="HLG33" s="2425"/>
      <c r="HLH33" s="2425"/>
      <c r="HLI33" s="2425"/>
      <c r="HLJ33" s="2425"/>
      <c r="HLK33" s="2425"/>
      <c r="HLL33" s="2425"/>
      <c r="HLM33" s="2425"/>
      <c r="HLN33" s="2425"/>
      <c r="HLO33" s="2425"/>
      <c r="HLP33" s="2425"/>
      <c r="HLQ33" s="2425"/>
      <c r="HLR33" s="2425"/>
      <c r="HLS33" s="2425"/>
      <c r="HLT33" s="2425"/>
      <c r="HLU33" s="2425"/>
      <c r="HLV33" s="2425"/>
      <c r="HLW33" s="2425"/>
      <c r="HLX33" s="2425"/>
      <c r="HLY33" s="2425"/>
      <c r="HLZ33" s="2425"/>
      <c r="HMA33" s="2425"/>
      <c r="HMB33" s="2425"/>
      <c r="HMC33" s="2425"/>
      <c r="HMD33" s="2425"/>
      <c r="HME33" s="2425"/>
      <c r="HMF33" s="2425"/>
      <c r="HMG33" s="2425"/>
      <c r="HMH33" s="2425"/>
      <c r="HMI33" s="2425"/>
      <c r="HMJ33" s="2425"/>
      <c r="HMK33" s="2425"/>
      <c r="HML33" s="2425"/>
      <c r="HMM33" s="2425"/>
      <c r="HMN33" s="2425"/>
      <c r="HMO33" s="2425"/>
      <c r="HMP33" s="2425"/>
      <c r="HMQ33" s="2425"/>
      <c r="HMR33" s="2425"/>
      <c r="HMS33" s="2425"/>
      <c r="HMT33" s="2425"/>
      <c r="HMU33" s="2425"/>
      <c r="HMV33" s="2425"/>
      <c r="HMW33" s="2425"/>
      <c r="HMX33" s="2425"/>
      <c r="HMY33" s="2425"/>
      <c r="HMZ33" s="2425"/>
      <c r="HNA33" s="2425"/>
      <c r="HNB33" s="2425"/>
      <c r="HNC33" s="2425"/>
      <c r="HND33" s="2425"/>
      <c r="HNE33" s="2425"/>
      <c r="HNF33" s="2425"/>
      <c r="HNG33" s="2425"/>
      <c r="HNH33" s="2425"/>
      <c r="HNI33" s="2425"/>
      <c r="HNJ33" s="2425"/>
      <c r="HNK33" s="2425"/>
      <c r="HNL33" s="2425"/>
      <c r="HNM33" s="2425"/>
      <c r="HNN33" s="2425"/>
      <c r="HNO33" s="2425"/>
      <c r="HNP33" s="2425"/>
      <c r="HNQ33" s="2425"/>
      <c r="HNR33" s="2425"/>
      <c r="HNS33" s="2425"/>
      <c r="HNT33" s="2425"/>
      <c r="HNU33" s="2425"/>
      <c r="HNV33" s="2425"/>
      <c r="HNW33" s="2425"/>
      <c r="HNX33" s="2425"/>
      <c r="HNY33" s="2425"/>
      <c r="HNZ33" s="2425"/>
      <c r="HOA33" s="2425"/>
      <c r="HOB33" s="2425"/>
      <c r="HOC33" s="2425"/>
      <c r="HOD33" s="2425"/>
      <c r="HOE33" s="2425"/>
      <c r="HOF33" s="2425"/>
      <c r="HOG33" s="2425"/>
      <c r="HOH33" s="2425"/>
      <c r="HOI33" s="2425"/>
      <c r="HOJ33" s="2425"/>
      <c r="HOK33" s="2425"/>
      <c r="HOL33" s="2425"/>
      <c r="HOM33" s="2425"/>
      <c r="HON33" s="2425"/>
      <c r="HOO33" s="2425"/>
      <c r="HOP33" s="2425"/>
      <c r="HOQ33" s="2425"/>
      <c r="HOR33" s="2425"/>
      <c r="HOS33" s="2425"/>
      <c r="HOT33" s="2425"/>
      <c r="HOU33" s="2425"/>
      <c r="HOV33" s="2425"/>
      <c r="HOW33" s="2425"/>
      <c r="HOX33" s="2425"/>
      <c r="HOY33" s="2425"/>
      <c r="HOZ33" s="2425"/>
      <c r="HPA33" s="2425"/>
      <c r="HPB33" s="2425"/>
      <c r="HPC33" s="2425"/>
      <c r="HPD33" s="2425"/>
      <c r="HPE33" s="2425"/>
      <c r="HPF33" s="2425"/>
      <c r="HPG33" s="2425"/>
      <c r="HPH33" s="2425"/>
      <c r="HPI33" s="2425"/>
      <c r="HPJ33" s="2425"/>
      <c r="HPK33" s="2425"/>
      <c r="HPL33" s="2425"/>
      <c r="HPM33" s="2425"/>
      <c r="HPN33" s="2425"/>
      <c r="HPO33" s="2425"/>
      <c r="HPP33" s="2425"/>
      <c r="HPQ33" s="2425"/>
      <c r="HPR33" s="2425"/>
      <c r="HPS33" s="2425"/>
      <c r="HPT33" s="2425"/>
      <c r="HPU33" s="2425"/>
      <c r="HPV33" s="2425"/>
      <c r="HPW33" s="2425"/>
      <c r="HPX33" s="2425"/>
      <c r="HPY33" s="2425"/>
      <c r="HPZ33" s="2425"/>
      <c r="HQA33" s="2425"/>
      <c r="HQB33" s="2425"/>
      <c r="HQC33" s="2425"/>
      <c r="HQD33" s="2425"/>
      <c r="HQE33" s="2425"/>
      <c r="HQF33" s="2425"/>
      <c r="HQG33" s="2425"/>
      <c r="HQH33" s="2425"/>
      <c r="HQI33" s="2425"/>
      <c r="HQJ33" s="2425"/>
      <c r="HQK33" s="2425"/>
      <c r="HQL33" s="2425"/>
      <c r="HQM33" s="2425"/>
      <c r="HQN33" s="2425"/>
      <c r="HQO33" s="2425"/>
      <c r="HQP33" s="2425"/>
      <c r="HQQ33" s="2425"/>
      <c r="HQR33" s="2425"/>
      <c r="HQS33" s="2425"/>
      <c r="HQT33" s="2425"/>
      <c r="HQU33" s="2425"/>
      <c r="HQV33" s="2425"/>
      <c r="HQW33" s="2425"/>
      <c r="HQX33" s="2425"/>
      <c r="HQY33" s="2425"/>
      <c r="HQZ33" s="2425"/>
      <c r="HRA33" s="2425"/>
      <c r="HRB33" s="2425"/>
      <c r="HRC33" s="2425"/>
      <c r="HRD33" s="2425"/>
      <c r="HRE33" s="2425"/>
      <c r="HRF33" s="2425"/>
      <c r="HRG33" s="2425"/>
      <c r="HRH33" s="2425"/>
      <c r="HRI33" s="2425"/>
      <c r="HRJ33" s="2425"/>
      <c r="HRK33" s="2425"/>
      <c r="HRL33" s="2425"/>
      <c r="HRM33" s="2425"/>
      <c r="HRN33" s="2425"/>
      <c r="HRO33" s="2425"/>
      <c r="HRP33" s="2425"/>
      <c r="HRQ33" s="2425"/>
      <c r="HRR33" s="2425"/>
      <c r="HRS33" s="2425"/>
      <c r="HRT33" s="2425"/>
      <c r="HRU33" s="2425"/>
      <c r="HRV33" s="2425"/>
      <c r="HRW33" s="2425"/>
      <c r="HRX33" s="2425"/>
      <c r="HRY33" s="2425"/>
      <c r="HRZ33" s="2425"/>
      <c r="HSA33" s="2425"/>
      <c r="HSB33" s="2425"/>
      <c r="HSC33" s="2425"/>
      <c r="HSD33" s="2425"/>
      <c r="HSE33" s="2425"/>
      <c r="HSF33" s="2425"/>
      <c r="HSG33" s="2425"/>
      <c r="HSH33" s="2425"/>
      <c r="HSI33" s="2425"/>
      <c r="HSJ33" s="2425"/>
      <c r="HSK33" s="2425"/>
      <c r="HSL33" s="2425"/>
      <c r="HSM33" s="2425"/>
      <c r="HSN33" s="2425"/>
      <c r="HSO33" s="2425"/>
      <c r="HSP33" s="2425"/>
      <c r="HSQ33" s="2425"/>
      <c r="HSR33" s="2425"/>
      <c r="HSS33" s="2425"/>
      <c r="HST33" s="2425"/>
      <c r="HSU33" s="2425"/>
      <c r="HSV33" s="2425"/>
      <c r="HSW33" s="2425"/>
      <c r="HSX33" s="2425"/>
      <c r="HSY33" s="2425"/>
      <c r="HSZ33" s="2425"/>
      <c r="HTA33" s="2425"/>
      <c r="HTB33" s="2425"/>
      <c r="HTC33" s="2425"/>
      <c r="HTD33" s="2425"/>
      <c r="HTE33" s="2425"/>
      <c r="HTF33" s="2425"/>
      <c r="HTG33" s="2425"/>
      <c r="HTH33" s="2425"/>
      <c r="HTI33" s="2425"/>
      <c r="HTJ33" s="2425"/>
      <c r="HTK33" s="2425"/>
      <c r="HTL33" s="2425"/>
      <c r="HTM33" s="2425"/>
      <c r="HTN33" s="2425"/>
      <c r="HTO33" s="2425"/>
      <c r="HTP33" s="2425"/>
      <c r="HTQ33" s="2425"/>
      <c r="HTR33" s="2425"/>
      <c r="HTS33" s="2425"/>
      <c r="HTT33" s="2425"/>
      <c r="HTU33" s="2425"/>
      <c r="HTV33" s="2425"/>
      <c r="HTW33" s="2425"/>
      <c r="HTX33" s="2425"/>
      <c r="HTY33" s="2425"/>
      <c r="HTZ33" s="2425"/>
      <c r="HUA33" s="2425"/>
      <c r="HUB33" s="2425"/>
      <c r="HUC33" s="2425"/>
      <c r="HUD33" s="2425"/>
      <c r="HUE33" s="2425"/>
      <c r="HUF33" s="2425"/>
      <c r="HUG33" s="2425"/>
      <c r="HUH33" s="2425"/>
      <c r="HUI33" s="2425"/>
      <c r="HUJ33" s="2425"/>
      <c r="HUK33" s="2425"/>
      <c r="HUL33" s="2425"/>
      <c r="HUM33" s="2425"/>
      <c r="HUN33" s="2425"/>
      <c r="HUO33" s="2425"/>
      <c r="HUP33" s="2425"/>
      <c r="HUQ33" s="2425"/>
      <c r="HUR33" s="2425"/>
      <c r="HUS33" s="2425"/>
      <c r="HUT33" s="2425"/>
      <c r="HUU33" s="2425"/>
      <c r="HUV33" s="2425"/>
      <c r="HUW33" s="2425"/>
      <c r="HUX33" s="2425"/>
      <c r="HUY33" s="2425"/>
      <c r="HUZ33" s="2425"/>
      <c r="HVA33" s="2425"/>
      <c r="HVB33" s="2425"/>
      <c r="HVC33" s="2425"/>
      <c r="HVD33" s="2425"/>
      <c r="HVE33" s="2425"/>
      <c r="HVF33" s="2425"/>
      <c r="HVG33" s="2425"/>
      <c r="HVH33" s="2425"/>
      <c r="HVI33" s="2425"/>
      <c r="HVJ33" s="2425"/>
      <c r="HVK33" s="2425"/>
      <c r="HVL33" s="2425"/>
      <c r="HVM33" s="2425"/>
      <c r="HVN33" s="2425"/>
      <c r="HVO33" s="2425"/>
      <c r="HVP33" s="2425"/>
      <c r="HVQ33" s="2425"/>
      <c r="HVR33" s="2425"/>
      <c r="HVS33" s="2425"/>
      <c r="HVT33" s="2425"/>
      <c r="HVU33" s="2425"/>
      <c r="HVV33" s="2425"/>
      <c r="HVW33" s="2425"/>
      <c r="HVX33" s="2425"/>
      <c r="HVY33" s="2425"/>
      <c r="HVZ33" s="2425"/>
      <c r="HWA33" s="2425"/>
      <c r="HWB33" s="2425"/>
      <c r="HWC33" s="2425"/>
      <c r="HWD33" s="2425"/>
      <c r="HWE33" s="2425"/>
      <c r="HWF33" s="2425"/>
      <c r="HWG33" s="2425"/>
      <c r="HWH33" s="2425"/>
      <c r="HWI33" s="2425"/>
      <c r="HWJ33" s="2425"/>
      <c r="HWK33" s="2425"/>
      <c r="HWL33" s="2425"/>
      <c r="HWM33" s="2425"/>
      <c r="HWN33" s="2425"/>
      <c r="HWO33" s="2425"/>
      <c r="HWP33" s="2425"/>
      <c r="HWQ33" s="2425"/>
      <c r="HWR33" s="2425"/>
      <c r="HWS33" s="2425"/>
      <c r="HWT33" s="2425"/>
      <c r="HWU33" s="2425"/>
      <c r="HWV33" s="2425"/>
      <c r="HWW33" s="2425"/>
      <c r="HWX33" s="2425"/>
      <c r="HWY33" s="2425"/>
      <c r="HWZ33" s="2425"/>
      <c r="HXA33" s="2425"/>
      <c r="HXB33" s="2425"/>
      <c r="HXC33" s="2425"/>
      <c r="HXD33" s="2425"/>
      <c r="HXE33" s="2425"/>
      <c r="HXF33" s="2425"/>
      <c r="HXG33" s="2425"/>
      <c r="HXH33" s="2425"/>
      <c r="HXI33" s="2425"/>
      <c r="HXJ33" s="2425"/>
      <c r="HXK33" s="2425"/>
      <c r="HXL33" s="2425"/>
      <c r="HXM33" s="2425"/>
      <c r="HXN33" s="2425"/>
      <c r="HXO33" s="2425"/>
      <c r="HXP33" s="2425"/>
      <c r="HXQ33" s="2425"/>
      <c r="HXR33" s="2425"/>
      <c r="HXS33" s="2425"/>
      <c r="HXT33" s="2425"/>
      <c r="HXU33" s="2425"/>
      <c r="HXV33" s="2425"/>
      <c r="HXW33" s="2425"/>
      <c r="HXX33" s="2425"/>
      <c r="HXY33" s="2425"/>
      <c r="HXZ33" s="2425"/>
      <c r="HYA33" s="2425"/>
      <c r="HYB33" s="2425"/>
      <c r="HYC33" s="2425"/>
      <c r="HYD33" s="2425"/>
      <c r="HYE33" s="2425"/>
      <c r="HYF33" s="2425"/>
      <c r="HYG33" s="2425"/>
      <c r="HYH33" s="2425"/>
      <c r="HYI33" s="2425"/>
      <c r="HYJ33" s="2425"/>
      <c r="HYK33" s="2425"/>
      <c r="HYL33" s="2425"/>
      <c r="HYM33" s="2425"/>
      <c r="HYN33" s="2425"/>
      <c r="HYO33" s="2425"/>
      <c r="HYP33" s="2425"/>
      <c r="HYQ33" s="2425"/>
      <c r="HYR33" s="2425"/>
      <c r="HYS33" s="2425"/>
      <c r="HYT33" s="2425"/>
      <c r="HYU33" s="2425"/>
      <c r="HYV33" s="2425"/>
      <c r="HYW33" s="2425"/>
      <c r="HYX33" s="2425"/>
      <c r="HYY33" s="2425"/>
      <c r="HYZ33" s="2425"/>
      <c r="HZA33" s="2425"/>
      <c r="HZB33" s="2425"/>
      <c r="HZC33" s="2425"/>
      <c r="HZD33" s="2425"/>
      <c r="HZE33" s="2425"/>
      <c r="HZF33" s="2425"/>
      <c r="HZG33" s="2425"/>
      <c r="HZH33" s="2425"/>
      <c r="HZI33" s="2425"/>
      <c r="HZJ33" s="2425"/>
      <c r="HZK33" s="2425"/>
      <c r="HZL33" s="2425"/>
      <c r="HZM33" s="2425"/>
      <c r="HZN33" s="2425"/>
      <c r="HZO33" s="2425"/>
      <c r="HZP33" s="2425"/>
      <c r="HZQ33" s="2425"/>
      <c r="HZR33" s="2425"/>
      <c r="HZS33" s="2425"/>
      <c r="HZT33" s="2425"/>
      <c r="HZU33" s="2425"/>
      <c r="HZV33" s="2425"/>
      <c r="HZW33" s="2425"/>
      <c r="HZX33" s="2425"/>
      <c r="HZY33" s="2425"/>
      <c r="HZZ33" s="2425"/>
      <c r="IAA33" s="2425"/>
      <c r="IAB33" s="2425"/>
      <c r="IAC33" s="2425"/>
      <c r="IAD33" s="2425"/>
      <c r="IAE33" s="2425"/>
      <c r="IAF33" s="2425"/>
      <c r="IAG33" s="2425"/>
      <c r="IAH33" s="2425"/>
      <c r="IAI33" s="2425"/>
      <c r="IAJ33" s="2425"/>
      <c r="IAK33" s="2425"/>
      <c r="IAL33" s="2425"/>
      <c r="IAM33" s="2425"/>
      <c r="IAN33" s="2425"/>
      <c r="IAO33" s="2425"/>
      <c r="IAP33" s="2425"/>
      <c r="IAQ33" s="2425"/>
      <c r="IAR33" s="2425"/>
      <c r="IAS33" s="2425"/>
      <c r="IAT33" s="2425"/>
      <c r="IAU33" s="2425"/>
      <c r="IAV33" s="2425"/>
      <c r="IAW33" s="2425"/>
      <c r="IAX33" s="2425"/>
      <c r="IAY33" s="2425"/>
      <c r="IAZ33" s="2425"/>
      <c r="IBA33" s="2425"/>
      <c r="IBB33" s="2425"/>
      <c r="IBC33" s="2425"/>
      <c r="IBD33" s="2425"/>
      <c r="IBE33" s="2425"/>
      <c r="IBF33" s="2425"/>
      <c r="IBG33" s="2425"/>
      <c r="IBH33" s="2425"/>
      <c r="IBI33" s="2425"/>
      <c r="IBJ33" s="2425"/>
      <c r="IBK33" s="2425"/>
      <c r="IBL33" s="2425"/>
      <c r="IBM33" s="2425"/>
      <c r="IBN33" s="2425"/>
      <c r="IBO33" s="2425"/>
      <c r="IBP33" s="2425"/>
      <c r="IBQ33" s="2425"/>
      <c r="IBR33" s="2425"/>
      <c r="IBS33" s="2425"/>
      <c r="IBT33" s="2425"/>
      <c r="IBU33" s="2425"/>
      <c r="IBV33" s="2425"/>
      <c r="IBW33" s="2425"/>
      <c r="IBX33" s="2425"/>
      <c r="IBY33" s="2425"/>
      <c r="IBZ33" s="2425"/>
      <c r="ICA33" s="2425"/>
      <c r="ICB33" s="2425"/>
      <c r="ICC33" s="2425"/>
      <c r="ICD33" s="2425"/>
      <c r="ICE33" s="2425"/>
      <c r="ICF33" s="2425"/>
      <c r="ICG33" s="2425"/>
      <c r="ICH33" s="2425"/>
      <c r="ICI33" s="2425"/>
      <c r="ICJ33" s="2425"/>
      <c r="ICK33" s="2425"/>
      <c r="ICL33" s="2425"/>
      <c r="ICM33" s="2425"/>
      <c r="ICN33" s="2425"/>
      <c r="ICO33" s="2425"/>
      <c r="ICP33" s="2425"/>
      <c r="ICQ33" s="2425"/>
      <c r="ICR33" s="2425"/>
      <c r="ICS33" s="2425"/>
      <c r="ICT33" s="2425"/>
      <c r="ICU33" s="2425"/>
      <c r="ICV33" s="2425"/>
      <c r="ICW33" s="2425"/>
      <c r="ICX33" s="2425"/>
      <c r="ICY33" s="2425"/>
      <c r="ICZ33" s="2425"/>
      <c r="IDA33" s="2425"/>
      <c r="IDB33" s="2425"/>
      <c r="IDC33" s="2425"/>
      <c r="IDD33" s="2425"/>
      <c r="IDE33" s="2425"/>
      <c r="IDF33" s="2425"/>
      <c r="IDG33" s="2425"/>
      <c r="IDH33" s="2425"/>
      <c r="IDI33" s="2425"/>
      <c r="IDJ33" s="2425"/>
      <c r="IDK33" s="2425"/>
      <c r="IDL33" s="2425"/>
      <c r="IDM33" s="2425"/>
      <c r="IDN33" s="2425"/>
      <c r="IDO33" s="2425"/>
      <c r="IDP33" s="2425"/>
      <c r="IDQ33" s="2425"/>
      <c r="IDR33" s="2425"/>
      <c r="IDS33" s="2425"/>
      <c r="IDT33" s="2425"/>
      <c r="IDU33" s="2425"/>
      <c r="IDV33" s="2425"/>
      <c r="IDW33" s="2425"/>
      <c r="IDX33" s="2425"/>
      <c r="IDY33" s="2425"/>
      <c r="IDZ33" s="2425"/>
      <c r="IEA33" s="2425"/>
      <c r="IEB33" s="2425"/>
      <c r="IEC33" s="2425"/>
      <c r="IED33" s="2425"/>
      <c r="IEE33" s="2425"/>
      <c r="IEF33" s="2425"/>
      <c r="IEG33" s="2425"/>
      <c r="IEH33" s="2425"/>
      <c r="IEI33" s="2425"/>
      <c r="IEJ33" s="2425"/>
      <c r="IEK33" s="2425"/>
      <c r="IEL33" s="2425"/>
      <c r="IEM33" s="2425"/>
      <c r="IEN33" s="2425"/>
      <c r="IEO33" s="2425"/>
      <c r="IEP33" s="2425"/>
      <c r="IEQ33" s="2425"/>
      <c r="IER33" s="2425"/>
      <c r="IES33" s="2425"/>
      <c r="IET33" s="2425"/>
      <c r="IEU33" s="2425"/>
      <c r="IEV33" s="2425"/>
      <c r="IEW33" s="2425"/>
      <c r="IEX33" s="2425"/>
      <c r="IEY33" s="2425"/>
      <c r="IEZ33" s="2425"/>
      <c r="IFA33" s="2425"/>
      <c r="IFB33" s="2425"/>
      <c r="IFC33" s="2425"/>
      <c r="IFD33" s="2425"/>
      <c r="IFE33" s="2425"/>
      <c r="IFF33" s="2425"/>
      <c r="IFG33" s="2425"/>
      <c r="IFH33" s="2425"/>
      <c r="IFI33" s="2425"/>
      <c r="IFJ33" s="2425"/>
      <c r="IFK33" s="2425"/>
      <c r="IFL33" s="2425"/>
      <c r="IFM33" s="2425"/>
      <c r="IFN33" s="2425"/>
      <c r="IFO33" s="2425"/>
      <c r="IFP33" s="2425"/>
      <c r="IFQ33" s="2425"/>
      <c r="IFR33" s="2425"/>
      <c r="IFS33" s="2425"/>
      <c r="IFT33" s="2425"/>
      <c r="IFU33" s="2425"/>
      <c r="IFV33" s="2425"/>
      <c r="IFW33" s="2425"/>
      <c r="IFX33" s="2425"/>
      <c r="IFY33" s="2425"/>
      <c r="IFZ33" s="2425"/>
      <c r="IGA33" s="2425"/>
      <c r="IGB33" s="2425"/>
      <c r="IGC33" s="2425"/>
      <c r="IGD33" s="2425"/>
      <c r="IGE33" s="2425"/>
      <c r="IGF33" s="2425"/>
      <c r="IGG33" s="2425"/>
      <c r="IGH33" s="2425"/>
      <c r="IGI33" s="2425"/>
      <c r="IGJ33" s="2425"/>
      <c r="IGK33" s="2425"/>
      <c r="IGL33" s="2425"/>
      <c r="IGM33" s="2425"/>
      <c r="IGN33" s="2425"/>
      <c r="IGO33" s="2425"/>
      <c r="IGP33" s="2425"/>
      <c r="IGQ33" s="2425"/>
      <c r="IGR33" s="2425"/>
      <c r="IGS33" s="2425"/>
      <c r="IGT33" s="2425"/>
      <c r="IGU33" s="2425"/>
      <c r="IGV33" s="2425"/>
      <c r="IGW33" s="2425"/>
      <c r="IGX33" s="2425"/>
      <c r="IGY33" s="2425"/>
      <c r="IGZ33" s="2425"/>
      <c r="IHA33" s="2425"/>
      <c r="IHB33" s="2425"/>
      <c r="IHC33" s="2425"/>
      <c r="IHD33" s="2425"/>
      <c r="IHE33" s="2425"/>
      <c r="IHF33" s="2425"/>
      <c r="IHG33" s="2425"/>
      <c r="IHH33" s="2425"/>
      <c r="IHI33" s="2425"/>
      <c r="IHJ33" s="2425"/>
      <c r="IHK33" s="2425"/>
      <c r="IHL33" s="2425"/>
      <c r="IHM33" s="2425"/>
      <c r="IHN33" s="2425"/>
      <c r="IHO33" s="2425"/>
      <c r="IHP33" s="2425"/>
      <c r="IHQ33" s="2425"/>
      <c r="IHR33" s="2425"/>
      <c r="IHS33" s="2425"/>
      <c r="IHT33" s="2425"/>
      <c r="IHU33" s="2425"/>
      <c r="IHV33" s="2425"/>
      <c r="IHW33" s="2425"/>
      <c r="IHX33" s="2425"/>
      <c r="IHY33" s="2425"/>
      <c r="IHZ33" s="2425"/>
      <c r="IIA33" s="2425"/>
      <c r="IIB33" s="2425"/>
      <c r="IIC33" s="2425"/>
      <c r="IID33" s="2425"/>
      <c r="IIE33" s="2425"/>
      <c r="IIF33" s="2425"/>
      <c r="IIG33" s="2425"/>
      <c r="IIH33" s="2425"/>
      <c r="III33" s="2425"/>
      <c r="IIJ33" s="2425"/>
      <c r="IIK33" s="2425"/>
      <c r="IIL33" s="2425"/>
      <c r="IIM33" s="2425"/>
      <c r="IIN33" s="2425"/>
      <c r="IIO33" s="2425"/>
      <c r="IIP33" s="2425"/>
      <c r="IIQ33" s="2425"/>
      <c r="IIR33" s="2425"/>
      <c r="IIS33" s="2425"/>
      <c r="IIT33" s="2425"/>
      <c r="IIU33" s="2425"/>
      <c r="IIV33" s="2425"/>
      <c r="IIW33" s="2425"/>
      <c r="IIX33" s="2425"/>
      <c r="IIY33" s="2425"/>
      <c r="IIZ33" s="2425"/>
      <c r="IJA33" s="2425"/>
      <c r="IJB33" s="2425"/>
      <c r="IJC33" s="2425"/>
      <c r="IJD33" s="2425"/>
      <c r="IJE33" s="2425"/>
      <c r="IJF33" s="2425"/>
      <c r="IJG33" s="2425"/>
      <c r="IJH33" s="2425"/>
      <c r="IJI33" s="2425"/>
      <c r="IJJ33" s="2425"/>
      <c r="IJK33" s="2425"/>
      <c r="IJL33" s="2425"/>
      <c r="IJM33" s="2425"/>
      <c r="IJN33" s="2425"/>
      <c r="IJO33" s="2425"/>
      <c r="IJP33" s="2425"/>
      <c r="IJQ33" s="2425"/>
      <c r="IJR33" s="2425"/>
      <c r="IJS33" s="2425"/>
      <c r="IJT33" s="2425"/>
      <c r="IJU33" s="2425"/>
      <c r="IJV33" s="2425"/>
      <c r="IJW33" s="2425"/>
      <c r="IJX33" s="2425"/>
      <c r="IJY33" s="2425"/>
      <c r="IJZ33" s="2425"/>
      <c r="IKA33" s="2425"/>
      <c r="IKB33" s="2425"/>
      <c r="IKC33" s="2425"/>
      <c r="IKD33" s="2425"/>
      <c r="IKE33" s="2425"/>
      <c r="IKF33" s="2425"/>
      <c r="IKG33" s="2425"/>
      <c r="IKH33" s="2425"/>
      <c r="IKI33" s="2425"/>
      <c r="IKJ33" s="2425"/>
      <c r="IKK33" s="2425"/>
      <c r="IKL33" s="2425"/>
      <c r="IKM33" s="2425"/>
      <c r="IKN33" s="2425"/>
      <c r="IKO33" s="2425"/>
      <c r="IKP33" s="2425"/>
      <c r="IKQ33" s="2425"/>
      <c r="IKR33" s="2425"/>
      <c r="IKS33" s="2425"/>
      <c r="IKT33" s="2425"/>
      <c r="IKU33" s="2425"/>
      <c r="IKV33" s="2425"/>
      <c r="IKW33" s="2425"/>
      <c r="IKX33" s="2425"/>
      <c r="IKY33" s="2425"/>
      <c r="IKZ33" s="2425"/>
      <c r="ILA33" s="2425"/>
      <c r="ILB33" s="2425"/>
      <c r="ILC33" s="2425"/>
      <c r="ILD33" s="2425"/>
      <c r="ILE33" s="2425"/>
      <c r="ILF33" s="2425"/>
      <c r="ILG33" s="2425"/>
      <c r="ILH33" s="2425"/>
      <c r="ILI33" s="2425"/>
      <c r="ILJ33" s="2425"/>
      <c r="ILK33" s="2425"/>
      <c r="ILL33" s="2425"/>
      <c r="ILM33" s="2425"/>
      <c r="ILN33" s="2425"/>
      <c r="ILO33" s="2425"/>
      <c r="ILP33" s="2425"/>
      <c r="ILQ33" s="2425"/>
      <c r="ILR33" s="2425"/>
      <c r="ILS33" s="2425"/>
      <c r="ILT33" s="2425"/>
      <c r="ILU33" s="2425"/>
      <c r="ILV33" s="2425"/>
      <c r="ILW33" s="2425"/>
      <c r="ILX33" s="2425"/>
      <c r="ILY33" s="2425"/>
      <c r="ILZ33" s="2425"/>
      <c r="IMA33" s="2425"/>
      <c r="IMB33" s="2425"/>
      <c r="IMC33" s="2425"/>
      <c r="IMD33" s="2425"/>
      <c r="IME33" s="2425"/>
      <c r="IMF33" s="2425"/>
      <c r="IMG33" s="2425"/>
      <c r="IMH33" s="2425"/>
      <c r="IMI33" s="2425"/>
      <c r="IMJ33" s="2425"/>
      <c r="IMK33" s="2425"/>
      <c r="IML33" s="2425"/>
      <c r="IMM33" s="2425"/>
      <c r="IMN33" s="2425"/>
      <c r="IMO33" s="2425"/>
      <c r="IMP33" s="2425"/>
      <c r="IMQ33" s="2425"/>
      <c r="IMR33" s="2425"/>
      <c r="IMS33" s="2425"/>
      <c r="IMT33" s="2425"/>
      <c r="IMU33" s="2425"/>
      <c r="IMV33" s="2425"/>
      <c r="IMW33" s="2425"/>
      <c r="IMX33" s="2425"/>
      <c r="IMY33" s="2425"/>
      <c r="IMZ33" s="2425"/>
      <c r="INA33" s="2425"/>
      <c r="INB33" s="2425"/>
      <c r="INC33" s="2425"/>
      <c r="IND33" s="2425"/>
      <c r="INE33" s="2425"/>
      <c r="INF33" s="2425"/>
      <c r="ING33" s="2425"/>
      <c r="INH33" s="2425"/>
      <c r="INI33" s="2425"/>
      <c r="INJ33" s="2425"/>
      <c r="INK33" s="2425"/>
      <c r="INL33" s="2425"/>
      <c r="INM33" s="2425"/>
      <c r="INN33" s="2425"/>
      <c r="INO33" s="2425"/>
      <c r="INP33" s="2425"/>
      <c r="INQ33" s="2425"/>
      <c r="INR33" s="2425"/>
      <c r="INS33" s="2425"/>
      <c r="INT33" s="2425"/>
      <c r="INU33" s="2425"/>
      <c r="INV33" s="2425"/>
      <c r="INW33" s="2425"/>
      <c r="INX33" s="2425"/>
      <c r="INY33" s="2425"/>
      <c r="INZ33" s="2425"/>
      <c r="IOA33" s="2425"/>
      <c r="IOB33" s="2425"/>
      <c r="IOC33" s="2425"/>
      <c r="IOD33" s="2425"/>
      <c r="IOE33" s="2425"/>
      <c r="IOF33" s="2425"/>
      <c r="IOG33" s="2425"/>
      <c r="IOH33" s="2425"/>
      <c r="IOI33" s="2425"/>
      <c r="IOJ33" s="2425"/>
      <c r="IOK33" s="2425"/>
      <c r="IOL33" s="2425"/>
      <c r="IOM33" s="2425"/>
      <c r="ION33" s="2425"/>
      <c r="IOO33" s="2425"/>
      <c r="IOP33" s="2425"/>
      <c r="IOQ33" s="2425"/>
      <c r="IOR33" s="2425"/>
      <c r="IOS33" s="2425"/>
      <c r="IOT33" s="2425"/>
      <c r="IOU33" s="2425"/>
      <c r="IOV33" s="2425"/>
      <c r="IOW33" s="2425"/>
      <c r="IOX33" s="2425"/>
      <c r="IOY33" s="2425"/>
      <c r="IOZ33" s="2425"/>
      <c r="IPA33" s="2425"/>
      <c r="IPB33" s="2425"/>
      <c r="IPC33" s="2425"/>
      <c r="IPD33" s="2425"/>
      <c r="IPE33" s="2425"/>
      <c r="IPF33" s="2425"/>
      <c r="IPG33" s="2425"/>
      <c r="IPH33" s="2425"/>
      <c r="IPI33" s="2425"/>
      <c r="IPJ33" s="2425"/>
      <c r="IPK33" s="2425"/>
      <c r="IPL33" s="2425"/>
      <c r="IPM33" s="2425"/>
      <c r="IPN33" s="2425"/>
      <c r="IPO33" s="2425"/>
      <c r="IPP33" s="2425"/>
      <c r="IPQ33" s="2425"/>
      <c r="IPR33" s="2425"/>
      <c r="IPS33" s="2425"/>
      <c r="IPT33" s="2425"/>
      <c r="IPU33" s="2425"/>
      <c r="IPV33" s="2425"/>
      <c r="IPW33" s="2425"/>
      <c r="IPX33" s="2425"/>
      <c r="IPY33" s="2425"/>
      <c r="IPZ33" s="2425"/>
      <c r="IQA33" s="2425"/>
      <c r="IQB33" s="2425"/>
      <c r="IQC33" s="2425"/>
      <c r="IQD33" s="2425"/>
      <c r="IQE33" s="2425"/>
      <c r="IQF33" s="2425"/>
      <c r="IQG33" s="2425"/>
      <c r="IQH33" s="2425"/>
      <c r="IQI33" s="2425"/>
      <c r="IQJ33" s="2425"/>
      <c r="IQK33" s="2425"/>
      <c r="IQL33" s="2425"/>
      <c r="IQM33" s="2425"/>
      <c r="IQN33" s="2425"/>
      <c r="IQO33" s="2425"/>
      <c r="IQP33" s="2425"/>
      <c r="IQQ33" s="2425"/>
      <c r="IQR33" s="2425"/>
      <c r="IQS33" s="2425"/>
      <c r="IQT33" s="2425"/>
      <c r="IQU33" s="2425"/>
      <c r="IQV33" s="2425"/>
      <c r="IQW33" s="2425"/>
      <c r="IQX33" s="2425"/>
      <c r="IQY33" s="2425"/>
      <c r="IQZ33" s="2425"/>
      <c r="IRA33" s="2425"/>
      <c r="IRB33" s="2425"/>
      <c r="IRC33" s="2425"/>
      <c r="IRD33" s="2425"/>
      <c r="IRE33" s="2425"/>
      <c r="IRF33" s="2425"/>
      <c r="IRG33" s="2425"/>
      <c r="IRH33" s="2425"/>
      <c r="IRI33" s="2425"/>
      <c r="IRJ33" s="2425"/>
      <c r="IRK33" s="2425"/>
      <c r="IRL33" s="2425"/>
      <c r="IRM33" s="2425"/>
      <c r="IRN33" s="2425"/>
      <c r="IRO33" s="2425"/>
      <c r="IRP33" s="2425"/>
      <c r="IRQ33" s="2425"/>
      <c r="IRR33" s="2425"/>
      <c r="IRS33" s="2425"/>
      <c r="IRT33" s="2425"/>
      <c r="IRU33" s="2425"/>
      <c r="IRV33" s="2425"/>
      <c r="IRW33" s="2425"/>
      <c r="IRX33" s="2425"/>
      <c r="IRY33" s="2425"/>
      <c r="IRZ33" s="2425"/>
      <c r="ISA33" s="2425"/>
      <c r="ISB33" s="2425"/>
      <c r="ISC33" s="2425"/>
      <c r="ISD33" s="2425"/>
      <c r="ISE33" s="2425"/>
      <c r="ISF33" s="2425"/>
      <c r="ISG33" s="2425"/>
      <c r="ISH33" s="2425"/>
      <c r="ISI33" s="2425"/>
      <c r="ISJ33" s="2425"/>
      <c r="ISK33" s="2425"/>
      <c r="ISL33" s="2425"/>
      <c r="ISM33" s="2425"/>
      <c r="ISN33" s="2425"/>
      <c r="ISO33" s="2425"/>
      <c r="ISP33" s="2425"/>
      <c r="ISQ33" s="2425"/>
      <c r="ISR33" s="2425"/>
      <c r="ISS33" s="2425"/>
      <c r="IST33" s="2425"/>
      <c r="ISU33" s="2425"/>
      <c r="ISV33" s="2425"/>
      <c r="ISW33" s="2425"/>
      <c r="ISX33" s="2425"/>
      <c r="ISY33" s="2425"/>
      <c r="ISZ33" s="2425"/>
      <c r="ITA33" s="2425"/>
      <c r="ITB33" s="2425"/>
      <c r="ITC33" s="2425"/>
      <c r="ITD33" s="2425"/>
      <c r="ITE33" s="2425"/>
      <c r="ITF33" s="2425"/>
      <c r="ITG33" s="2425"/>
      <c r="ITH33" s="2425"/>
      <c r="ITI33" s="2425"/>
      <c r="ITJ33" s="2425"/>
      <c r="ITK33" s="2425"/>
      <c r="ITL33" s="2425"/>
      <c r="ITM33" s="2425"/>
      <c r="ITN33" s="2425"/>
      <c r="ITO33" s="2425"/>
      <c r="ITP33" s="2425"/>
      <c r="ITQ33" s="2425"/>
      <c r="ITR33" s="2425"/>
      <c r="ITS33" s="2425"/>
      <c r="ITT33" s="2425"/>
      <c r="ITU33" s="2425"/>
      <c r="ITV33" s="2425"/>
      <c r="ITW33" s="2425"/>
      <c r="ITX33" s="2425"/>
      <c r="ITY33" s="2425"/>
      <c r="ITZ33" s="2425"/>
      <c r="IUA33" s="2425"/>
      <c r="IUB33" s="2425"/>
      <c r="IUC33" s="2425"/>
      <c r="IUD33" s="2425"/>
      <c r="IUE33" s="2425"/>
      <c r="IUF33" s="2425"/>
      <c r="IUG33" s="2425"/>
      <c r="IUH33" s="2425"/>
      <c r="IUI33" s="2425"/>
      <c r="IUJ33" s="2425"/>
      <c r="IUK33" s="2425"/>
      <c r="IUL33" s="2425"/>
      <c r="IUM33" s="2425"/>
      <c r="IUN33" s="2425"/>
      <c r="IUO33" s="2425"/>
      <c r="IUP33" s="2425"/>
      <c r="IUQ33" s="2425"/>
      <c r="IUR33" s="2425"/>
      <c r="IUS33" s="2425"/>
      <c r="IUT33" s="2425"/>
      <c r="IUU33" s="2425"/>
      <c r="IUV33" s="2425"/>
      <c r="IUW33" s="2425"/>
      <c r="IUX33" s="2425"/>
      <c r="IUY33" s="2425"/>
      <c r="IUZ33" s="2425"/>
      <c r="IVA33" s="2425"/>
      <c r="IVB33" s="2425"/>
      <c r="IVC33" s="2425"/>
      <c r="IVD33" s="2425"/>
      <c r="IVE33" s="2425"/>
      <c r="IVF33" s="2425"/>
      <c r="IVG33" s="2425"/>
      <c r="IVH33" s="2425"/>
      <c r="IVI33" s="2425"/>
      <c r="IVJ33" s="2425"/>
      <c r="IVK33" s="2425"/>
      <c r="IVL33" s="2425"/>
      <c r="IVM33" s="2425"/>
      <c r="IVN33" s="2425"/>
      <c r="IVO33" s="2425"/>
      <c r="IVP33" s="2425"/>
      <c r="IVQ33" s="2425"/>
      <c r="IVR33" s="2425"/>
      <c r="IVS33" s="2425"/>
      <c r="IVT33" s="2425"/>
      <c r="IVU33" s="2425"/>
      <c r="IVV33" s="2425"/>
      <c r="IVW33" s="2425"/>
      <c r="IVX33" s="2425"/>
      <c r="IVY33" s="2425"/>
      <c r="IVZ33" s="2425"/>
      <c r="IWA33" s="2425"/>
      <c r="IWB33" s="2425"/>
      <c r="IWC33" s="2425"/>
      <c r="IWD33" s="2425"/>
      <c r="IWE33" s="2425"/>
      <c r="IWF33" s="2425"/>
      <c r="IWG33" s="2425"/>
      <c r="IWH33" s="2425"/>
      <c r="IWI33" s="2425"/>
      <c r="IWJ33" s="2425"/>
      <c r="IWK33" s="2425"/>
      <c r="IWL33" s="2425"/>
      <c r="IWM33" s="2425"/>
      <c r="IWN33" s="2425"/>
      <c r="IWO33" s="2425"/>
      <c r="IWP33" s="2425"/>
      <c r="IWQ33" s="2425"/>
      <c r="IWR33" s="2425"/>
      <c r="IWS33" s="2425"/>
      <c r="IWT33" s="2425"/>
      <c r="IWU33" s="2425"/>
      <c r="IWV33" s="2425"/>
      <c r="IWW33" s="2425"/>
      <c r="IWX33" s="2425"/>
      <c r="IWY33" s="2425"/>
      <c r="IWZ33" s="2425"/>
      <c r="IXA33" s="2425"/>
      <c r="IXB33" s="2425"/>
      <c r="IXC33" s="2425"/>
      <c r="IXD33" s="2425"/>
      <c r="IXE33" s="2425"/>
      <c r="IXF33" s="2425"/>
      <c r="IXG33" s="2425"/>
      <c r="IXH33" s="2425"/>
      <c r="IXI33" s="2425"/>
      <c r="IXJ33" s="2425"/>
      <c r="IXK33" s="2425"/>
      <c r="IXL33" s="2425"/>
      <c r="IXM33" s="2425"/>
      <c r="IXN33" s="2425"/>
      <c r="IXO33" s="2425"/>
      <c r="IXP33" s="2425"/>
      <c r="IXQ33" s="2425"/>
      <c r="IXR33" s="2425"/>
      <c r="IXS33" s="2425"/>
      <c r="IXT33" s="2425"/>
      <c r="IXU33" s="2425"/>
      <c r="IXV33" s="2425"/>
      <c r="IXW33" s="2425"/>
      <c r="IXX33" s="2425"/>
      <c r="IXY33" s="2425"/>
      <c r="IXZ33" s="2425"/>
      <c r="IYA33" s="2425"/>
      <c r="IYB33" s="2425"/>
      <c r="IYC33" s="2425"/>
      <c r="IYD33" s="2425"/>
      <c r="IYE33" s="2425"/>
      <c r="IYF33" s="2425"/>
      <c r="IYG33" s="2425"/>
      <c r="IYH33" s="2425"/>
      <c r="IYI33" s="2425"/>
      <c r="IYJ33" s="2425"/>
      <c r="IYK33" s="2425"/>
      <c r="IYL33" s="2425"/>
      <c r="IYM33" s="2425"/>
      <c r="IYN33" s="2425"/>
      <c r="IYO33" s="2425"/>
      <c r="IYP33" s="2425"/>
      <c r="IYQ33" s="2425"/>
      <c r="IYR33" s="2425"/>
      <c r="IYS33" s="2425"/>
      <c r="IYT33" s="2425"/>
      <c r="IYU33" s="2425"/>
      <c r="IYV33" s="2425"/>
      <c r="IYW33" s="2425"/>
      <c r="IYX33" s="2425"/>
      <c r="IYY33" s="2425"/>
      <c r="IYZ33" s="2425"/>
      <c r="IZA33" s="2425"/>
      <c r="IZB33" s="2425"/>
      <c r="IZC33" s="2425"/>
      <c r="IZD33" s="2425"/>
      <c r="IZE33" s="2425"/>
      <c r="IZF33" s="2425"/>
      <c r="IZG33" s="2425"/>
      <c r="IZH33" s="2425"/>
      <c r="IZI33" s="2425"/>
      <c r="IZJ33" s="2425"/>
      <c r="IZK33" s="2425"/>
      <c r="IZL33" s="2425"/>
      <c r="IZM33" s="2425"/>
      <c r="IZN33" s="2425"/>
      <c r="IZO33" s="2425"/>
      <c r="IZP33" s="2425"/>
      <c r="IZQ33" s="2425"/>
      <c r="IZR33" s="2425"/>
      <c r="IZS33" s="2425"/>
      <c r="IZT33" s="2425"/>
      <c r="IZU33" s="2425"/>
      <c r="IZV33" s="2425"/>
      <c r="IZW33" s="2425"/>
      <c r="IZX33" s="2425"/>
      <c r="IZY33" s="2425"/>
      <c r="IZZ33" s="2425"/>
      <c r="JAA33" s="2425"/>
      <c r="JAB33" s="2425"/>
      <c r="JAC33" s="2425"/>
      <c r="JAD33" s="2425"/>
      <c r="JAE33" s="2425"/>
      <c r="JAF33" s="2425"/>
      <c r="JAG33" s="2425"/>
      <c r="JAH33" s="2425"/>
      <c r="JAI33" s="2425"/>
      <c r="JAJ33" s="2425"/>
      <c r="JAK33" s="2425"/>
      <c r="JAL33" s="2425"/>
      <c r="JAM33" s="2425"/>
      <c r="JAN33" s="2425"/>
      <c r="JAO33" s="2425"/>
      <c r="JAP33" s="2425"/>
      <c r="JAQ33" s="2425"/>
      <c r="JAR33" s="2425"/>
      <c r="JAS33" s="2425"/>
      <c r="JAT33" s="2425"/>
      <c r="JAU33" s="2425"/>
      <c r="JAV33" s="2425"/>
      <c r="JAW33" s="2425"/>
      <c r="JAX33" s="2425"/>
      <c r="JAY33" s="2425"/>
      <c r="JAZ33" s="2425"/>
      <c r="JBA33" s="2425"/>
      <c r="JBB33" s="2425"/>
      <c r="JBC33" s="2425"/>
      <c r="JBD33" s="2425"/>
      <c r="JBE33" s="2425"/>
      <c r="JBF33" s="2425"/>
      <c r="JBG33" s="2425"/>
      <c r="JBH33" s="2425"/>
      <c r="JBI33" s="2425"/>
      <c r="JBJ33" s="2425"/>
      <c r="JBK33" s="2425"/>
      <c r="JBL33" s="2425"/>
      <c r="JBM33" s="2425"/>
      <c r="JBN33" s="2425"/>
      <c r="JBO33" s="2425"/>
      <c r="JBP33" s="2425"/>
      <c r="JBQ33" s="2425"/>
      <c r="JBR33" s="2425"/>
      <c r="JBS33" s="2425"/>
      <c r="JBT33" s="2425"/>
      <c r="JBU33" s="2425"/>
      <c r="JBV33" s="2425"/>
      <c r="JBW33" s="2425"/>
      <c r="JBX33" s="2425"/>
      <c r="JBY33" s="2425"/>
      <c r="JBZ33" s="2425"/>
      <c r="JCA33" s="2425"/>
      <c r="JCB33" s="2425"/>
      <c r="JCC33" s="2425"/>
      <c r="JCD33" s="2425"/>
      <c r="JCE33" s="2425"/>
      <c r="JCF33" s="2425"/>
      <c r="JCG33" s="2425"/>
      <c r="JCH33" s="2425"/>
      <c r="JCI33" s="2425"/>
      <c r="JCJ33" s="2425"/>
      <c r="JCK33" s="2425"/>
      <c r="JCL33" s="2425"/>
      <c r="JCM33" s="2425"/>
      <c r="JCN33" s="2425"/>
      <c r="JCO33" s="2425"/>
      <c r="JCP33" s="2425"/>
      <c r="JCQ33" s="2425"/>
      <c r="JCR33" s="2425"/>
      <c r="JCS33" s="2425"/>
      <c r="JCT33" s="2425"/>
      <c r="JCU33" s="2425"/>
      <c r="JCV33" s="2425"/>
      <c r="JCW33" s="2425"/>
      <c r="JCX33" s="2425"/>
      <c r="JCY33" s="2425"/>
      <c r="JCZ33" s="2425"/>
      <c r="JDA33" s="2425"/>
      <c r="JDB33" s="2425"/>
      <c r="JDC33" s="2425"/>
      <c r="JDD33" s="2425"/>
      <c r="JDE33" s="2425"/>
      <c r="JDF33" s="2425"/>
      <c r="JDG33" s="2425"/>
      <c r="JDH33" s="2425"/>
      <c r="JDI33" s="2425"/>
      <c r="JDJ33" s="2425"/>
      <c r="JDK33" s="2425"/>
      <c r="JDL33" s="2425"/>
      <c r="JDM33" s="2425"/>
      <c r="JDN33" s="2425"/>
      <c r="JDO33" s="2425"/>
      <c r="JDP33" s="2425"/>
      <c r="JDQ33" s="2425"/>
      <c r="JDR33" s="2425"/>
      <c r="JDS33" s="2425"/>
      <c r="JDT33" s="2425"/>
      <c r="JDU33" s="2425"/>
      <c r="JDV33" s="2425"/>
      <c r="JDW33" s="2425"/>
      <c r="JDX33" s="2425"/>
      <c r="JDY33" s="2425"/>
      <c r="JDZ33" s="2425"/>
      <c r="JEA33" s="2425"/>
      <c r="JEB33" s="2425"/>
      <c r="JEC33" s="2425"/>
      <c r="JED33" s="2425"/>
      <c r="JEE33" s="2425"/>
      <c r="JEF33" s="2425"/>
      <c r="JEG33" s="2425"/>
      <c r="JEH33" s="2425"/>
      <c r="JEI33" s="2425"/>
      <c r="JEJ33" s="2425"/>
      <c r="JEK33" s="2425"/>
      <c r="JEL33" s="2425"/>
      <c r="JEM33" s="2425"/>
      <c r="JEN33" s="2425"/>
      <c r="JEO33" s="2425"/>
      <c r="JEP33" s="2425"/>
      <c r="JEQ33" s="2425"/>
      <c r="JER33" s="2425"/>
      <c r="JES33" s="2425"/>
      <c r="JET33" s="2425"/>
      <c r="JEU33" s="2425"/>
      <c r="JEV33" s="2425"/>
      <c r="JEW33" s="2425"/>
      <c r="JEX33" s="2425"/>
      <c r="JEY33" s="2425"/>
      <c r="JEZ33" s="2425"/>
      <c r="JFA33" s="2425"/>
      <c r="JFB33" s="2425"/>
      <c r="JFC33" s="2425"/>
      <c r="JFD33" s="2425"/>
      <c r="JFE33" s="2425"/>
      <c r="JFF33" s="2425"/>
      <c r="JFG33" s="2425"/>
      <c r="JFH33" s="2425"/>
      <c r="JFI33" s="2425"/>
      <c r="JFJ33" s="2425"/>
      <c r="JFK33" s="2425"/>
      <c r="JFL33" s="2425"/>
      <c r="JFM33" s="2425"/>
      <c r="JFN33" s="2425"/>
      <c r="JFO33" s="2425"/>
      <c r="JFP33" s="2425"/>
      <c r="JFQ33" s="2425"/>
      <c r="JFR33" s="2425"/>
      <c r="JFS33" s="2425"/>
      <c r="JFT33" s="2425"/>
      <c r="JFU33" s="2425"/>
      <c r="JFV33" s="2425"/>
      <c r="JFW33" s="2425"/>
      <c r="JFX33" s="2425"/>
      <c r="JFY33" s="2425"/>
      <c r="JFZ33" s="2425"/>
      <c r="JGA33" s="2425"/>
      <c r="JGB33" s="2425"/>
      <c r="JGC33" s="2425"/>
      <c r="JGD33" s="2425"/>
      <c r="JGE33" s="2425"/>
      <c r="JGF33" s="2425"/>
      <c r="JGG33" s="2425"/>
      <c r="JGH33" s="2425"/>
      <c r="JGI33" s="2425"/>
      <c r="JGJ33" s="2425"/>
      <c r="JGK33" s="2425"/>
      <c r="JGL33" s="2425"/>
      <c r="JGM33" s="2425"/>
      <c r="JGN33" s="2425"/>
      <c r="JGO33" s="2425"/>
      <c r="JGP33" s="2425"/>
      <c r="JGQ33" s="2425"/>
      <c r="JGR33" s="2425"/>
      <c r="JGS33" s="2425"/>
      <c r="JGT33" s="2425"/>
      <c r="JGU33" s="2425"/>
      <c r="JGV33" s="2425"/>
      <c r="JGW33" s="2425"/>
      <c r="JGX33" s="2425"/>
      <c r="JGY33" s="2425"/>
      <c r="JGZ33" s="2425"/>
      <c r="JHA33" s="2425"/>
      <c r="JHB33" s="2425"/>
      <c r="JHC33" s="2425"/>
      <c r="JHD33" s="2425"/>
      <c r="JHE33" s="2425"/>
      <c r="JHF33" s="2425"/>
      <c r="JHG33" s="2425"/>
      <c r="JHH33" s="2425"/>
      <c r="JHI33" s="2425"/>
      <c r="JHJ33" s="2425"/>
      <c r="JHK33" s="2425"/>
      <c r="JHL33" s="2425"/>
      <c r="JHM33" s="2425"/>
      <c r="JHN33" s="2425"/>
      <c r="JHO33" s="2425"/>
      <c r="JHP33" s="2425"/>
      <c r="JHQ33" s="2425"/>
      <c r="JHR33" s="2425"/>
      <c r="JHS33" s="2425"/>
      <c r="JHT33" s="2425"/>
      <c r="JHU33" s="2425"/>
      <c r="JHV33" s="2425"/>
      <c r="JHW33" s="2425"/>
      <c r="JHX33" s="2425"/>
      <c r="JHY33" s="2425"/>
      <c r="JHZ33" s="2425"/>
      <c r="JIA33" s="2425"/>
      <c r="JIB33" s="2425"/>
      <c r="JIC33" s="2425"/>
      <c r="JID33" s="2425"/>
      <c r="JIE33" s="2425"/>
      <c r="JIF33" s="2425"/>
      <c r="JIG33" s="2425"/>
      <c r="JIH33" s="2425"/>
      <c r="JII33" s="2425"/>
      <c r="JIJ33" s="2425"/>
      <c r="JIK33" s="2425"/>
      <c r="JIL33" s="2425"/>
      <c r="JIM33" s="2425"/>
      <c r="JIN33" s="2425"/>
      <c r="JIO33" s="2425"/>
      <c r="JIP33" s="2425"/>
      <c r="JIQ33" s="2425"/>
      <c r="JIR33" s="2425"/>
      <c r="JIS33" s="2425"/>
      <c r="JIT33" s="2425"/>
      <c r="JIU33" s="2425"/>
      <c r="JIV33" s="2425"/>
      <c r="JIW33" s="2425"/>
      <c r="JIX33" s="2425"/>
      <c r="JIY33" s="2425"/>
      <c r="JIZ33" s="2425"/>
      <c r="JJA33" s="2425"/>
      <c r="JJB33" s="2425"/>
      <c r="JJC33" s="2425"/>
      <c r="JJD33" s="2425"/>
      <c r="JJE33" s="2425"/>
      <c r="JJF33" s="2425"/>
      <c r="JJG33" s="2425"/>
      <c r="JJH33" s="2425"/>
      <c r="JJI33" s="2425"/>
      <c r="JJJ33" s="2425"/>
      <c r="JJK33" s="2425"/>
      <c r="JJL33" s="2425"/>
      <c r="JJM33" s="2425"/>
      <c r="JJN33" s="2425"/>
      <c r="JJO33" s="2425"/>
      <c r="JJP33" s="2425"/>
      <c r="JJQ33" s="2425"/>
      <c r="JJR33" s="2425"/>
      <c r="JJS33" s="2425"/>
      <c r="JJT33" s="2425"/>
      <c r="JJU33" s="2425"/>
      <c r="JJV33" s="2425"/>
      <c r="JJW33" s="2425"/>
      <c r="JJX33" s="2425"/>
      <c r="JJY33" s="2425"/>
      <c r="JJZ33" s="2425"/>
      <c r="JKA33" s="2425"/>
      <c r="JKB33" s="2425"/>
      <c r="JKC33" s="2425"/>
      <c r="JKD33" s="2425"/>
      <c r="JKE33" s="2425"/>
      <c r="JKF33" s="2425"/>
      <c r="JKG33" s="2425"/>
      <c r="JKH33" s="2425"/>
      <c r="JKI33" s="2425"/>
      <c r="JKJ33" s="2425"/>
      <c r="JKK33" s="2425"/>
      <c r="JKL33" s="2425"/>
      <c r="JKM33" s="2425"/>
      <c r="JKN33" s="2425"/>
      <c r="JKO33" s="2425"/>
      <c r="JKP33" s="2425"/>
      <c r="JKQ33" s="2425"/>
      <c r="JKR33" s="2425"/>
      <c r="JKS33" s="2425"/>
      <c r="JKT33" s="2425"/>
      <c r="JKU33" s="2425"/>
      <c r="JKV33" s="2425"/>
      <c r="JKW33" s="2425"/>
      <c r="JKX33" s="2425"/>
      <c r="JKY33" s="2425"/>
      <c r="JKZ33" s="2425"/>
      <c r="JLA33" s="2425"/>
      <c r="JLB33" s="2425"/>
      <c r="JLC33" s="2425"/>
      <c r="JLD33" s="2425"/>
      <c r="JLE33" s="2425"/>
      <c r="JLF33" s="2425"/>
      <c r="JLG33" s="2425"/>
      <c r="JLH33" s="2425"/>
      <c r="JLI33" s="2425"/>
      <c r="JLJ33" s="2425"/>
      <c r="JLK33" s="2425"/>
      <c r="JLL33" s="2425"/>
      <c r="JLM33" s="2425"/>
      <c r="JLN33" s="2425"/>
      <c r="JLO33" s="2425"/>
      <c r="JLP33" s="2425"/>
      <c r="JLQ33" s="2425"/>
      <c r="JLR33" s="2425"/>
      <c r="JLS33" s="2425"/>
      <c r="JLT33" s="2425"/>
      <c r="JLU33" s="2425"/>
      <c r="JLV33" s="2425"/>
      <c r="JLW33" s="2425"/>
      <c r="JLX33" s="2425"/>
      <c r="JLY33" s="2425"/>
      <c r="JLZ33" s="2425"/>
      <c r="JMA33" s="2425"/>
      <c r="JMB33" s="2425"/>
      <c r="JMC33" s="2425"/>
      <c r="JMD33" s="2425"/>
      <c r="JME33" s="2425"/>
      <c r="JMF33" s="2425"/>
      <c r="JMG33" s="2425"/>
      <c r="JMH33" s="2425"/>
      <c r="JMI33" s="2425"/>
      <c r="JMJ33" s="2425"/>
      <c r="JMK33" s="2425"/>
      <c r="JML33" s="2425"/>
      <c r="JMM33" s="2425"/>
      <c r="JMN33" s="2425"/>
      <c r="JMO33" s="2425"/>
      <c r="JMP33" s="2425"/>
      <c r="JMQ33" s="2425"/>
      <c r="JMR33" s="2425"/>
      <c r="JMS33" s="2425"/>
      <c r="JMT33" s="2425"/>
      <c r="JMU33" s="2425"/>
      <c r="JMV33" s="2425"/>
      <c r="JMW33" s="2425"/>
      <c r="JMX33" s="2425"/>
      <c r="JMY33" s="2425"/>
      <c r="JMZ33" s="2425"/>
      <c r="JNA33" s="2425"/>
      <c r="JNB33" s="2425"/>
      <c r="JNC33" s="2425"/>
      <c r="JND33" s="2425"/>
      <c r="JNE33" s="2425"/>
      <c r="JNF33" s="2425"/>
      <c r="JNG33" s="2425"/>
      <c r="JNH33" s="2425"/>
      <c r="JNI33" s="2425"/>
      <c r="JNJ33" s="2425"/>
      <c r="JNK33" s="2425"/>
      <c r="JNL33" s="2425"/>
      <c r="JNM33" s="2425"/>
      <c r="JNN33" s="2425"/>
      <c r="JNO33" s="2425"/>
      <c r="JNP33" s="2425"/>
      <c r="JNQ33" s="2425"/>
      <c r="JNR33" s="2425"/>
      <c r="JNS33" s="2425"/>
      <c r="JNT33" s="2425"/>
      <c r="JNU33" s="2425"/>
      <c r="JNV33" s="2425"/>
      <c r="JNW33" s="2425"/>
      <c r="JNX33" s="2425"/>
      <c r="JNY33" s="2425"/>
      <c r="JNZ33" s="2425"/>
      <c r="JOA33" s="2425"/>
      <c r="JOB33" s="2425"/>
      <c r="JOC33" s="2425"/>
      <c r="JOD33" s="2425"/>
      <c r="JOE33" s="2425"/>
      <c r="JOF33" s="2425"/>
      <c r="JOG33" s="2425"/>
      <c r="JOH33" s="2425"/>
      <c r="JOI33" s="2425"/>
      <c r="JOJ33" s="2425"/>
      <c r="JOK33" s="2425"/>
      <c r="JOL33" s="2425"/>
      <c r="JOM33" s="2425"/>
      <c r="JON33" s="2425"/>
      <c r="JOO33" s="2425"/>
      <c r="JOP33" s="2425"/>
      <c r="JOQ33" s="2425"/>
      <c r="JOR33" s="2425"/>
      <c r="JOS33" s="2425"/>
      <c r="JOT33" s="2425"/>
      <c r="JOU33" s="2425"/>
      <c r="JOV33" s="2425"/>
      <c r="JOW33" s="2425"/>
      <c r="JOX33" s="2425"/>
      <c r="JOY33" s="2425"/>
      <c r="JOZ33" s="2425"/>
      <c r="JPA33" s="2425"/>
      <c r="JPB33" s="2425"/>
      <c r="JPC33" s="2425"/>
      <c r="JPD33" s="2425"/>
      <c r="JPE33" s="2425"/>
      <c r="JPF33" s="2425"/>
      <c r="JPG33" s="2425"/>
      <c r="JPH33" s="2425"/>
      <c r="JPI33" s="2425"/>
      <c r="JPJ33" s="2425"/>
      <c r="JPK33" s="2425"/>
      <c r="JPL33" s="2425"/>
      <c r="JPM33" s="2425"/>
      <c r="JPN33" s="2425"/>
      <c r="JPO33" s="2425"/>
      <c r="JPP33" s="2425"/>
      <c r="JPQ33" s="2425"/>
      <c r="JPR33" s="2425"/>
      <c r="JPS33" s="2425"/>
      <c r="JPT33" s="2425"/>
      <c r="JPU33" s="2425"/>
      <c r="JPV33" s="2425"/>
      <c r="JPW33" s="2425"/>
      <c r="JPX33" s="2425"/>
      <c r="JPY33" s="2425"/>
      <c r="JPZ33" s="2425"/>
      <c r="JQA33" s="2425"/>
      <c r="JQB33" s="2425"/>
      <c r="JQC33" s="2425"/>
      <c r="JQD33" s="2425"/>
      <c r="JQE33" s="2425"/>
      <c r="JQF33" s="2425"/>
      <c r="JQG33" s="2425"/>
      <c r="JQH33" s="2425"/>
      <c r="JQI33" s="2425"/>
      <c r="JQJ33" s="2425"/>
      <c r="JQK33" s="2425"/>
      <c r="JQL33" s="2425"/>
      <c r="JQM33" s="2425"/>
      <c r="JQN33" s="2425"/>
      <c r="JQO33" s="2425"/>
      <c r="JQP33" s="2425"/>
      <c r="JQQ33" s="2425"/>
      <c r="JQR33" s="2425"/>
      <c r="JQS33" s="2425"/>
      <c r="JQT33" s="2425"/>
      <c r="JQU33" s="2425"/>
      <c r="JQV33" s="2425"/>
      <c r="JQW33" s="2425"/>
      <c r="JQX33" s="2425"/>
      <c r="JQY33" s="2425"/>
      <c r="JQZ33" s="2425"/>
      <c r="JRA33" s="2425"/>
      <c r="JRB33" s="2425"/>
      <c r="JRC33" s="2425"/>
      <c r="JRD33" s="2425"/>
      <c r="JRE33" s="2425"/>
      <c r="JRF33" s="2425"/>
      <c r="JRG33" s="2425"/>
      <c r="JRH33" s="2425"/>
      <c r="JRI33" s="2425"/>
      <c r="JRJ33" s="2425"/>
      <c r="JRK33" s="2425"/>
      <c r="JRL33" s="2425"/>
      <c r="JRM33" s="2425"/>
      <c r="JRN33" s="2425"/>
      <c r="JRO33" s="2425"/>
      <c r="JRP33" s="2425"/>
      <c r="JRQ33" s="2425"/>
      <c r="JRR33" s="2425"/>
      <c r="JRS33" s="2425"/>
      <c r="JRT33" s="2425"/>
      <c r="JRU33" s="2425"/>
      <c r="JRV33" s="2425"/>
      <c r="JRW33" s="2425"/>
      <c r="JRX33" s="2425"/>
      <c r="JRY33" s="2425"/>
      <c r="JRZ33" s="2425"/>
      <c r="JSA33" s="2425"/>
      <c r="JSB33" s="2425"/>
      <c r="JSC33" s="2425"/>
      <c r="JSD33" s="2425"/>
      <c r="JSE33" s="2425"/>
      <c r="JSF33" s="2425"/>
      <c r="JSG33" s="2425"/>
      <c r="JSH33" s="2425"/>
      <c r="JSI33" s="2425"/>
      <c r="JSJ33" s="2425"/>
      <c r="JSK33" s="2425"/>
      <c r="JSL33" s="2425"/>
      <c r="JSM33" s="2425"/>
      <c r="JSN33" s="2425"/>
      <c r="JSO33" s="2425"/>
      <c r="JSP33" s="2425"/>
      <c r="JSQ33" s="2425"/>
      <c r="JSR33" s="2425"/>
      <c r="JSS33" s="2425"/>
      <c r="JST33" s="2425"/>
      <c r="JSU33" s="2425"/>
      <c r="JSV33" s="2425"/>
      <c r="JSW33" s="2425"/>
      <c r="JSX33" s="2425"/>
      <c r="JSY33" s="2425"/>
      <c r="JSZ33" s="2425"/>
      <c r="JTA33" s="2425"/>
      <c r="JTB33" s="2425"/>
      <c r="JTC33" s="2425"/>
      <c r="JTD33" s="2425"/>
      <c r="JTE33" s="2425"/>
      <c r="JTF33" s="2425"/>
      <c r="JTG33" s="2425"/>
      <c r="JTH33" s="2425"/>
      <c r="JTI33" s="2425"/>
      <c r="JTJ33" s="2425"/>
      <c r="JTK33" s="2425"/>
      <c r="JTL33" s="2425"/>
      <c r="JTM33" s="2425"/>
      <c r="JTN33" s="2425"/>
      <c r="JTO33" s="2425"/>
      <c r="JTP33" s="2425"/>
      <c r="JTQ33" s="2425"/>
      <c r="JTR33" s="2425"/>
      <c r="JTS33" s="2425"/>
      <c r="JTT33" s="2425"/>
      <c r="JTU33" s="2425"/>
      <c r="JTV33" s="2425"/>
      <c r="JTW33" s="2425"/>
      <c r="JTX33" s="2425"/>
      <c r="JTY33" s="2425"/>
      <c r="JTZ33" s="2425"/>
      <c r="JUA33" s="2425"/>
      <c r="JUB33" s="2425"/>
      <c r="JUC33" s="2425"/>
      <c r="JUD33" s="2425"/>
      <c r="JUE33" s="2425"/>
      <c r="JUF33" s="2425"/>
      <c r="JUG33" s="2425"/>
      <c r="JUH33" s="2425"/>
      <c r="JUI33" s="2425"/>
      <c r="JUJ33" s="2425"/>
      <c r="JUK33" s="2425"/>
      <c r="JUL33" s="2425"/>
      <c r="JUM33" s="2425"/>
      <c r="JUN33" s="2425"/>
      <c r="JUO33" s="2425"/>
      <c r="JUP33" s="2425"/>
      <c r="JUQ33" s="2425"/>
      <c r="JUR33" s="2425"/>
      <c r="JUS33" s="2425"/>
      <c r="JUT33" s="2425"/>
      <c r="JUU33" s="2425"/>
      <c r="JUV33" s="2425"/>
      <c r="JUW33" s="2425"/>
      <c r="JUX33" s="2425"/>
      <c r="JUY33" s="2425"/>
      <c r="JUZ33" s="2425"/>
      <c r="JVA33" s="2425"/>
      <c r="JVB33" s="2425"/>
      <c r="JVC33" s="2425"/>
      <c r="JVD33" s="2425"/>
      <c r="JVE33" s="2425"/>
      <c r="JVF33" s="2425"/>
      <c r="JVG33" s="2425"/>
      <c r="JVH33" s="2425"/>
      <c r="JVI33" s="2425"/>
      <c r="JVJ33" s="2425"/>
      <c r="JVK33" s="2425"/>
      <c r="JVL33" s="2425"/>
      <c r="JVM33" s="2425"/>
      <c r="JVN33" s="2425"/>
      <c r="JVO33" s="2425"/>
      <c r="JVP33" s="2425"/>
      <c r="JVQ33" s="2425"/>
      <c r="JVR33" s="2425"/>
      <c r="JVS33" s="2425"/>
      <c r="JVT33" s="2425"/>
      <c r="JVU33" s="2425"/>
      <c r="JVV33" s="2425"/>
      <c r="JVW33" s="2425"/>
      <c r="JVX33" s="2425"/>
      <c r="JVY33" s="2425"/>
      <c r="JVZ33" s="2425"/>
      <c r="JWA33" s="2425"/>
      <c r="JWB33" s="2425"/>
      <c r="JWC33" s="2425"/>
      <c r="JWD33" s="2425"/>
      <c r="JWE33" s="2425"/>
      <c r="JWF33" s="2425"/>
      <c r="JWG33" s="2425"/>
      <c r="JWH33" s="2425"/>
      <c r="JWI33" s="2425"/>
      <c r="JWJ33" s="2425"/>
      <c r="JWK33" s="2425"/>
      <c r="JWL33" s="2425"/>
      <c r="JWM33" s="2425"/>
      <c r="JWN33" s="2425"/>
      <c r="JWO33" s="2425"/>
      <c r="JWP33" s="2425"/>
      <c r="JWQ33" s="2425"/>
      <c r="JWR33" s="2425"/>
      <c r="JWS33" s="2425"/>
      <c r="JWT33" s="2425"/>
      <c r="JWU33" s="2425"/>
      <c r="JWV33" s="2425"/>
      <c r="JWW33" s="2425"/>
      <c r="JWX33" s="2425"/>
      <c r="JWY33" s="2425"/>
      <c r="JWZ33" s="2425"/>
      <c r="JXA33" s="2425"/>
      <c r="JXB33" s="2425"/>
      <c r="JXC33" s="2425"/>
      <c r="JXD33" s="2425"/>
      <c r="JXE33" s="2425"/>
      <c r="JXF33" s="2425"/>
      <c r="JXG33" s="2425"/>
      <c r="JXH33" s="2425"/>
      <c r="JXI33" s="2425"/>
      <c r="JXJ33" s="2425"/>
      <c r="JXK33" s="2425"/>
      <c r="JXL33" s="2425"/>
      <c r="JXM33" s="2425"/>
      <c r="JXN33" s="2425"/>
      <c r="JXO33" s="2425"/>
      <c r="JXP33" s="2425"/>
      <c r="JXQ33" s="2425"/>
      <c r="JXR33" s="2425"/>
      <c r="JXS33" s="2425"/>
      <c r="JXT33" s="2425"/>
      <c r="JXU33" s="2425"/>
      <c r="JXV33" s="2425"/>
      <c r="JXW33" s="2425"/>
      <c r="JXX33" s="2425"/>
      <c r="JXY33" s="2425"/>
      <c r="JXZ33" s="2425"/>
      <c r="JYA33" s="2425"/>
      <c r="JYB33" s="2425"/>
      <c r="JYC33" s="2425"/>
      <c r="JYD33" s="2425"/>
      <c r="JYE33" s="2425"/>
      <c r="JYF33" s="2425"/>
      <c r="JYG33" s="2425"/>
      <c r="JYH33" s="2425"/>
      <c r="JYI33" s="2425"/>
      <c r="JYJ33" s="2425"/>
      <c r="JYK33" s="2425"/>
      <c r="JYL33" s="2425"/>
      <c r="JYM33" s="2425"/>
      <c r="JYN33" s="2425"/>
      <c r="JYO33" s="2425"/>
      <c r="JYP33" s="2425"/>
      <c r="JYQ33" s="2425"/>
      <c r="JYR33" s="2425"/>
      <c r="JYS33" s="2425"/>
      <c r="JYT33" s="2425"/>
      <c r="JYU33" s="2425"/>
      <c r="JYV33" s="2425"/>
      <c r="JYW33" s="2425"/>
      <c r="JYX33" s="2425"/>
      <c r="JYY33" s="2425"/>
      <c r="JYZ33" s="2425"/>
      <c r="JZA33" s="2425"/>
      <c r="JZB33" s="2425"/>
      <c r="JZC33" s="2425"/>
      <c r="JZD33" s="2425"/>
      <c r="JZE33" s="2425"/>
      <c r="JZF33" s="2425"/>
      <c r="JZG33" s="2425"/>
      <c r="JZH33" s="2425"/>
      <c r="JZI33" s="2425"/>
      <c r="JZJ33" s="2425"/>
      <c r="JZK33" s="2425"/>
      <c r="JZL33" s="2425"/>
      <c r="JZM33" s="2425"/>
      <c r="JZN33" s="2425"/>
      <c r="JZO33" s="2425"/>
      <c r="JZP33" s="2425"/>
      <c r="JZQ33" s="2425"/>
      <c r="JZR33" s="2425"/>
      <c r="JZS33" s="2425"/>
      <c r="JZT33" s="2425"/>
      <c r="JZU33" s="2425"/>
      <c r="JZV33" s="2425"/>
      <c r="JZW33" s="2425"/>
      <c r="JZX33" s="2425"/>
      <c r="JZY33" s="2425"/>
      <c r="JZZ33" s="2425"/>
      <c r="KAA33" s="2425"/>
      <c r="KAB33" s="2425"/>
      <c r="KAC33" s="2425"/>
      <c r="KAD33" s="2425"/>
      <c r="KAE33" s="2425"/>
      <c r="KAF33" s="2425"/>
      <c r="KAG33" s="2425"/>
      <c r="KAH33" s="2425"/>
      <c r="KAI33" s="2425"/>
      <c r="KAJ33" s="2425"/>
      <c r="KAK33" s="2425"/>
      <c r="KAL33" s="2425"/>
      <c r="KAM33" s="2425"/>
      <c r="KAN33" s="2425"/>
      <c r="KAO33" s="2425"/>
      <c r="KAP33" s="2425"/>
      <c r="KAQ33" s="2425"/>
      <c r="KAR33" s="2425"/>
      <c r="KAS33" s="2425"/>
      <c r="KAT33" s="2425"/>
      <c r="KAU33" s="2425"/>
      <c r="KAV33" s="2425"/>
      <c r="KAW33" s="2425"/>
      <c r="KAX33" s="2425"/>
      <c r="KAY33" s="2425"/>
      <c r="KAZ33" s="2425"/>
      <c r="KBA33" s="2425"/>
      <c r="KBB33" s="2425"/>
      <c r="KBC33" s="2425"/>
      <c r="KBD33" s="2425"/>
      <c r="KBE33" s="2425"/>
      <c r="KBF33" s="2425"/>
      <c r="KBG33" s="2425"/>
      <c r="KBH33" s="2425"/>
      <c r="KBI33" s="2425"/>
      <c r="KBJ33" s="2425"/>
      <c r="KBK33" s="2425"/>
      <c r="KBL33" s="2425"/>
      <c r="KBM33" s="2425"/>
      <c r="KBN33" s="2425"/>
      <c r="KBO33" s="2425"/>
      <c r="KBP33" s="2425"/>
      <c r="KBQ33" s="2425"/>
      <c r="KBR33" s="2425"/>
      <c r="KBS33" s="2425"/>
      <c r="KBT33" s="2425"/>
      <c r="KBU33" s="2425"/>
      <c r="KBV33" s="2425"/>
      <c r="KBW33" s="2425"/>
      <c r="KBX33" s="2425"/>
      <c r="KBY33" s="2425"/>
      <c r="KBZ33" s="2425"/>
      <c r="KCA33" s="2425"/>
      <c r="KCB33" s="2425"/>
      <c r="KCC33" s="2425"/>
      <c r="KCD33" s="2425"/>
      <c r="KCE33" s="2425"/>
      <c r="KCF33" s="2425"/>
      <c r="KCG33" s="2425"/>
      <c r="KCH33" s="2425"/>
      <c r="KCI33" s="2425"/>
      <c r="KCJ33" s="2425"/>
      <c r="KCK33" s="2425"/>
      <c r="KCL33" s="2425"/>
      <c r="KCM33" s="2425"/>
      <c r="KCN33" s="2425"/>
      <c r="KCO33" s="2425"/>
      <c r="KCP33" s="2425"/>
      <c r="KCQ33" s="2425"/>
      <c r="KCR33" s="2425"/>
      <c r="KCS33" s="2425"/>
      <c r="KCT33" s="2425"/>
      <c r="KCU33" s="2425"/>
      <c r="KCV33" s="2425"/>
      <c r="KCW33" s="2425"/>
      <c r="KCX33" s="2425"/>
      <c r="KCY33" s="2425"/>
      <c r="KCZ33" s="2425"/>
      <c r="KDA33" s="2425"/>
      <c r="KDB33" s="2425"/>
      <c r="KDC33" s="2425"/>
      <c r="KDD33" s="2425"/>
      <c r="KDE33" s="2425"/>
      <c r="KDF33" s="2425"/>
      <c r="KDG33" s="2425"/>
      <c r="KDH33" s="2425"/>
      <c r="KDI33" s="2425"/>
      <c r="KDJ33" s="2425"/>
      <c r="KDK33" s="2425"/>
      <c r="KDL33" s="2425"/>
      <c r="KDM33" s="2425"/>
      <c r="KDN33" s="2425"/>
      <c r="KDO33" s="2425"/>
      <c r="KDP33" s="2425"/>
      <c r="KDQ33" s="2425"/>
      <c r="KDR33" s="2425"/>
      <c r="KDS33" s="2425"/>
      <c r="KDT33" s="2425"/>
      <c r="KDU33" s="2425"/>
      <c r="KDV33" s="2425"/>
      <c r="KDW33" s="2425"/>
      <c r="KDX33" s="2425"/>
      <c r="KDY33" s="2425"/>
      <c r="KDZ33" s="2425"/>
      <c r="KEA33" s="2425"/>
      <c r="KEB33" s="2425"/>
      <c r="KEC33" s="2425"/>
      <c r="KED33" s="2425"/>
      <c r="KEE33" s="2425"/>
      <c r="KEF33" s="2425"/>
      <c r="KEG33" s="2425"/>
      <c r="KEH33" s="2425"/>
      <c r="KEI33" s="2425"/>
      <c r="KEJ33" s="2425"/>
      <c r="KEK33" s="2425"/>
      <c r="KEL33" s="2425"/>
      <c r="KEM33" s="2425"/>
      <c r="KEN33" s="2425"/>
      <c r="KEO33" s="2425"/>
      <c r="KEP33" s="2425"/>
      <c r="KEQ33" s="2425"/>
      <c r="KER33" s="2425"/>
      <c r="KES33" s="2425"/>
      <c r="KET33" s="2425"/>
      <c r="KEU33" s="2425"/>
      <c r="KEV33" s="2425"/>
      <c r="KEW33" s="2425"/>
      <c r="KEX33" s="2425"/>
      <c r="KEY33" s="2425"/>
      <c r="KEZ33" s="2425"/>
      <c r="KFA33" s="2425"/>
      <c r="KFB33" s="2425"/>
      <c r="KFC33" s="2425"/>
      <c r="KFD33" s="2425"/>
      <c r="KFE33" s="2425"/>
      <c r="KFF33" s="2425"/>
      <c r="KFG33" s="2425"/>
      <c r="KFH33" s="2425"/>
      <c r="KFI33" s="2425"/>
      <c r="KFJ33" s="2425"/>
      <c r="KFK33" s="2425"/>
      <c r="KFL33" s="2425"/>
      <c r="KFM33" s="2425"/>
      <c r="KFN33" s="2425"/>
      <c r="KFO33" s="2425"/>
      <c r="KFP33" s="2425"/>
      <c r="KFQ33" s="2425"/>
      <c r="KFR33" s="2425"/>
      <c r="KFS33" s="2425"/>
      <c r="KFT33" s="2425"/>
      <c r="KFU33" s="2425"/>
      <c r="KFV33" s="2425"/>
      <c r="KFW33" s="2425"/>
      <c r="KFX33" s="2425"/>
      <c r="KFY33" s="2425"/>
      <c r="KFZ33" s="2425"/>
      <c r="KGA33" s="2425"/>
      <c r="KGB33" s="2425"/>
      <c r="KGC33" s="2425"/>
      <c r="KGD33" s="2425"/>
      <c r="KGE33" s="2425"/>
      <c r="KGF33" s="2425"/>
      <c r="KGG33" s="2425"/>
      <c r="KGH33" s="2425"/>
      <c r="KGI33" s="2425"/>
      <c r="KGJ33" s="2425"/>
      <c r="KGK33" s="2425"/>
      <c r="KGL33" s="2425"/>
      <c r="KGM33" s="2425"/>
      <c r="KGN33" s="2425"/>
      <c r="KGO33" s="2425"/>
      <c r="KGP33" s="2425"/>
      <c r="KGQ33" s="2425"/>
      <c r="KGR33" s="2425"/>
      <c r="KGS33" s="2425"/>
      <c r="KGT33" s="2425"/>
      <c r="KGU33" s="2425"/>
      <c r="KGV33" s="2425"/>
      <c r="KGW33" s="2425"/>
      <c r="KGX33" s="2425"/>
      <c r="KGY33" s="2425"/>
      <c r="KGZ33" s="2425"/>
      <c r="KHA33" s="2425"/>
      <c r="KHB33" s="2425"/>
      <c r="KHC33" s="2425"/>
      <c r="KHD33" s="2425"/>
      <c r="KHE33" s="2425"/>
      <c r="KHF33" s="2425"/>
      <c r="KHG33" s="2425"/>
      <c r="KHH33" s="2425"/>
      <c r="KHI33" s="2425"/>
      <c r="KHJ33" s="2425"/>
      <c r="KHK33" s="2425"/>
      <c r="KHL33" s="2425"/>
      <c r="KHM33" s="2425"/>
      <c r="KHN33" s="2425"/>
      <c r="KHO33" s="2425"/>
      <c r="KHP33" s="2425"/>
      <c r="KHQ33" s="2425"/>
      <c r="KHR33" s="2425"/>
      <c r="KHS33" s="2425"/>
      <c r="KHT33" s="2425"/>
      <c r="KHU33" s="2425"/>
      <c r="KHV33" s="2425"/>
      <c r="KHW33" s="2425"/>
      <c r="KHX33" s="2425"/>
      <c r="KHY33" s="2425"/>
      <c r="KHZ33" s="2425"/>
      <c r="KIA33" s="2425"/>
      <c r="KIB33" s="2425"/>
      <c r="KIC33" s="2425"/>
      <c r="KID33" s="2425"/>
      <c r="KIE33" s="2425"/>
      <c r="KIF33" s="2425"/>
      <c r="KIG33" s="2425"/>
      <c r="KIH33" s="2425"/>
      <c r="KII33" s="2425"/>
      <c r="KIJ33" s="2425"/>
      <c r="KIK33" s="2425"/>
      <c r="KIL33" s="2425"/>
      <c r="KIM33" s="2425"/>
      <c r="KIN33" s="2425"/>
      <c r="KIO33" s="2425"/>
      <c r="KIP33" s="2425"/>
      <c r="KIQ33" s="2425"/>
      <c r="KIR33" s="2425"/>
      <c r="KIS33" s="2425"/>
      <c r="KIT33" s="2425"/>
      <c r="KIU33" s="2425"/>
      <c r="KIV33" s="2425"/>
      <c r="KIW33" s="2425"/>
      <c r="KIX33" s="2425"/>
      <c r="KIY33" s="2425"/>
      <c r="KIZ33" s="2425"/>
      <c r="KJA33" s="2425"/>
      <c r="KJB33" s="2425"/>
      <c r="KJC33" s="2425"/>
      <c r="KJD33" s="2425"/>
      <c r="KJE33" s="2425"/>
      <c r="KJF33" s="2425"/>
      <c r="KJG33" s="2425"/>
      <c r="KJH33" s="2425"/>
      <c r="KJI33" s="2425"/>
      <c r="KJJ33" s="2425"/>
      <c r="KJK33" s="2425"/>
      <c r="KJL33" s="2425"/>
      <c r="KJM33" s="2425"/>
      <c r="KJN33" s="2425"/>
      <c r="KJO33" s="2425"/>
      <c r="KJP33" s="2425"/>
      <c r="KJQ33" s="2425"/>
      <c r="KJR33" s="2425"/>
      <c r="KJS33" s="2425"/>
      <c r="KJT33" s="2425"/>
      <c r="KJU33" s="2425"/>
      <c r="KJV33" s="2425"/>
      <c r="KJW33" s="2425"/>
      <c r="KJX33" s="2425"/>
      <c r="KJY33" s="2425"/>
      <c r="KJZ33" s="2425"/>
      <c r="KKA33" s="2425"/>
      <c r="KKB33" s="2425"/>
      <c r="KKC33" s="2425"/>
      <c r="KKD33" s="2425"/>
      <c r="KKE33" s="2425"/>
      <c r="KKF33" s="2425"/>
      <c r="KKG33" s="2425"/>
      <c r="KKH33" s="2425"/>
      <c r="KKI33" s="2425"/>
      <c r="KKJ33" s="2425"/>
      <c r="KKK33" s="2425"/>
      <c r="KKL33" s="2425"/>
      <c r="KKM33" s="2425"/>
      <c r="KKN33" s="2425"/>
      <c r="KKO33" s="2425"/>
      <c r="KKP33" s="2425"/>
      <c r="KKQ33" s="2425"/>
      <c r="KKR33" s="2425"/>
      <c r="KKS33" s="2425"/>
      <c r="KKT33" s="2425"/>
      <c r="KKU33" s="2425"/>
      <c r="KKV33" s="2425"/>
      <c r="KKW33" s="2425"/>
      <c r="KKX33" s="2425"/>
      <c r="KKY33" s="2425"/>
      <c r="KKZ33" s="2425"/>
      <c r="KLA33" s="2425"/>
      <c r="KLB33" s="2425"/>
      <c r="KLC33" s="2425"/>
      <c r="KLD33" s="2425"/>
      <c r="KLE33" s="2425"/>
      <c r="KLF33" s="2425"/>
      <c r="KLG33" s="2425"/>
      <c r="KLH33" s="2425"/>
      <c r="KLI33" s="2425"/>
      <c r="KLJ33" s="2425"/>
      <c r="KLK33" s="2425"/>
      <c r="KLL33" s="2425"/>
      <c r="KLM33" s="2425"/>
      <c r="KLN33" s="2425"/>
      <c r="KLO33" s="2425"/>
      <c r="KLP33" s="2425"/>
      <c r="KLQ33" s="2425"/>
      <c r="KLR33" s="2425"/>
      <c r="KLS33" s="2425"/>
      <c r="KLT33" s="2425"/>
      <c r="KLU33" s="2425"/>
      <c r="KLV33" s="2425"/>
      <c r="KLW33" s="2425"/>
      <c r="KLX33" s="2425"/>
      <c r="KLY33" s="2425"/>
      <c r="KLZ33" s="2425"/>
      <c r="KMA33" s="2425"/>
      <c r="KMB33" s="2425"/>
      <c r="KMC33" s="2425"/>
      <c r="KMD33" s="2425"/>
      <c r="KME33" s="2425"/>
      <c r="KMF33" s="2425"/>
      <c r="KMG33" s="2425"/>
      <c r="KMH33" s="2425"/>
      <c r="KMI33" s="2425"/>
      <c r="KMJ33" s="2425"/>
      <c r="KMK33" s="2425"/>
      <c r="KML33" s="2425"/>
      <c r="KMM33" s="2425"/>
      <c r="KMN33" s="2425"/>
      <c r="KMO33" s="2425"/>
      <c r="KMP33" s="2425"/>
      <c r="KMQ33" s="2425"/>
      <c r="KMR33" s="2425"/>
      <c r="KMS33" s="2425"/>
      <c r="KMT33" s="2425"/>
      <c r="KMU33" s="2425"/>
      <c r="KMV33" s="2425"/>
      <c r="KMW33" s="2425"/>
      <c r="KMX33" s="2425"/>
      <c r="KMY33" s="2425"/>
      <c r="KMZ33" s="2425"/>
      <c r="KNA33" s="2425"/>
      <c r="KNB33" s="2425"/>
      <c r="KNC33" s="2425"/>
      <c r="KND33" s="2425"/>
      <c r="KNE33" s="2425"/>
      <c r="KNF33" s="2425"/>
      <c r="KNG33" s="2425"/>
      <c r="KNH33" s="2425"/>
      <c r="KNI33" s="2425"/>
      <c r="KNJ33" s="2425"/>
      <c r="KNK33" s="2425"/>
      <c r="KNL33" s="2425"/>
      <c r="KNM33" s="2425"/>
      <c r="KNN33" s="2425"/>
      <c r="KNO33" s="2425"/>
      <c r="KNP33" s="2425"/>
      <c r="KNQ33" s="2425"/>
      <c r="KNR33" s="2425"/>
      <c r="KNS33" s="2425"/>
      <c r="KNT33" s="2425"/>
      <c r="KNU33" s="2425"/>
      <c r="KNV33" s="2425"/>
      <c r="KNW33" s="2425"/>
      <c r="KNX33" s="2425"/>
      <c r="KNY33" s="2425"/>
      <c r="KNZ33" s="2425"/>
      <c r="KOA33" s="2425"/>
      <c r="KOB33" s="2425"/>
      <c r="KOC33" s="2425"/>
      <c r="KOD33" s="2425"/>
      <c r="KOE33" s="2425"/>
      <c r="KOF33" s="2425"/>
      <c r="KOG33" s="2425"/>
      <c r="KOH33" s="2425"/>
      <c r="KOI33" s="2425"/>
      <c r="KOJ33" s="2425"/>
      <c r="KOK33" s="2425"/>
      <c r="KOL33" s="2425"/>
      <c r="KOM33" s="2425"/>
      <c r="KON33" s="2425"/>
      <c r="KOO33" s="2425"/>
      <c r="KOP33" s="2425"/>
      <c r="KOQ33" s="2425"/>
      <c r="KOR33" s="2425"/>
      <c r="KOS33" s="2425"/>
      <c r="KOT33" s="2425"/>
      <c r="KOU33" s="2425"/>
      <c r="KOV33" s="2425"/>
      <c r="KOW33" s="2425"/>
      <c r="KOX33" s="2425"/>
      <c r="KOY33" s="2425"/>
      <c r="KOZ33" s="2425"/>
      <c r="KPA33" s="2425"/>
      <c r="KPB33" s="2425"/>
      <c r="KPC33" s="2425"/>
      <c r="KPD33" s="2425"/>
      <c r="KPE33" s="2425"/>
      <c r="KPF33" s="2425"/>
      <c r="KPG33" s="2425"/>
      <c r="KPH33" s="2425"/>
      <c r="KPI33" s="2425"/>
      <c r="KPJ33" s="2425"/>
      <c r="KPK33" s="2425"/>
      <c r="KPL33" s="2425"/>
      <c r="KPM33" s="2425"/>
      <c r="KPN33" s="2425"/>
      <c r="KPO33" s="2425"/>
      <c r="KPP33" s="2425"/>
      <c r="KPQ33" s="2425"/>
      <c r="KPR33" s="2425"/>
      <c r="KPS33" s="2425"/>
      <c r="KPT33" s="2425"/>
      <c r="KPU33" s="2425"/>
      <c r="KPV33" s="2425"/>
      <c r="KPW33" s="2425"/>
      <c r="KPX33" s="2425"/>
      <c r="KPY33" s="2425"/>
      <c r="KPZ33" s="2425"/>
      <c r="KQA33" s="2425"/>
      <c r="KQB33" s="2425"/>
      <c r="KQC33" s="2425"/>
      <c r="KQD33" s="2425"/>
      <c r="KQE33" s="2425"/>
      <c r="KQF33" s="2425"/>
      <c r="KQG33" s="2425"/>
      <c r="KQH33" s="2425"/>
      <c r="KQI33" s="2425"/>
      <c r="KQJ33" s="2425"/>
      <c r="KQK33" s="2425"/>
      <c r="KQL33" s="2425"/>
      <c r="KQM33" s="2425"/>
      <c r="KQN33" s="2425"/>
      <c r="KQO33" s="2425"/>
      <c r="KQP33" s="2425"/>
      <c r="KQQ33" s="2425"/>
      <c r="KQR33" s="2425"/>
      <c r="KQS33" s="2425"/>
      <c r="KQT33" s="2425"/>
      <c r="KQU33" s="2425"/>
      <c r="KQV33" s="2425"/>
      <c r="KQW33" s="2425"/>
      <c r="KQX33" s="2425"/>
      <c r="KQY33" s="2425"/>
      <c r="KQZ33" s="2425"/>
      <c r="KRA33" s="2425"/>
      <c r="KRB33" s="2425"/>
      <c r="KRC33" s="2425"/>
      <c r="KRD33" s="2425"/>
      <c r="KRE33" s="2425"/>
      <c r="KRF33" s="2425"/>
      <c r="KRG33" s="2425"/>
      <c r="KRH33" s="2425"/>
      <c r="KRI33" s="2425"/>
      <c r="KRJ33" s="2425"/>
      <c r="KRK33" s="2425"/>
      <c r="KRL33" s="2425"/>
      <c r="KRM33" s="2425"/>
      <c r="KRN33" s="2425"/>
      <c r="KRO33" s="2425"/>
      <c r="KRP33" s="2425"/>
      <c r="KRQ33" s="2425"/>
      <c r="KRR33" s="2425"/>
      <c r="KRS33" s="2425"/>
      <c r="KRT33" s="2425"/>
      <c r="KRU33" s="2425"/>
      <c r="KRV33" s="2425"/>
      <c r="KRW33" s="2425"/>
      <c r="KRX33" s="2425"/>
      <c r="KRY33" s="2425"/>
      <c r="KRZ33" s="2425"/>
      <c r="KSA33" s="2425"/>
      <c r="KSB33" s="2425"/>
      <c r="KSC33" s="2425"/>
      <c r="KSD33" s="2425"/>
      <c r="KSE33" s="2425"/>
      <c r="KSF33" s="2425"/>
      <c r="KSG33" s="2425"/>
      <c r="KSH33" s="2425"/>
      <c r="KSI33" s="2425"/>
      <c r="KSJ33" s="2425"/>
      <c r="KSK33" s="2425"/>
      <c r="KSL33" s="2425"/>
      <c r="KSM33" s="2425"/>
      <c r="KSN33" s="2425"/>
      <c r="KSO33" s="2425"/>
      <c r="KSP33" s="2425"/>
      <c r="KSQ33" s="2425"/>
      <c r="KSR33" s="2425"/>
      <c r="KSS33" s="2425"/>
      <c r="KST33" s="2425"/>
      <c r="KSU33" s="2425"/>
      <c r="KSV33" s="2425"/>
      <c r="KSW33" s="2425"/>
      <c r="KSX33" s="2425"/>
      <c r="KSY33" s="2425"/>
      <c r="KSZ33" s="2425"/>
      <c r="KTA33" s="2425"/>
      <c r="KTB33" s="2425"/>
      <c r="KTC33" s="2425"/>
      <c r="KTD33" s="2425"/>
      <c r="KTE33" s="2425"/>
      <c r="KTF33" s="2425"/>
      <c r="KTG33" s="2425"/>
      <c r="KTH33" s="2425"/>
      <c r="KTI33" s="2425"/>
      <c r="KTJ33" s="2425"/>
      <c r="KTK33" s="2425"/>
      <c r="KTL33" s="2425"/>
      <c r="KTM33" s="2425"/>
      <c r="KTN33" s="2425"/>
      <c r="KTO33" s="2425"/>
      <c r="KTP33" s="2425"/>
      <c r="KTQ33" s="2425"/>
      <c r="KTR33" s="2425"/>
      <c r="KTS33" s="2425"/>
      <c r="KTT33" s="2425"/>
      <c r="KTU33" s="2425"/>
      <c r="KTV33" s="2425"/>
      <c r="KTW33" s="2425"/>
      <c r="KTX33" s="2425"/>
      <c r="KTY33" s="2425"/>
      <c r="KTZ33" s="2425"/>
      <c r="KUA33" s="2425"/>
      <c r="KUB33" s="2425"/>
      <c r="KUC33" s="2425"/>
      <c r="KUD33" s="2425"/>
      <c r="KUE33" s="2425"/>
      <c r="KUF33" s="2425"/>
      <c r="KUG33" s="2425"/>
      <c r="KUH33" s="2425"/>
      <c r="KUI33" s="2425"/>
      <c r="KUJ33" s="2425"/>
      <c r="KUK33" s="2425"/>
      <c r="KUL33" s="2425"/>
      <c r="KUM33" s="2425"/>
      <c r="KUN33" s="2425"/>
      <c r="KUO33" s="2425"/>
      <c r="KUP33" s="2425"/>
      <c r="KUQ33" s="2425"/>
      <c r="KUR33" s="2425"/>
      <c r="KUS33" s="2425"/>
      <c r="KUT33" s="2425"/>
      <c r="KUU33" s="2425"/>
      <c r="KUV33" s="2425"/>
      <c r="KUW33" s="2425"/>
      <c r="KUX33" s="2425"/>
      <c r="KUY33" s="2425"/>
      <c r="KUZ33" s="2425"/>
      <c r="KVA33" s="2425"/>
      <c r="KVB33" s="2425"/>
      <c r="KVC33" s="2425"/>
      <c r="KVD33" s="2425"/>
      <c r="KVE33" s="2425"/>
      <c r="KVF33" s="2425"/>
      <c r="KVG33" s="2425"/>
      <c r="KVH33" s="2425"/>
      <c r="KVI33" s="2425"/>
      <c r="KVJ33" s="2425"/>
      <c r="KVK33" s="2425"/>
      <c r="KVL33" s="2425"/>
      <c r="KVM33" s="2425"/>
      <c r="KVN33" s="2425"/>
      <c r="KVO33" s="2425"/>
      <c r="KVP33" s="2425"/>
      <c r="KVQ33" s="2425"/>
      <c r="KVR33" s="2425"/>
      <c r="KVS33" s="2425"/>
      <c r="KVT33" s="2425"/>
      <c r="KVU33" s="2425"/>
      <c r="KVV33" s="2425"/>
      <c r="KVW33" s="2425"/>
      <c r="KVX33" s="2425"/>
      <c r="KVY33" s="2425"/>
      <c r="KVZ33" s="2425"/>
      <c r="KWA33" s="2425"/>
      <c r="KWB33" s="2425"/>
      <c r="KWC33" s="2425"/>
      <c r="KWD33" s="2425"/>
      <c r="KWE33" s="2425"/>
      <c r="KWF33" s="2425"/>
      <c r="KWG33" s="2425"/>
      <c r="KWH33" s="2425"/>
      <c r="KWI33" s="2425"/>
      <c r="KWJ33" s="2425"/>
      <c r="KWK33" s="2425"/>
      <c r="KWL33" s="2425"/>
      <c r="KWM33" s="2425"/>
      <c r="KWN33" s="2425"/>
      <c r="KWO33" s="2425"/>
      <c r="KWP33" s="2425"/>
      <c r="KWQ33" s="2425"/>
      <c r="KWR33" s="2425"/>
      <c r="KWS33" s="2425"/>
      <c r="KWT33" s="2425"/>
      <c r="KWU33" s="2425"/>
      <c r="KWV33" s="2425"/>
      <c r="KWW33" s="2425"/>
      <c r="KWX33" s="2425"/>
      <c r="KWY33" s="2425"/>
      <c r="KWZ33" s="2425"/>
      <c r="KXA33" s="2425"/>
      <c r="KXB33" s="2425"/>
      <c r="KXC33" s="2425"/>
      <c r="KXD33" s="2425"/>
      <c r="KXE33" s="2425"/>
      <c r="KXF33" s="2425"/>
      <c r="KXG33" s="2425"/>
      <c r="KXH33" s="2425"/>
      <c r="KXI33" s="2425"/>
      <c r="KXJ33" s="2425"/>
      <c r="KXK33" s="2425"/>
      <c r="KXL33" s="2425"/>
      <c r="KXM33" s="2425"/>
      <c r="KXN33" s="2425"/>
      <c r="KXO33" s="2425"/>
      <c r="KXP33" s="2425"/>
      <c r="KXQ33" s="2425"/>
      <c r="KXR33" s="2425"/>
      <c r="KXS33" s="2425"/>
      <c r="KXT33" s="2425"/>
      <c r="KXU33" s="2425"/>
      <c r="KXV33" s="2425"/>
      <c r="KXW33" s="2425"/>
      <c r="KXX33" s="2425"/>
      <c r="KXY33" s="2425"/>
      <c r="KXZ33" s="2425"/>
      <c r="KYA33" s="2425"/>
      <c r="KYB33" s="2425"/>
      <c r="KYC33" s="2425"/>
      <c r="KYD33" s="2425"/>
      <c r="KYE33" s="2425"/>
      <c r="KYF33" s="2425"/>
      <c r="KYG33" s="2425"/>
      <c r="KYH33" s="2425"/>
      <c r="KYI33" s="2425"/>
      <c r="KYJ33" s="2425"/>
      <c r="KYK33" s="2425"/>
      <c r="KYL33" s="2425"/>
      <c r="KYM33" s="2425"/>
      <c r="KYN33" s="2425"/>
      <c r="KYO33" s="2425"/>
      <c r="KYP33" s="2425"/>
      <c r="KYQ33" s="2425"/>
      <c r="KYR33" s="2425"/>
      <c r="KYS33" s="2425"/>
      <c r="KYT33" s="2425"/>
      <c r="KYU33" s="2425"/>
      <c r="KYV33" s="2425"/>
      <c r="KYW33" s="2425"/>
      <c r="KYX33" s="2425"/>
      <c r="KYY33" s="2425"/>
      <c r="KYZ33" s="2425"/>
      <c r="KZA33" s="2425"/>
      <c r="KZB33" s="2425"/>
      <c r="KZC33" s="2425"/>
      <c r="KZD33" s="2425"/>
      <c r="KZE33" s="2425"/>
      <c r="KZF33" s="2425"/>
      <c r="KZG33" s="2425"/>
      <c r="KZH33" s="2425"/>
      <c r="KZI33" s="2425"/>
      <c r="KZJ33" s="2425"/>
      <c r="KZK33" s="2425"/>
      <c r="KZL33" s="2425"/>
      <c r="KZM33" s="2425"/>
      <c r="KZN33" s="2425"/>
      <c r="KZO33" s="2425"/>
      <c r="KZP33" s="2425"/>
      <c r="KZQ33" s="2425"/>
      <c r="KZR33" s="2425"/>
      <c r="KZS33" s="2425"/>
      <c r="KZT33" s="2425"/>
      <c r="KZU33" s="2425"/>
      <c r="KZV33" s="2425"/>
      <c r="KZW33" s="2425"/>
      <c r="KZX33" s="2425"/>
      <c r="KZY33" s="2425"/>
      <c r="KZZ33" s="2425"/>
      <c r="LAA33" s="2425"/>
      <c r="LAB33" s="2425"/>
      <c r="LAC33" s="2425"/>
      <c r="LAD33" s="2425"/>
      <c r="LAE33" s="2425"/>
      <c r="LAF33" s="2425"/>
      <c r="LAG33" s="2425"/>
      <c r="LAH33" s="2425"/>
      <c r="LAI33" s="2425"/>
      <c r="LAJ33" s="2425"/>
      <c r="LAK33" s="2425"/>
      <c r="LAL33" s="2425"/>
      <c r="LAM33" s="2425"/>
      <c r="LAN33" s="2425"/>
      <c r="LAO33" s="2425"/>
      <c r="LAP33" s="2425"/>
      <c r="LAQ33" s="2425"/>
      <c r="LAR33" s="2425"/>
      <c r="LAS33" s="2425"/>
      <c r="LAT33" s="2425"/>
      <c r="LAU33" s="2425"/>
      <c r="LAV33" s="2425"/>
      <c r="LAW33" s="2425"/>
      <c r="LAX33" s="2425"/>
      <c r="LAY33" s="2425"/>
      <c r="LAZ33" s="2425"/>
      <c r="LBA33" s="2425"/>
      <c r="LBB33" s="2425"/>
      <c r="LBC33" s="2425"/>
      <c r="LBD33" s="2425"/>
      <c r="LBE33" s="2425"/>
      <c r="LBF33" s="2425"/>
      <c r="LBG33" s="2425"/>
      <c r="LBH33" s="2425"/>
      <c r="LBI33" s="2425"/>
      <c r="LBJ33" s="2425"/>
      <c r="LBK33" s="2425"/>
      <c r="LBL33" s="2425"/>
      <c r="LBM33" s="2425"/>
      <c r="LBN33" s="2425"/>
      <c r="LBO33" s="2425"/>
      <c r="LBP33" s="2425"/>
      <c r="LBQ33" s="2425"/>
      <c r="LBR33" s="2425"/>
      <c r="LBS33" s="2425"/>
      <c r="LBT33" s="2425"/>
      <c r="LBU33" s="2425"/>
      <c r="LBV33" s="2425"/>
      <c r="LBW33" s="2425"/>
      <c r="LBX33" s="2425"/>
      <c r="LBY33" s="2425"/>
      <c r="LBZ33" s="2425"/>
      <c r="LCA33" s="2425"/>
      <c r="LCB33" s="2425"/>
      <c r="LCC33" s="2425"/>
      <c r="LCD33" s="2425"/>
      <c r="LCE33" s="2425"/>
      <c r="LCF33" s="2425"/>
      <c r="LCG33" s="2425"/>
      <c r="LCH33" s="2425"/>
      <c r="LCI33" s="2425"/>
      <c r="LCJ33" s="2425"/>
      <c r="LCK33" s="2425"/>
      <c r="LCL33" s="2425"/>
      <c r="LCM33" s="2425"/>
      <c r="LCN33" s="2425"/>
      <c r="LCO33" s="2425"/>
      <c r="LCP33" s="2425"/>
      <c r="LCQ33" s="2425"/>
      <c r="LCR33" s="2425"/>
      <c r="LCS33" s="2425"/>
      <c r="LCT33" s="2425"/>
      <c r="LCU33" s="2425"/>
      <c r="LCV33" s="2425"/>
      <c r="LCW33" s="2425"/>
      <c r="LCX33" s="2425"/>
      <c r="LCY33" s="2425"/>
      <c r="LCZ33" s="2425"/>
      <c r="LDA33" s="2425"/>
      <c r="LDB33" s="2425"/>
      <c r="LDC33" s="2425"/>
      <c r="LDD33" s="2425"/>
      <c r="LDE33" s="2425"/>
      <c r="LDF33" s="2425"/>
      <c r="LDG33" s="2425"/>
      <c r="LDH33" s="2425"/>
      <c r="LDI33" s="2425"/>
      <c r="LDJ33" s="2425"/>
      <c r="LDK33" s="2425"/>
      <c r="LDL33" s="2425"/>
      <c r="LDM33" s="2425"/>
      <c r="LDN33" s="2425"/>
      <c r="LDO33" s="2425"/>
      <c r="LDP33" s="2425"/>
      <c r="LDQ33" s="2425"/>
      <c r="LDR33" s="2425"/>
      <c r="LDS33" s="2425"/>
      <c r="LDT33" s="2425"/>
      <c r="LDU33" s="2425"/>
      <c r="LDV33" s="2425"/>
      <c r="LDW33" s="2425"/>
      <c r="LDX33" s="2425"/>
      <c r="LDY33" s="2425"/>
      <c r="LDZ33" s="2425"/>
      <c r="LEA33" s="2425"/>
      <c r="LEB33" s="2425"/>
      <c r="LEC33" s="2425"/>
      <c r="LED33" s="2425"/>
      <c r="LEE33" s="2425"/>
      <c r="LEF33" s="2425"/>
      <c r="LEG33" s="2425"/>
      <c r="LEH33" s="2425"/>
      <c r="LEI33" s="2425"/>
      <c r="LEJ33" s="2425"/>
      <c r="LEK33" s="2425"/>
      <c r="LEL33" s="2425"/>
      <c r="LEM33" s="2425"/>
      <c r="LEN33" s="2425"/>
      <c r="LEO33" s="2425"/>
      <c r="LEP33" s="2425"/>
      <c r="LEQ33" s="2425"/>
      <c r="LER33" s="2425"/>
      <c r="LES33" s="2425"/>
      <c r="LET33" s="2425"/>
      <c r="LEU33" s="2425"/>
      <c r="LEV33" s="2425"/>
      <c r="LEW33" s="2425"/>
      <c r="LEX33" s="2425"/>
      <c r="LEY33" s="2425"/>
      <c r="LEZ33" s="2425"/>
      <c r="LFA33" s="2425"/>
      <c r="LFB33" s="2425"/>
      <c r="LFC33" s="2425"/>
      <c r="LFD33" s="2425"/>
      <c r="LFE33" s="2425"/>
      <c r="LFF33" s="2425"/>
      <c r="LFG33" s="2425"/>
      <c r="LFH33" s="2425"/>
      <c r="LFI33" s="2425"/>
      <c r="LFJ33" s="2425"/>
      <c r="LFK33" s="2425"/>
      <c r="LFL33" s="2425"/>
      <c r="LFM33" s="2425"/>
      <c r="LFN33" s="2425"/>
      <c r="LFO33" s="2425"/>
      <c r="LFP33" s="2425"/>
      <c r="LFQ33" s="2425"/>
      <c r="LFR33" s="2425"/>
      <c r="LFS33" s="2425"/>
      <c r="LFT33" s="2425"/>
      <c r="LFU33" s="2425"/>
      <c r="LFV33" s="2425"/>
      <c r="LFW33" s="2425"/>
      <c r="LFX33" s="2425"/>
      <c r="LFY33" s="2425"/>
      <c r="LFZ33" s="2425"/>
      <c r="LGA33" s="2425"/>
      <c r="LGB33" s="2425"/>
      <c r="LGC33" s="2425"/>
      <c r="LGD33" s="2425"/>
      <c r="LGE33" s="2425"/>
      <c r="LGF33" s="2425"/>
      <c r="LGG33" s="2425"/>
      <c r="LGH33" s="2425"/>
      <c r="LGI33" s="2425"/>
      <c r="LGJ33" s="2425"/>
      <c r="LGK33" s="2425"/>
      <c r="LGL33" s="2425"/>
      <c r="LGM33" s="2425"/>
      <c r="LGN33" s="2425"/>
      <c r="LGO33" s="2425"/>
      <c r="LGP33" s="2425"/>
      <c r="LGQ33" s="2425"/>
      <c r="LGR33" s="2425"/>
      <c r="LGS33" s="2425"/>
      <c r="LGT33" s="2425"/>
      <c r="LGU33" s="2425"/>
      <c r="LGV33" s="2425"/>
      <c r="LGW33" s="2425"/>
      <c r="LGX33" s="2425"/>
      <c r="LGY33" s="2425"/>
      <c r="LGZ33" s="2425"/>
      <c r="LHA33" s="2425"/>
      <c r="LHB33" s="2425"/>
      <c r="LHC33" s="2425"/>
      <c r="LHD33" s="2425"/>
      <c r="LHE33" s="2425"/>
      <c r="LHF33" s="2425"/>
      <c r="LHG33" s="2425"/>
      <c r="LHH33" s="2425"/>
      <c r="LHI33" s="2425"/>
      <c r="LHJ33" s="2425"/>
      <c r="LHK33" s="2425"/>
      <c r="LHL33" s="2425"/>
      <c r="LHM33" s="2425"/>
      <c r="LHN33" s="2425"/>
      <c r="LHO33" s="2425"/>
      <c r="LHP33" s="2425"/>
      <c r="LHQ33" s="2425"/>
      <c r="LHR33" s="2425"/>
      <c r="LHS33" s="2425"/>
      <c r="LHT33" s="2425"/>
      <c r="LHU33" s="2425"/>
      <c r="LHV33" s="2425"/>
      <c r="LHW33" s="2425"/>
      <c r="LHX33" s="2425"/>
      <c r="LHY33" s="2425"/>
      <c r="LHZ33" s="2425"/>
      <c r="LIA33" s="2425"/>
      <c r="LIB33" s="2425"/>
      <c r="LIC33" s="2425"/>
      <c r="LID33" s="2425"/>
      <c r="LIE33" s="2425"/>
      <c r="LIF33" s="2425"/>
      <c r="LIG33" s="2425"/>
      <c r="LIH33" s="2425"/>
      <c r="LII33" s="2425"/>
      <c r="LIJ33" s="2425"/>
      <c r="LIK33" s="2425"/>
      <c r="LIL33" s="2425"/>
      <c r="LIM33" s="2425"/>
      <c r="LIN33" s="2425"/>
      <c r="LIO33" s="2425"/>
      <c r="LIP33" s="2425"/>
      <c r="LIQ33" s="2425"/>
      <c r="LIR33" s="2425"/>
      <c r="LIS33" s="2425"/>
      <c r="LIT33" s="2425"/>
      <c r="LIU33" s="2425"/>
      <c r="LIV33" s="2425"/>
      <c r="LIW33" s="2425"/>
      <c r="LIX33" s="2425"/>
      <c r="LIY33" s="2425"/>
      <c r="LIZ33" s="2425"/>
      <c r="LJA33" s="2425"/>
      <c r="LJB33" s="2425"/>
      <c r="LJC33" s="2425"/>
      <c r="LJD33" s="2425"/>
      <c r="LJE33" s="2425"/>
      <c r="LJF33" s="2425"/>
      <c r="LJG33" s="2425"/>
      <c r="LJH33" s="2425"/>
      <c r="LJI33" s="2425"/>
      <c r="LJJ33" s="2425"/>
      <c r="LJK33" s="2425"/>
      <c r="LJL33" s="2425"/>
      <c r="LJM33" s="2425"/>
      <c r="LJN33" s="2425"/>
      <c r="LJO33" s="2425"/>
      <c r="LJP33" s="2425"/>
      <c r="LJQ33" s="2425"/>
      <c r="LJR33" s="2425"/>
      <c r="LJS33" s="2425"/>
      <c r="LJT33" s="2425"/>
      <c r="LJU33" s="2425"/>
      <c r="LJV33" s="2425"/>
      <c r="LJW33" s="2425"/>
      <c r="LJX33" s="2425"/>
      <c r="LJY33" s="2425"/>
      <c r="LJZ33" s="2425"/>
      <c r="LKA33" s="2425"/>
      <c r="LKB33" s="2425"/>
      <c r="LKC33" s="2425"/>
      <c r="LKD33" s="2425"/>
      <c r="LKE33" s="2425"/>
      <c r="LKF33" s="2425"/>
      <c r="LKG33" s="2425"/>
      <c r="LKH33" s="2425"/>
      <c r="LKI33" s="2425"/>
      <c r="LKJ33" s="2425"/>
      <c r="LKK33" s="2425"/>
      <c r="LKL33" s="2425"/>
      <c r="LKM33" s="2425"/>
      <c r="LKN33" s="2425"/>
      <c r="LKO33" s="2425"/>
      <c r="LKP33" s="2425"/>
      <c r="LKQ33" s="2425"/>
      <c r="LKR33" s="2425"/>
      <c r="LKS33" s="2425"/>
      <c r="LKT33" s="2425"/>
      <c r="LKU33" s="2425"/>
      <c r="LKV33" s="2425"/>
      <c r="LKW33" s="2425"/>
      <c r="LKX33" s="2425"/>
      <c r="LKY33" s="2425"/>
      <c r="LKZ33" s="2425"/>
      <c r="LLA33" s="2425"/>
      <c r="LLB33" s="2425"/>
      <c r="LLC33" s="2425"/>
      <c r="LLD33" s="2425"/>
      <c r="LLE33" s="2425"/>
      <c r="LLF33" s="2425"/>
      <c r="LLG33" s="2425"/>
      <c r="LLH33" s="2425"/>
      <c r="LLI33" s="2425"/>
      <c r="LLJ33" s="2425"/>
      <c r="LLK33" s="2425"/>
      <c r="LLL33" s="2425"/>
      <c r="LLM33" s="2425"/>
      <c r="LLN33" s="2425"/>
      <c r="LLO33" s="2425"/>
      <c r="LLP33" s="2425"/>
      <c r="LLQ33" s="2425"/>
      <c r="LLR33" s="2425"/>
      <c r="LLS33" s="2425"/>
      <c r="LLT33" s="2425"/>
      <c r="LLU33" s="2425"/>
      <c r="LLV33" s="2425"/>
      <c r="LLW33" s="2425"/>
      <c r="LLX33" s="2425"/>
      <c r="LLY33" s="2425"/>
      <c r="LLZ33" s="2425"/>
      <c r="LMA33" s="2425"/>
      <c r="LMB33" s="2425"/>
      <c r="LMC33" s="2425"/>
      <c r="LMD33" s="2425"/>
      <c r="LME33" s="2425"/>
      <c r="LMF33" s="2425"/>
      <c r="LMG33" s="2425"/>
      <c r="LMH33" s="2425"/>
      <c r="LMI33" s="2425"/>
      <c r="LMJ33" s="2425"/>
      <c r="LMK33" s="2425"/>
      <c r="LML33" s="2425"/>
      <c r="LMM33" s="2425"/>
      <c r="LMN33" s="2425"/>
      <c r="LMO33" s="2425"/>
      <c r="LMP33" s="2425"/>
      <c r="LMQ33" s="2425"/>
      <c r="LMR33" s="2425"/>
      <c r="LMS33" s="2425"/>
      <c r="LMT33" s="2425"/>
      <c r="LMU33" s="2425"/>
      <c r="LMV33" s="2425"/>
      <c r="LMW33" s="2425"/>
      <c r="LMX33" s="2425"/>
      <c r="LMY33" s="2425"/>
      <c r="LMZ33" s="2425"/>
      <c r="LNA33" s="2425"/>
      <c r="LNB33" s="2425"/>
      <c r="LNC33" s="2425"/>
      <c r="LND33" s="2425"/>
      <c r="LNE33" s="2425"/>
      <c r="LNF33" s="2425"/>
      <c r="LNG33" s="2425"/>
      <c r="LNH33" s="2425"/>
      <c r="LNI33" s="2425"/>
      <c r="LNJ33" s="2425"/>
      <c r="LNK33" s="2425"/>
      <c r="LNL33" s="2425"/>
      <c r="LNM33" s="2425"/>
      <c r="LNN33" s="2425"/>
      <c r="LNO33" s="2425"/>
      <c r="LNP33" s="2425"/>
      <c r="LNQ33" s="2425"/>
      <c r="LNR33" s="2425"/>
      <c r="LNS33" s="2425"/>
      <c r="LNT33" s="2425"/>
      <c r="LNU33" s="2425"/>
      <c r="LNV33" s="2425"/>
      <c r="LNW33" s="2425"/>
      <c r="LNX33" s="2425"/>
      <c r="LNY33" s="2425"/>
      <c r="LNZ33" s="2425"/>
      <c r="LOA33" s="2425"/>
      <c r="LOB33" s="2425"/>
      <c r="LOC33" s="2425"/>
      <c r="LOD33" s="2425"/>
      <c r="LOE33" s="2425"/>
      <c r="LOF33" s="2425"/>
      <c r="LOG33" s="2425"/>
      <c r="LOH33" s="2425"/>
      <c r="LOI33" s="2425"/>
      <c r="LOJ33" s="2425"/>
      <c r="LOK33" s="2425"/>
      <c r="LOL33" s="2425"/>
      <c r="LOM33" s="2425"/>
      <c r="LON33" s="2425"/>
      <c r="LOO33" s="2425"/>
      <c r="LOP33" s="2425"/>
      <c r="LOQ33" s="2425"/>
      <c r="LOR33" s="2425"/>
      <c r="LOS33" s="2425"/>
      <c r="LOT33" s="2425"/>
      <c r="LOU33" s="2425"/>
      <c r="LOV33" s="2425"/>
      <c r="LOW33" s="2425"/>
      <c r="LOX33" s="2425"/>
      <c r="LOY33" s="2425"/>
      <c r="LOZ33" s="2425"/>
      <c r="LPA33" s="2425"/>
      <c r="LPB33" s="2425"/>
      <c r="LPC33" s="2425"/>
      <c r="LPD33" s="2425"/>
      <c r="LPE33" s="2425"/>
      <c r="LPF33" s="2425"/>
      <c r="LPG33" s="2425"/>
      <c r="LPH33" s="2425"/>
      <c r="LPI33" s="2425"/>
      <c r="LPJ33" s="2425"/>
      <c r="LPK33" s="2425"/>
      <c r="LPL33" s="2425"/>
      <c r="LPM33" s="2425"/>
      <c r="LPN33" s="2425"/>
      <c r="LPO33" s="2425"/>
      <c r="LPP33" s="2425"/>
      <c r="LPQ33" s="2425"/>
      <c r="LPR33" s="2425"/>
      <c r="LPS33" s="2425"/>
      <c r="LPT33" s="2425"/>
      <c r="LPU33" s="2425"/>
      <c r="LPV33" s="2425"/>
      <c r="LPW33" s="2425"/>
      <c r="LPX33" s="2425"/>
      <c r="LPY33" s="2425"/>
      <c r="LPZ33" s="2425"/>
      <c r="LQA33" s="2425"/>
      <c r="LQB33" s="2425"/>
      <c r="LQC33" s="2425"/>
      <c r="LQD33" s="2425"/>
      <c r="LQE33" s="2425"/>
      <c r="LQF33" s="2425"/>
      <c r="LQG33" s="2425"/>
      <c r="LQH33" s="2425"/>
      <c r="LQI33" s="2425"/>
      <c r="LQJ33" s="2425"/>
      <c r="LQK33" s="2425"/>
      <c r="LQL33" s="2425"/>
      <c r="LQM33" s="2425"/>
      <c r="LQN33" s="2425"/>
      <c r="LQO33" s="2425"/>
      <c r="LQP33" s="2425"/>
      <c r="LQQ33" s="2425"/>
      <c r="LQR33" s="2425"/>
      <c r="LQS33" s="2425"/>
      <c r="LQT33" s="2425"/>
      <c r="LQU33" s="2425"/>
      <c r="LQV33" s="2425"/>
      <c r="LQW33" s="2425"/>
      <c r="LQX33" s="2425"/>
      <c r="LQY33" s="2425"/>
      <c r="LQZ33" s="2425"/>
      <c r="LRA33" s="2425"/>
      <c r="LRB33" s="2425"/>
      <c r="LRC33" s="2425"/>
      <c r="LRD33" s="2425"/>
      <c r="LRE33" s="2425"/>
      <c r="LRF33" s="2425"/>
      <c r="LRG33" s="2425"/>
      <c r="LRH33" s="2425"/>
      <c r="LRI33" s="2425"/>
      <c r="LRJ33" s="2425"/>
      <c r="LRK33" s="2425"/>
      <c r="LRL33" s="2425"/>
      <c r="LRM33" s="2425"/>
      <c r="LRN33" s="2425"/>
      <c r="LRO33" s="2425"/>
      <c r="LRP33" s="2425"/>
      <c r="LRQ33" s="2425"/>
      <c r="LRR33" s="2425"/>
      <c r="LRS33" s="2425"/>
      <c r="LRT33" s="2425"/>
      <c r="LRU33" s="2425"/>
      <c r="LRV33" s="2425"/>
      <c r="LRW33" s="2425"/>
      <c r="LRX33" s="2425"/>
      <c r="LRY33" s="2425"/>
      <c r="LRZ33" s="2425"/>
      <c r="LSA33" s="2425"/>
      <c r="LSB33" s="2425"/>
      <c r="LSC33" s="2425"/>
      <c r="LSD33" s="2425"/>
      <c r="LSE33" s="2425"/>
      <c r="LSF33" s="2425"/>
      <c r="LSG33" s="2425"/>
      <c r="LSH33" s="2425"/>
      <c r="LSI33" s="2425"/>
      <c r="LSJ33" s="2425"/>
      <c r="LSK33" s="2425"/>
      <c r="LSL33" s="2425"/>
      <c r="LSM33" s="2425"/>
      <c r="LSN33" s="2425"/>
      <c r="LSO33" s="2425"/>
      <c r="LSP33" s="2425"/>
      <c r="LSQ33" s="2425"/>
      <c r="LSR33" s="2425"/>
      <c r="LSS33" s="2425"/>
      <c r="LST33" s="2425"/>
      <c r="LSU33" s="2425"/>
      <c r="LSV33" s="2425"/>
      <c r="LSW33" s="2425"/>
      <c r="LSX33" s="2425"/>
      <c r="LSY33" s="2425"/>
      <c r="LSZ33" s="2425"/>
      <c r="LTA33" s="2425"/>
      <c r="LTB33" s="2425"/>
      <c r="LTC33" s="2425"/>
      <c r="LTD33" s="2425"/>
      <c r="LTE33" s="2425"/>
      <c r="LTF33" s="2425"/>
      <c r="LTG33" s="2425"/>
      <c r="LTH33" s="2425"/>
      <c r="LTI33" s="2425"/>
      <c r="LTJ33" s="2425"/>
      <c r="LTK33" s="2425"/>
      <c r="LTL33" s="2425"/>
      <c r="LTM33" s="2425"/>
      <c r="LTN33" s="2425"/>
      <c r="LTO33" s="2425"/>
      <c r="LTP33" s="2425"/>
      <c r="LTQ33" s="2425"/>
      <c r="LTR33" s="2425"/>
      <c r="LTS33" s="2425"/>
      <c r="LTT33" s="2425"/>
      <c r="LTU33" s="2425"/>
      <c r="LTV33" s="2425"/>
      <c r="LTW33" s="2425"/>
      <c r="LTX33" s="2425"/>
      <c r="LTY33" s="2425"/>
      <c r="LTZ33" s="2425"/>
      <c r="LUA33" s="2425"/>
      <c r="LUB33" s="2425"/>
      <c r="LUC33" s="2425"/>
      <c r="LUD33" s="2425"/>
      <c r="LUE33" s="2425"/>
      <c r="LUF33" s="2425"/>
      <c r="LUG33" s="2425"/>
      <c r="LUH33" s="2425"/>
      <c r="LUI33" s="2425"/>
      <c r="LUJ33" s="2425"/>
      <c r="LUK33" s="2425"/>
      <c r="LUL33" s="2425"/>
      <c r="LUM33" s="2425"/>
      <c r="LUN33" s="2425"/>
      <c r="LUO33" s="2425"/>
      <c r="LUP33" s="2425"/>
      <c r="LUQ33" s="2425"/>
      <c r="LUR33" s="2425"/>
      <c r="LUS33" s="2425"/>
      <c r="LUT33" s="2425"/>
      <c r="LUU33" s="2425"/>
      <c r="LUV33" s="2425"/>
      <c r="LUW33" s="2425"/>
      <c r="LUX33" s="2425"/>
      <c r="LUY33" s="2425"/>
      <c r="LUZ33" s="2425"/>
      <c r="LVA33" s="2425"/>
      <c r="LVB33" s="2425"/>
      <c r="LVC33" s="2425"/>
      <c r="LVD33" s="2425"/>
      <c r="LVE33" s="2425"/>
      <c r="LVF33" s="2425"/>
      <c r="LVG33" s="2425"/>
      <c r="LVH33" s="2425"/>
      <c r="LVI33" s="2425"/>
      <c r="LVJ33" s="2425"/>
      <c r="LVK33" s="2425"/>
      <c r="LVL33" s="2425"/>
      <c r="LVM33" s="2425"/>
      <c r="LVN33" s="2425"/>
      <c r="LVO33" s="2425"/>
      <c r="LVP33" s="2425"/>
      <c r="LVQ33" s="2425"/>
      <c r="LVR33" s="2425"/>
      <c r="LVS33" s="2425"/>
      <c r="LVT33" s="2425"/>
      <c r="LVU33" s="2425"/>
      <c r="LVV33" s="2425"/>
      <c r="LVW33" s="2425"/>
      <c r="LVX33" s="2425"/>
      <c r="LVY33" s="2425"/>
      <c r="LVZ33" s="2425"/>
      <c r="LWA33" s="2425"/>
      <c r="LWB33" s="2425"/>
      <c r="LWC33" s="2425"/>
      <c r="LWD33" s="2425"/>
      <c r="LWE33" s="2425"/>
      <c r="LWF33" s="2425"/>
      <c r="LWG33" s="2425"/>
      <c r="LWH33" s="2425"/>
      <c r="LWI33" s="2425"/>
      <c r="LWJ33" s="2425"/>
      <c r="LWK33" s="2425"/>
      <c r="LWL33" s="2425"/>
      <c r="LWM33" s="2425"/>
      <c r="LWN33" s="2425"/>
      <c r="LWO33" s="2425"/>
      <c r="LWP33" s="2425"/>
      <c r="LWQ33" s="2425"/>
      <c r="LWR33" s="2425"/>
      <c r="LWS33" s="2425"/>
      <c r="LWT33" s="2425"/>
      <c r="LWU33" s="2425"/>
      <c r="LWV33" s="2425"/>
      <c r="LWW33" s="2425"/>
      <c r="LWX33" s="2425"/>
      <c r="LWY33" s="2425"/>
      <c r="LWZ33" s="2425"/>
      <c r="LXA33" s="2425"/>
      <c r="LXB33" s="2425"/>
      <c r="LXC33" s="2425"/>
      <c r="LXD33" s="2425"/>
      <c r="LXE33" s="2425"/>
      <c r="LXF33" s="2425"/>
      <c r="LXG33" s="2425"/>
      <c r="LXH33" s="2425"/>
      <c r="LXI33" s="2425"/>
      <c r="LXJ33" s="2425"/>
      <c r="LXK33" s="2425"/>
      <c r="LXL33" s="2425"/>
      <c r="LXM33" s="2425"/>
      <c r="LXN33" s="2425"/>
      <c r="LXO33" s="2425"/>
      <c r="LXP33" s="2425"/>
      <c r="LXQ33" s="2425"/>
      <c r="LXR33" s="2425"/>
      <c r="LXS33" s="2425"/>
      <c r="LXT33" s="2425"/>
      <c r="LXU33" s="2425"/>
      <c r="LXV33" s="2425"/>
      <c r="LXW33" s="2425"/>
      <c r="LXX33" s="2425"/>
      <c r="LXY33" s="2425"/>
      <c r="LXZ33" s="2425"/>
      <c r="LYA33" s="2425"/>
      <c r="LYB33" s="2425"/>
      <c r="LYC33" s="2425"/>
      <c r="LYD33" s="2425"/>
      <c r="LYE33" s="2425"/>
      <c r="LYF33" s="2425"/>
      <c r="LYG33" s="2425"/>
      <c r="LYH33" s="2425"/>
      <c r="LYI33" s="2425"/>
      <c r="LYJ33" s="2425"/>
      <c r="LYK33" s="2425"/>
      <c r="LYL33" s="2425"/>
      <c r="LYM33" s="2425"/>
      <c r="LYN33" s="2425"/>
      <c r="LYO33" s="2425"/>
      <c r="LYP33" s="2425"/>
      <c r="LYQ33" s="2425"/>
      <c r="LYR33" s="2425"/>
      <c r="LYS33" s="2425"/>
      <c r="LYT33" s="2425"/>
      <c r="LYU33" s="2425"/>
      <c r="LYV33" s="2425"/>
      <c r="LYW33" s="2425"/>
      <c r="LYX33" s="2425"/>
      <c r="LYY33" s="2425"/>
      <c r="LYZ33" s="2425"/>
      <c r="LZA33" s="2425"/>
      <c r="LZB33" s="2425"/>
      <c r="LZC33" s="2425"/>
      <c r="LZD33" s="2425"/>
      <c r="LZE33" s="2425"/>
      <c r="LZF33" s="2425"/>
      <c r="LZG33" s="2425"/>
      <c r="LZH33" s="2425"/>
      <c r="LZI33" s="2425"/>
      <c r="LZJ33" s="2425"/>
      <c r="LZK33" s="2425"/>
      <c r="LZL33" s="2425"/>
      <c r="LZM33" s="2425"/>
      <c r="LZN33" s="2425"/>
      <c r="LZO33" s="2425"/>
      <c r="LZP33" s="2425"/>
      <c r="LZQ33" s="2425"/>
      <c r="LZR33" s="2425"/>
      <c r="LZS33" s="2425"/>
      <c r="LZT33" s="2425"/>
      <c r="LZU33" s="2425"/>
      <c r="LZV33" s="2425"/>
      <c r="LZW33" s="2425"/>
      <c r="LZX33" s="2425"/>
      <c r="LZY33" s="2425"/>
      <c r="LZZ33" s="2425"/>
      <c r="MAA33" s="2425"/>
      <c r="MAB33" s="2425"/>
      <c r="MAC33" s="2425"/>
      <c r="MAD33" s="2425"/>
      <c r="MAE33" s="2425"/>
      <c r="MAF33" s="2425"/>
      <c r="MAG33" s="2425"/>
      <c r="MAH33" s="2425"/>
      <c r="MAI33" s="2425"/>
      <c r="MAJ33" s="2425"/>
      <c r="MAK33" s="2425"/>
      <c r="MAL33" s="2425"/>
      <c r="MAM33" s="2425"/>
      <c r="MAN33" s="2425"/>
      <c r="MAO33" s="2425"/>
      <c r="MAP33" s="2425"/>
      <c r="MAQ33" s="2425"/>
      <c r="MAR33" s="2425"/>
      <c r="MAS33" s="2425"/>
      <c r="MAT33" s="2425"/>
      <c r="MAU33" s="2425"/>
      <c r="MAV33" s="2425"/>
      <c r="MAW33" s="2425"/>
      <c r="MAX33" s="2425"/>
      <c r="MAY33" s="2425"/>
      <c r="MAZ33" s="2425"/>
      <c r="MBA33" s="2425"/>
      <c r="MBB33" s="2425"/>
      <c r="MBC33" s="2425"/>
      <c r="MBD33" s="2425"/>
      <c r="MBE33" s="2425"/>
      <c r="MBF33" s="2425"/>
      <c r="MBG33" s="2425"/>
      <c r="MBH33" s="2425"/>
      <c r="MBI33" s="2425"/>
      <c r="MBJ33" s="2425"/>
      <c r="MBK33" s="2425"/>
      <c r="MBL33" s="2425"/>
      <c r="MBM33" s="2425"/>
      <c r="MBN33" s="2425"/>
      <c r="MBO33" s="2425"/>
      <c r="MBP33" s="2425"/>
      <c r="MBQ33" s="2425"/>
      <c r="MBR33" s="2425"/>
      <c r="MBS33" s="2425"/>
      <c r="MBT33" s="2425"/>
      <c r="MBU33" s="2425"/>
      <c r="MBV33" s="2425"/>
      <c r="MBW33" s="2425"/>
      <c r="MBX33" s="2425"/>
      <c r="MBY33" s="2425"/>
      <c r="MBZ33" s="2425"/>
      <c r="MCA33" s="2425"/>
      <c r="MCB33" s="2425"/>
      <c r="MCC33" s="2425"/>
      <c r="MCD33" s="2425"/>
      <c r="MCE33" s="2425"/>
      <c r="MCF33" s="2425"/>
      <c r="MCG33" s="2425"/>
      <c r="MCH33" s="2425"/>
      <c r="MCI33" s="2425"/>
      <c r="MCJ33" s="2425"/>
      <c r="MCK33" s="2425"/>
      <c r="MCL33" s="2425"/>
      <c r="MCM33" s="2425"/>
      <c r="MCN33" s="2425"/>
      <c r="MCO33" s="2425"/>
      <c r="MCP33" s="2425"/>
      <c r="MCQ33" s="2425"/>
      <c r="MCR33" s="2425"/>
      <c r="MCS33" s="2425"/>
      <c r="MCT33" s="2425"/>
      <c r="MCU33" s="2425"/>
      <c r="MCV33" s="2425"/>
      <c r="MCW33" s="2425"/>
      <c r="MCX33" s="2425"/>
      <c r="MCY33" s="2425"/>
      <c r="MCZ33" s="2425"/>
      <c r="MDA33" s="2425"/>
      <c r="MDB33" s="2425"/>
      <c r="MDC33" s="2425"/>
      <c r="MDD33" s="2425"/>
      <c r="MDE33" s="2425"/>
      <c r="MDF33" s="2425"/>
      <c r="MDG33" s="2425"/>
      <c r="MDH33" s="2425"/>
      <c r="MDI33" s="2425"/>
      <c r="MDJ33" s="2425"/>
      <c r="MDK33" s="2425"/>
      <c r="MDL33" s="2425"/>
      <c r="MDM33" s="2425"/>
      <c r="MDN33" s="2425"/>
      <c r="MDO33" s="2425"/>
      <c r="MDP33" s="2425"/>
      <c r="MDQ33" s="2425"/>
      <c r="MDR33" s="2425"/>
      <c r="MDS33" s="2425"/>
      <c r="MDT33" s="2425"/>
      <c r="MDU33" s="2425"/>
      <c r="MDV33" s="2425"/>
      <c r="MDW33" s="2425"/>
      <c r="MDX33" s="2425"/>
      <c r="MDY33" s="2425"/>
      <c r="MDZ33" s="2425"/>
      <c r="MEA33" s="2425"/>
      <c r="MEB33" s="2425"/>
      <c r="MEC33" s="2425"/>
      <c r="MED33" s="2425"/>
      <c r="MEE33" s="2425"/>
      <c r="MEF33" s="2425"/>
      <c r="MEG33" s="2425"/>
      <c r="MEH33" s="2425"/>
      <c r="MEI33" s="2425"/>
      <c r="MEJ33" s="2425"/>
      <c r="MEK33" s="2425"/>
      <c r="MEL33" s="2425"/>
      <c r="MEM33" s="2425"/>
      <c r="MEN33" s="2425"/>
      <c r="MEO33" s="2425"/>
      <c r="MEP33" s="2425"/>
      <c r="MEQ33" s="2425"/>
      <c r="MER33" s="2425"/>
      <c r="MES33" s="2425"/>
      <c r="MET33" s="2425"/>
      <c r="MEU33" s="2425"/>
      <c r="MEV33" s="2425"/>
      <c r="MEW33" s="2425"/>
      <c r="MEX33" s="2425"/>
      <c r="MEY33" s="2425"/>
      <c r="MEZ33" s="2425"/>
      <c r="MFA33" s="2425"/>
      <c r="MFB33" s="2425"/>
      <c r="MFC33" s="2425"/>
      <c r="MFD33" s="2425"/>
      <c r="MFE33" s="2425"/>
      <c r="MFF33" s="2425"/>
      <c r="MFG33" s="2425"/>
      <c r="MFH33" s="2425"/>
      <c r="MFI33" s="2425"/>
      <c r="MFJ33" s="2425"/>
      <c r="MFK33" s="2425"/>
      <c r="MFL33" s="2425"/>
      <c r="MFM33" s="2425"/>
      <c r="MFN33" s="2425"/>
      <c r="MFO33" s="2425"/>
      <c r="MFP33" s="2425"/>
      <c r="MFQ33" s="2425"/>
      <c r="MFR33" s="2425"/>
      <c r="MFS33" s="2425"/>
      <c r="MFT33" s="2425"/>
      <c r="MFU33" s="2425"/>
      <c r="MFV33" s="2425"/>
      <c r="MFW33" s="2425"/>
      <c r="MFX33" s="2425"/>
      <c r="MFY33" s="2425"/>
      <c r="MFZ33" s="2425"/>
      <c r="MGA33" s="2425"/>
      <c r="MGB33" s="2425"/>
      <c r="MGC33" s="2425"/>
      <c r="MGD33" s="2425"/>
      <c r="MGE33" s="2425"/>
      <c r="MGF33" s="2425"/>
      <c r="MGG33" s="2425"/>
      <c r="MGH33" s="2425"/>
      <c r="MGI33" s="2425"/>
      <c r="MGJ33" s="2425"/>
      <c r="MGK33" s="2425"/>
      <c r="MGL33" s="2425"/>
      <c r="MGM33" s="2425"/>
      <c r="MGN33" s="2425"/>
      <c r="MGO33" s="2425"/>
      <c r="MGP33" s="2425"/>
      <c r="MGQ33" s="2425"/>
      <c r="MGR33" s="2425"/>
      <c r="MGS33" s="2425"/>
      <c r="MGT33" s="2425"/>
      <c r="MGU33" s="2425"/>
      <c r="MGV33" s="2425"/>
      <c r="MGW33" s="2425"/>
      <c r="MGX33" s="2425"/>
      <c r="MGY33" s="2425"/>
      <c r="MGZ33" s="2425"/>
      <c r="MHA33" s="2425"/>
      <c r="MHB33" s="2425"/>
      <c r="MHC33" s="2425"/>
      <c r="MHD33" s="2425"/>
      <c r="MHE33" s="2425"/>
      <c r="MHF33" s="2425"/>
      <c r="MHG33" s="2425"/>
      <c r="MHH33" s="2425"/>
      <c r="MHI33" s="2425"/>
      <c r="MHJ33" s="2425"/>
      <c r="MHK33" s="2425"/>
      <c r="MHL33" s="2425"/>
      <c r="MHM33" s="2425"/>
      <c r="MHN33" s="2425"/>
      <c r="MHO33" s="2425"/>
      <c r="MHP33" s="2425"/>
      <c r="MHQ33" s="2425"/>
      <c r="MHR33" s="2425"/>
      <c r="MHS33" s="2425"/>
      <c r="MHT33" s="2425"/>
      <c r="MHU33" s="2425"/>
      <c r="MHV33" s="2425"/>
      <c r="MHW33" s="2425"/>
      <c r="MHX33" s="2425"/>
      <c r="MHY33" s="2425"/>
      <c r="MHZ33" s="2425"/>
      <c r="MIA33" s="2425"/>
      <c r="MIB33" s="2425"/>
      <c r="MIC33" s="2425"/>
      <c r="MID33" s="2425"/>
      <c r="MIE33" s="2425"/>
      <c r="MIF33" s="2425"/>
      <c r="MIG33" s="2425"/>
      <c r="MIH33" s="2425"/>
      <c r="MII33" s="2425"/>
      <c r="MIJ33" s="2425"/>
      <c r="MIK33" s="2425"/>
      <c r="MIL33" s="2425"/>
      <c r="MIM33" s="2425"/>
      <c r="MIN33" s="2425"/>
      <c r="MIO33" s="2425"/>
      <c r="MIP33" s="2425"/>
      <c r="MIQ33" s="2425"/>
      <c r="MIR33" s="2425"/>
      <c r="MIS33" s="2425"/>
      <c r="MIT33" s="2425"/>
      <c r="MIU33" s="2425"/>
      <c r="MIV33" s="2425"/>
      <c r="MIW33" s="2425"/>
      <c r="MIX33" s="2425"/>
      <c r="MIY33" s="2425"/>
      <c r="MIZ33" s="2425"/>
      <c r="MJA33" s="2425"/>
      <c r="MJB33" s="2425"/>
      <c r="MJC33" s="2425"/>
      <c r="MJD33" s="2425"/>
      <c r="MJE33" s="2425"/>
      <c r="MJF33" s="2425"/>
      <c r="MJG33" s="2425"/>
      <c r="MJH33" s="2425"/>
      <c r="MJI33" s="2425"/>
      <c r="MJJ33" s="2425"/>
      <c r="MJK33" s="2425"/>
      <c r="MJL33" s="2425"/>
      <c r="MJM33" s="2425"/>
      <c r="MJN33" s="2425"/>
      <c r="MJO33" s="2425"/>
      <c r="MJP33" s="2425"/>
      <c r="MJQ33" s="2425"/>
      <c r="MJR33" s="2425"/>
      <c r="MJS33" s="2425"/>
      <c r="MJT33" s="2425"/>
      <c r="MJU33" s="2425"/>
      <c r="MJV33" s="2425"/>
      <c r="MJW33" s="2425"/>
      <c r="MJX33" s="2425"/>
      <c r="MJY33" s="2425"/>
      <c r="MJZ33" s="2425"/>
      <c r="MKA33" s="2425"/>
      <c r="MKB33" s="2425"/>
      <c r="MKC33" s="2425"/>
      <c r="MKD33" s="2425"/>
      <c r="MKE33" s="2425"/>
      <c r="MKF33" s="2425"/>
      <c r="MKG33" s="2425"/>
      <c r="MKH33" s="2425"/>
      <c r="MKI33" s="2425"/>
      <c r="MKJ33" s="2425"/>
      <c r="MKK33" s="2425"/>
      <c r="MKL33" s="2425"/>
      <c r="MKM33" s="2425"/>
      <c r="MKN33" s="2425"/>
      <c r="MKO33" s="2425"/>
      <c r="MKP33" s="2425"/>
      <c r="MKQ33" s="2425"/>
      <c r="MKR33" s="2425"/>
      <c r="MKS33" s="2425"/>
      <c r="MKT33" s="2425"/>
      <c r="MKU33" s="2425"/>
      <c r="MKV33" s="2425"/>
      <c r="MKW33" s="2425"/>
      <c r="MKX33" s="2425"/>
      <c r="MKY33" s="2425"/>
      <c r="MKZ33" s="2425"/>
      <c r="MLA33" s="2425"/>
      <c r="MLB33" s="2425"/>
      <c r="MLC33" s="2425"/>
      <c r="MLD33" s="2425"/>
      <c r="MLE33" s="2425"/>
      <c r="MLF33" s="2425"/>
      <c r="MLG33" s="2425"/>
      <c r="MLH33" s="2425"/>
      <c r="MLI33" s="2425"/>
      <c r="MLJ33" s="2425"/>
      <c r="MLK33" s="2425"/>
      <c r="MLL33" s="2425"/>
      <c r="MLM33" s="2425"/>
      <c r="MLN33" s="2425"/>
      <c r="MLO33" s="2425"/>
      <c r="MLP33" s="2425"/>
      <c r="MLQ33" s="2425"/>
      <c r="MLR33" s="2425"/>
      <c r="MLS33" s="2425"/>
      <c r="MLT33" s="2425"/>
      <c r="MLU33" s="2425"/>
      <c r="MLV33" s="2425"/>
      <c r="MLW33" s="2425"/>
      <c r="MLX33" s="2425"/>
      <c r="MLY33" s="2425"/>
      <c r="MLZ33" s="2425"/>
      <c r="MMA33" s="2425"/>
      <c r="MMB33" s="2425"/>
      <c r="MMC33" s="2425"/>
      <c r="MMD33" s="2425"/>
      <c r="MME33" s="2425"/>
      <c r="MMF33" s="2425"/>
      <c r="MMG33" s="2425"/>
      <c r="MMH33" s="2425"/>
      <c r="MMI33" s="2425"/>
      <c r="MMJ33" s="2425"/>
      <c r="MMK33" s="2425"/>
      <c r="MML33" s="2425"/>
      <c r="MMM33" s="2425"/>
      <c r="MMN33" s="2425"/>
      <c r="MMO33" s="2425"/>
      <c r="MMP33" s="2425"/>
      <c r="MMQ33" s="2425"/>
      <c r="MMR33" s="2425"/>
      <c r="MMS33" s="2425"/>
      <c r="MMT33" s="2425"/>
      <c r="MMU33" s="2425"/>
      <c r="MMV33" s="2425"/>
      <c r="MMW33" s="2425"/>
      <c r="MMX33" s="2425"/>
      <c r="MMY33" s="2425"/>
      <c r="MMZ33" s="2425"/>
      <c r="MNA33" s="2425"/>
      <c r="MNB33" s="2425"/>
      <c r="MNC33" s="2425"/>
      <c r="MND33" s="2425"/>
      <c r="MNE33" s="2425"/>
      <c r="MNF33" s="2425"/>
      <c r="MNG33" s="2425"/>
      <c r="MNH33" s="2425"/>
      <c r="MNI33" s="2425"/>
      <c r="MNJ33" s="2425"/>
      <c r="MNK33" s="2425"/>
      <c r="MNL33" s="2425"/>
      <c r="MNM33" s="2425"/>
      <c r="MNN33" s="2425"/>
      <c r="MNO33" s="2425"/>
      <c r="MNP33" s="2425"/>
      <c r="MNQ33" s="2425"/>
      <c r="MNR33" s="2425"/>
      <c r="MNS33" s="2425"/>
      <c r="MNT33" s="2425"/>
      <c r="MNU33" s="2425"/>
      <c r="MNV33" s="2425"/>
      <c r="MNW33" s="2425"/>
      <c r="MNX33" s="2425"/>
      <c r="MNY33" s="2425"/>
      <c r="MNZ33" s="2425"/>
      <c r="MOA33" s="2425"/>
      <c r="MOB33" s="2425"/>
      <c r="MOC33" s="2425"/>
      <c r="MOD33" s="2425"/>
      <c r="MOE33" s="2425"/>
      <c r="MOF33" s="2425"/>
      <c r="MOG33" s="2425"/>
      <c r="MOH33" s="2425"/>
      <c r="MOI33" s="2425"/>
      <c r="MOJ33" s="2425"/>
      <c r="MOK33" s="2425"/>
      <c r="MOL33" s="2425"/>
      <c r="MOM33" s="2425"/>
      <c r="MON33" s="2425"/>
      <c r="MOO33" s="2425"/>
      <c r="MOP33" s="2425"/>
      <c r="MOQ33" s="2425"/>
      <c r="MOR33" s="2425"/>
      <c r="MOS33" s="2425"/>
      <c r="MOT33" s="2425"/>
      <c r="MOU33" s="2425"/>
      <c r="MOV33" s="2425"/>
      <c r="MOW33" s="2425"/>
      <c r="MOX33" s="2425"/>
      <c r="MOY33" s="2425"/>
      <c r="MOZ33" s="2425"/>
      <c r="MPA33" s="2425"/>
      <c r="MPB33" s="2425"/>
      <c r="MPC33" s="2425"/>
      <c r="MPD33" s="2425"/>
      <c r="MPE33" s="2425"/>
      <c r="MPF33" s="2425"/>
      <c r="MPG33" s="2425"/>
      <c r="MPH33" s="2425"/>
      <c r="MPI33" s="2425"/>
      <c r="MPJ33" s="2425"/>
      <c r="MPK33" s="2425"/>
      <c r="MPL33" s="2425"/>
      <c r="MPM33" s="2425"/>
      <c r="MPN33" s="2425"/>
      <c r="MPO33" s="2425"/>
      <c r="MPP33" s="2425"/>
      <c r="MPQ33" s="2425"/>
      <c r="MPR33" s="2425"/>
      <c r="MPS33" s="2425"/>
      <c r="MPT33" s="2425"/>
      <c r="MPU33" s="2425"/>
      <c r="MPV33" s="2425"/>
      <c r="MPW33" s="2425"/>
      <c r="MPX33" s="2425"/>
      <c r="MPY33" s="2425"/>
      <c r="MPZ33" s="2425"/>
      <c r="MQA33" s="2425"/>
      <c r="MQB33" s="2425"/>
      <c r="MQC33" s="2425"/>
      <c r="MQD33" s="2425"/>
      <c r="MQE33" s="2425"/>
      <c r="MQF33" s="2425"/>
      <c r="MQG33" s="2425"/>
      <c r="MQH33" s="2425"/>
      <c r="MQI33" s="2425"/>
      <c r="MQJ33" s="2425"/>
      <c r="MQK33" s="2425"/>
      <c r="MQL33" s="2425"/>
      <c r="MQM33" s="2425"/>
      <c r="MQN33" s="2425"/>
      <c r="MQO33" s="2425"/>
      <c r="MQP33" s="2425"/>
      <c r="MQQ33" s="2425"/>
      <c r="MQR33" s="2425"/>
      <c r="MQS33" s="2425"/>
      <c r="MQT33" s="2425"/>
      <c r="MQU33" s="2425"/>
      <c r="MQV33" s="2425"/>
      <c r="MQW33" s="2425"/>
      <c r="MQX33" s="2425"/>
      <c r="MQY33" s="2425"/>
      <c r="MQZ33" s="2425"/>
      <c r="MRA33" s="2425"/>
      <c r="MRB33" s="2425"/>
      <c r="MRC33" s="2425"/>
      <c r="MRD33" s="2425"/>
      <c r="MRE33" s="2425"/>
      <c r="MRF33" s="2425"/>
      <c r="MRG33" s="2425"/>
      <c r="MRH33" s="2425"/>
      <c r="MRI33" s="2425"/>
      <c r="MRJ33" s="2425"/>
      <c r="MRK33" s="2425"/>
      <c r="MRL33" s="2425"/>
      <c r="MRM33" s="2425"/>
      <c r="MRN33" s="2425"/>
      <c r="MRO33" s="2425"/>
      <c r="MRP33" s="2425"/>
      <c r="MRQ33" s="2425"/>
      <c r="MRR33" s="2425"/>
      <c r="MRS33" s="2425"/>
      <c r="MRT33" s="2425"/>
      <c r="MRU33" s="2425"/>
      <c r="MRV33" s="2425"/>
      <c r="MRW33" s="2425"/>
      <c r="MRX33" s="2425"/>
      <c r="MRY33" s="2425"/>
      <c r="MRZ33" s="2425"/>
      <c r="MSA33" s="2425"/>
      <c r="MSB33" s="2425"/>
      <c r="MSC33" s="2425"/>
      <c r="MSD33" s="2425"/>
      <c r="MSE33" s="2425"/>
      <c r="MSF33" s="2425"/>
      <c r="MSG33" s="2425"/>
      <c r="MSH33" s="2425"/>
      <c r="MSI33" s="2425"/>
      <c r="MSJ33" s="2425"/>
      <c r="MSK33" s="2425"/>
      <c r="MSL33" s="2425"/>
      <c r="MSM33" s="2425"/>
      <c r="MSN33" s="2425"/>
      <c r="MSO33" s="2425"/>
      <c r="MSP33" s="2425"/>
      <c r="MSQ33" s="2425"/>
      <c r="MSR33" s="2425"/>
      <c r="MSS33" s="2425"/>
      <c r="MST33" s="2425"/>
      <c r="MSU33" s="2425"/>
      <c r="MSV33" s="2425"/>
      <c r="MSW33" s="2425"/>
      <c r="MSX33" s="2425"/>
      <c r="MSY33" s="2425"/>
      <c r="MSZ33" s="2425"/>
      <c r="MTA33" s="2425"/>
      <c r="MTB33" s="2425"/>
      <c r="MTC33" s="2425"/>
      <c r="MTD33" s="2425"/>
      <c r="MTE33" s="2425"/>
      <c r="MTF33" s="2425"/>
      <c r="MTG33" s="2425"/>
      <c r="MTH33" s="2425"/>
      <c r="MTI33" s="2425"/>
      <c r="MTJ33" s="2425"/>
      <c r="MTK33" s="2425"/>
      <c r="MTL33" s="2425"/>
      <c r="MTM33" s="2425"/>
      <c r="MTN33" s="2425"/>
      <c r="MTO33" s="2425"/>
      <c r="MTP33" s="2425"/>
      <c r="MTQ33" s="2425"/>
      <c r="MTR33" s="2425"/>
      <c r="MTS33" s="2425"/>
      <c r="MTT33" s="2425"/>
      <c r="MTU33" s="2425"/>
      <c r="MTV33" s="2425"/>
      <c r="MTW33" s="2425"/>
      <c r="MTX33" s="2425"/>
      <c r="MTY33" s="2425"/>
      <c r="MTZ33" s="2425"/>
      <c r="MUA33" s="2425"/>
      <c r="MUB33" s="2425"/>
      <c r="MUC33" s="2425"/>
      <c r="MUD33" s="2425"/>
      <c r="MUE33" s="2425"/>
      <c r="MUF33" s="2425"/>
      <c r="MUG33" s="2425"/>
      <c r="MUH33" s="2425"/>
      <c r="MUI33" s="2425"/>
      <c r="MUJ33" s="2425"/>
      <c r="MUK33" s="2425"/>
      <c r="MUL33" s="2425"/>
      <c r="MUM33" s="2425"/>
      <c r="MUN33" s="2425"/>
      <c r="MUO33" s="2425"/>
      <c r="MUP33" s="2425"/>
      <c r="MUQ33" s="2425"/>
      <c r="MUR33" s="2425"/>
      <c r="MUS33" s="2425"/>
      <c r="MUT33" s="2425"/>
      <c r="MUU33" s="2425"/>
      <c r="MUV33" s="2425"/>
      <c r="MUW33" s="2425"/>
      <c r="MUX33" s="2425"/>
      <c r="MUY33" s="2425"/>
      <c r="MUZ33" s="2425"/>
      <c r="MVA33" s="2425"/>
      <c r="MVB33" s="2425"/>
      <c r="MVC33" s="2425"/>
      <c r="MVD33" s="2425"/>
      <c r="MVE33" s="2425"/>
      <c r="MVF33" s="2425"/>
      <c r="MVG33" s="2425"/>
      <c r="MVH33" s="2425"/>
      <c r="MVI33" s="2425"/>
      <c r="MVJ33" s="2425"/>
      <c r="MVK33" s="2425"/>
      <c r="MVL33" s="2425"/>
      <c r="MVM33" s="2425"/>
      <c r="MVN33" s="2425"/>
      <c r="MVO33" s="2425"/>
      <c r="MVP33" s="2425"/>
      <c r="MVQ33" s="2425"/>
      <c r="MVR33" s="2425"/>
      <c r="MVS33" s="2425"/>
      <c r="MVT33" s="2425"/>
      <c r="MVU33" s="2425"/>
      <c r="MVV33" s="2425"/>
      <c r="MVW33" s="2425"/>
      <c r="MVX33" s="2425"/>
      <c r="MVY33" s="2425"/>
      <c r="MVZ33" s="2425"/>
      <c r="MWA33" s="2425"/>
      <c r="MWB33" s="2425"/>
      <c r="MWC33" s="2425"/>
      <c r="MWD33" s="2425"/>
      <c r="MWE33" s="2425"/>
      <c r="MWF33" s="2425"/>
      <c r="MWG33" s="2425"/>
      <c r="MWH33" s="2425"/>
      <c r="MWI33" s="2425"/>
      <c r="MWJ33" s="2425"/>
      <c r="MWK33" s="2425"/>
      <c r="MWL33" s="2425"/>
      <c r="MWM33" s="2425"/>
      <c r="MWN33" s="2425"/>
      <c r="MWO33" s="2425"/>
      <c r="MWP33" s="2425"/>
      <c r="MWQ33" s="2425"/>
      <c r="MWR33" s="2425"/>
      <c r="MWS33" s="2425"/>
      <c r="MWT33" s="2425"/>
      <c r="MWU33" s="2425"/>
      <c r="MWV33" s="2425"/>
      <c r="MWW33" s="2425"/>
      <c r="MWX33" s="2425"/>
      <c r="MWY33" s="2425"/>
      <c r="MWZ33" s="2425"/>
      <c r="MXA33" s="2425"/>
      <c r="MXB33" s="2425"/>
      <c r="MXC33" s="2425"/>
      <c r="MXD33" s="2425"/>
      <c r="MXE33" s="2425"/>
      <c r="MXF33" s="2425"/>
      <c r="MXG33" s="2425"/>
      <c r="MXH33" s="2425"/>
      <c r="MXI33" s="2425"/>
      <c r="MXJ33" s="2425"/>
      <c r="MXK33" s="2425"/>
      <c r="MXL33" s="2425"/>
      <c r="MXM33" s="2425"/>
      <c r="MXN33" s="2425"/>
      <c r="MXO33" s="2425"/>
      <c r="MXP33" s="2425"/>
      <c r="MXQ33" s="2425"/>
      <c r="MXR33" s="2425"/>
      <c r="MXS33" s="2425"/>
      <c r="MXT33" s="2425"/>
      <c r="MXU33" s="2425"/>
      <c r="MXV33" s="2425"/>
      <c r="MXW33" s="2425"/>
      <c r="MXX33" s="2425"/>
      <c r="MXY33" s="2425"/>
      <c r="MXZ33" s="2425"/>
      <c r="MYA33" s="2425"/>
      <c r="MYB33" s="2425"/>
      <c r="MYC33" s="2425"/>
      <c r="MYD33" s="2425"/>
      <c r="MYE33" s="2425"/>
      <c r="MYF33" s="2425"/>
      <c r="MYG33" s="2425"/>
      <c r="MYH33" s="2425"/>
      <c r="MYI33" s="2425"/>
      <c r="MYJ33" s="2425"/>
      <c r="MYK33" s="2425"/>
      <c r="MYL33" s="2425"/>
      <c r="MYM33" s="2425"/>
      <c r="MYN33" s="2425"/>
      <c r="MYO33" s="2425"/>
      <c r="MYP33" s="2425"/>
      <c r="MYQ33" s="2425"/>
      <c r="MYR33" s="2425"/>
      <c r="MYS33" s="2425"/>
      <c r="MYT33" s="2425"/>
      <c r="MYU33" s="2425"/>
      <c r="MYV33" s="2425"/>
      <c r="MYW33" s="2425"/>
      <c r="MYX33" s="2425"/>
      <c r="MYY33" s="2425"/>
      <c r="MYZ33" s="2425"/>
      <c r="MZA33" s="2425"/>
      <c r="MZB33" s="2425"/>
      <c r="MZC33" s="2425"/>
      <c r="MZD33" s="2425"/>
      <c r="MZE33" s="2425"/>
      <c r="MZF33" s="2425"/>
      <c r="MZG33" s="2425"/>
      <c r="MZH33" s="2425"/>
      <c r="MZI33" s="2425"/>
      <c r="MZJ33" s="2425"/>
      <c r="MZK33" s="2425"/>
      <c r="MZL33" s="2425"/>
      <c r="MZM33" s="2425"/>
      <c r="MZN33" s="2425"/>
      <c r="MZO33" s="2425"/>
      <c r="MZP33" s="2425"/>
      <c r="MZQ33" s="2425"/>
      <c r="MZR33" s="2425"/>
      <c r="MZS33" s="2425"/>
      <c r="MZT33" s="2425"/>
      <c r="MZU33" s="2425"/>
      <c r="MZV33" s="2425"/>
      <c r="MZW33" s="2425"/>
      <c r="MZX33" s="2425"/>
      <c r="MZY33" s="2425"/>
      <c r="MZZ33" s="2425"/>
      <c r="NAA33" s="2425"/>
      <c r="NAB33" s="2425"/>
      <c r="NAC33" s="2425"/>
      <c r="NAD33" s="2425"/>
      <c r="NAE33" s="2425"/>
      <c r="NAF33" s="2425"/>
      <c r="NAG33" s="2425"/>
      <c r="NAH33" s="2425"/>
      <c r="NAI33" s="2425"/>
      <c r="NAJ33" s="2425"/>
      <c r="NAK33" s="2425"/>
      <c r="NAL33" s="2425"/>
      <c r="NAM33" s="2425"/>
      <c r="NAN33" s="2425"/>
      <c r="NAO33" s="2425"/>
      <c r="NAP33" s="2425"/>
      <c r="NAQ33" s="2425"/>
      <c r="NAR33" s="2425"/>
      <c r="NAS33" s="2425"/>
      <c r="NAT33" s="2425"/>
      <c r="NAU33" s="2425"/>
      <c r="NAV33" s="2425"/>
      <c r="NAW33" s="2425"/>
      <c r="NAX33" s="2425"/>
      <c r="NAY33" s="2425"/>
      <c r="NAZ33" s="2425"/>
      <c r="NBA33" s="2425"/>
      <c r="NBB33" s="2425"/>
      <c r="NBC33" s="2425"/>
      <c r="NBD33" s="2425"/>
      <c r="NBE33" s="2425"/>
      <c r="NBF33" s="2425"/>
      <c r="NBG33" s="2425"/>
      <c r="NBH33" s="2425"/>
      <c r="NBI33" s="2425"/>
      <c r="NBJ33" s="2425"/>
      <c r="NBK33" s="2425"/>
      <c r="NBL33" s="2425"/>
      <c r="NBM33" s="2425"/>
      <c r="NBN33" s="2425"/>
      <c r="NBO33" s="2425"/>
      <c r="NBP33" s="2425"/>
      <c r="NBQ33" s="2425"/>
      <c r="NBR33" s="2425"/>
      <c r="NBS33" s="2425"/>
      <c r="NBT33" s="2425"/>
      <c r="NBU33" s="2425"/>
      <c r="NBV33" s="2425"/>
      <c r="NBW33" s="2425"/>
      <c r="NBX33" s="2425"/>
      <c r="NBY33" s="2425"/>
      <c r="NBZ33" s="2425"/>
      <c r="NCA33" s="2425"/>
      <c r="NCB33" s="2425"/>
      <c r="NCC33" s="2425"/>
      <c r="NCD33" s="2425"/>
      <c r="NCE33" s="2425"/>
      <c r="NCF33" s="2425"/>
      <c r="NCG33" s="2425"/>
      <c r="NCH33" s="2425"/>
      <c r="NCI33" s="2425"/>
      <c r="NCJ33" s="2425"/>
      <c r="NCK33" s="2425"/>
      <c r="NCL33" s="2425"/>
      <c r="NCM33" s="2425"/>
      <c r="NCN33" s="2425"/>
      <c r="NCO33" s="2425"/>
      <c r="NCP33" s="2425"/>
      <c r="NCQ33" s="2425"/>
      <c r="NCR33" s="2425"/>
      <c r="NCS33" s="2425"/>
      <c r="NCT33" s="2425"/>
      <c r="NCU33" s="2425"/>
      <c r="NCV33" s="2425"/>
      <c r="NCW33" s="2425"/>
      <c r="NCX33" s="2425"/>
      <c r="NCY33" s="2425"/>
      <c r="NCZ33" s="2425"/>
      <c r="NDA33" s="2425"/>
      <c r="NDB33" s="2425"/>
      <c r="NDC33" s="2425"/>
      <c r="NDD33" s="2425"/>
      <c r="NDE33" s="2425"/>
      <c r="NDF33" s="2425"/>
      <c r="NDG33" s="2425"/>
      <c r="NDH33" s="2425"/>
      <c r="NDI33" s="2425"/>
      <c r="NDJ33" s="2425"/>
      <c r="NDK33" s="2425"/>
      <c r="NDL33" s="2425"/>
      <c r="NDM33" s="2425"/>
      <c r="NDN33" s="2425"/>
      <c r="NDO33" s="2425"/>
      <c r="NDP33" s="2425"/>
      <c r="NDQ33" s="2425"/>
      <c r="NDR33" s="2425"/>
      <c r="NDS33" s="2425"/>
      <c r="NDT33" s="2425"/>
      <c r="NDU33" s="2425"/>
      <c r="NDV33" s="2425"/>
      <c r="NDW33" s="2425"/>
      <c r="NDX33" s="2425"/>
      <c r="NDY33" s="2425"/>
      <c r="NDZ33" s="2425"/>
      <c r="NEA33" s="2425"/>
      <c r="NEB33" s="2425"/>
      <c r="NEC33" s="2425"/>
      <c r="NED33" s="2425"/>
      <c r="NEE33" s="2425"/>
      <c r="NEF33" s="2425"/>
      <c r="NEG33" s="2425"/>
      <c r="NEH33" s="2425"/>
      <c r="NEI33" s="2425"/>
      <c r="NEJ33" s="2425"/>
      <c r="NEK33" s="2425"/>
      <c r="NEL33" s="2425"/>
      <c r="NEM33" s="2425"/>
      <c r="NEN33" s="2425"/>
      <c r="NEO33" s="2425"/>
      <c r="NEP33" s="2425"/>
      <c r="NEQ33" s="2425"/>
      <c r="NER33" s="2425"/>
      <c r="NES33" s="2425"/>
      <c r="NET33" s="2425"/>
      <c r="NEU33" s="2425"/>
      <c r="NEV33" s="2425"/>
      <c r="NEW33" s="2425"/>
      <c r="NEX33" s="2425"/>
      <c r="NEY33" s="2425"/>
      <c r="NEZ33" s="2425"/>
      <c r="NFA33" s="2425"/>
      <c r="NFB33" s="2425"/>
      <c r="NFC33" s="2425"/>
      <c r="NFD33" s="2425"/>
      <c r="NFE33" s="2425"/>
      <c r="NFF33" s="2425"/>
      <c r="NFG33" s="2425"/>
      <c r="NFH33" s="2425"/>
      <c r="NFI33" s="2425"/>
      <c r="NFJ33" s="2425"/>
      <c r="NFK33" s="2425"/>
      <c r="NFL33" s="2425"/>
      <c r="NFM33" s="2425"/>
      <c r="NFN33" s="2425"/>
      <c r="NFO33" s="2425"/>
      <c r="NFP33" s="2425"/>
      <c r="NFQ33" s="2425"/>
      <c r="NFR33" s="2425"/>
      <c r="NFS33" s="2425"/>
      <c r="NFT33" s="2425"/>
      <c r="NFU33" s="2425"/>
      <c r="NFV33" s="2425"/>
      <c r="NFW33" s="2425"/>
      <c r="NFX33" s="2425"/>
      <c r="NFY33" s="2425"/>
      <c r="NFZ33" s="2425"/>
      <c r="NGA33" s="2425"/>
      <c r="NGB33" s="2425"/>
      <c r="NGC33" s="2425"/>
      <c r="NGD33" s="2425"/>
      <c r="NGE33" s="2425"/>
      <c r="NGF33" s="2425"/>
      <c r="NGG33" s="2425"/>
      <c r="NGH33" s="2425"/>
      <c r="NGI33" s="2425"/>
      <c r="NGJ33" s="2425"/>
      <c r="NGK33" s="2425"/>
      <c r="NGL33" s="2425"/>
      <c r="NGM33" s="2425"/>
      <c r="NGN33" s="2425"/>
      <c r="NGO33" s="2425"/>
      <c r="NGP33" s="2425"/>
      <c r="NGQ33" s="2425"/>
      <c r="NGR33" s="2425"/>
      <c r="NGS33" s="2425"/>
      <c r="NGT33" s="2425"/>
      <c r="NGU33" s="2425"/>
      <c r="NGV33" s="2425"/>
      <c r="NGW33" s="2425"/>
      <c r="NGX33" s="2425"/>
      <c r="NGY33" s="2425"/>
      <c r="NGZ33" s="2425"/>
      <c r="NHA33" s="2425"/>
      <c r="NHB33" s="2425"/>
      <c r="NHC33" s="2425"/>
      <c r="NHD33" s="2425"/>
      <c r="NHE33" s="2425"/>
      <c r="NHF33" s="2425"/>
      <c r="NHG33" s="2425"/>
      <c r="NHH33" s="2425"/>
      <c r="NHI33" s="2425"/>
      <c r="NHJ33" s="2425"/>
      <c r="NHK33" s="2425"/>
      <c r="NHL33" s="2425"/>
      <c r="NHM33" s="2425"/>
      <c r="NHN33" s="2425"/>
      <c r="NHO33" s="2425"/>
      <c r="NHP33" s="2425"/>
      <c r="NHQ33" s="2425"/>
      <c r="NHR33" s="2425"/>
      <c r="NHS33" s="2425"/>
      <c r="NHT33" s="2425"/>
      <c r="NHU33" s="2425"/>
      <c r="NHV33" s="2425"/>
      <c r="NHW33" s="2425"/>
      <c r="NHX33" s="2425"/>
      <c r="NHY33" s="2425"/>
      <c r="NHZ33" s="2425"/>
      <c r="NIA33" s="2425"/>
      <c r="NIB33" s="2425"/>
      <c r="NIC33" s="2425"/>
      <c r="NID33" s="2425"/>
      <c r="NIE33" s="2425"/>
      <c r="NIF33" s="2425"/>
      <c r="NIG33" s="2425"/>
      <c r="NIH33" s="2425"/>
      <c r="NII33" s="2425"/>
      <c r="NIJ33" s="2425"/>
      <c r="NIK33" s="2425"/>
      <c r="NIL33" s="2425"/>
      <c r="NIM33" s="2425"/>
      <c r="NIN33" s="2425"/>
      <c r="NIO33" s="2425"/>
      <c r="NIP33" s="2425"/>
      <c r="NIQ33" s="2425"/>
      <c r="NIR33" s="2425"/>
      <c r="NIS33" s="2425"/>
      <c r="NIT33" s="2425"/>
      <c r="NIU33" s="2425"/>
      <c r="NIV33" s="2425"/>
      <c r="NIW33" s="2425"/>
      <c r="NIX33" s="2425"/>
      <c r="NIY33" s="2425"/>
      <c r="NIZ33" s="2425"/>
      <c r="NJA33" s="2425"/>
      <c r="NJB33" s="2425"/>
      <c r="NJC33" s="2425"/>
      <c r="NJD33" s="2425"/>
      <c r="NJE33" s="2425"/>
      <c r="NJF33" s="2425"/>
      <c r="NJG33" s="2425"/>
      <c r="NJH33" s="2425"/>
      <c r="NJI33" s="2425"/>
      <c r="NJJ33" s="2425"/>
      <c r="NJK33" s="2425"/>
      <c r="NJL33" s="2425"/>
      <c r="NJM33" s="2425"/>
      <c r="NJN33" s="2425"/>
      <c r="NJO33" s="2425"/>
      <c r="NJP33" s="2425"/>
      <c r="NJQ33" s="2425"/>
      <c r="NJR33" s="2425"/>
      <c r="NJS33" s="2425"/>
      <c r="NJT33" s="2425"/>
      <c r="NJU33" s="2425"/>
      <c r="NJV33" s="2425"/>
      <c r="NJW33" s="2425"/>
      <c r="NJX33" s="2425"/>
      <c r="NJY33" s="2425"/>
      <c r="NJZ33" s="2425"/>
      <c r="NKA33" s="2425"/>
      <c r="NKB33" s="2425"/>
      <c r="NKC33" s="2425"/>
      <c r="NKD33" s="2425"/>
      <c r="NKE33" s="2425"/>
      <c r="NKF33" s="2425"/>
      <c r="NKG33" s="2425"/>
      <c r="NKH33" s="2425"/>
      <c r="NKI33" s="2425"/>
      <c r="NKJ33" s="2425"/>
      <c r="NKK33" s="2425"/>
      <c r="NKL33" s="2425"/>
      <c r="NKM33" s="2425"/>
      <c r="NKN33" s="2425"/>
      <c r="NKO33" s="2425"/>
      <c r="NKP33" s="2425"/>
      <c r="NKQ33" s="2425"/>
      <c r="NKR33" s="2425"/>
      <c r="NKS33" s="2425"/>
      <c r="NKT33" s="2425"/>
      <c r="NKU33" s="2425"/>
      <c r="NKV33" s="2425"/>
      <c r="NKW33" s="2425"/>
      <c r="NKX33" s="2425"/>
      <c r="NKY33" s="2425"/>
      <c r="NKZ33" s="2425"/>
      <c r="NLA33" s="2425"/>
      <c r="NLB33" s="2425"/>
      <c r="NLC33" s="2425"/>
      <c r="NLD33" s="2425"/>
      <c r="NLE33" s="2425"/>
      <c r="NLF33" s="2425"/>
      <c r="NLG33" s="2425"/>
      <c r="NLH33" s="2425"/>
      <c r="NLI33" s="2425"/>
      <c r="NLJ33" s="2425"/>
      <c r="NLK33" s="2425"/>
      <c r="NLL33" s="2425"/>
      <c r="NLM33" s="2425"/>
      <c r="NLN33" s="2425"/>
      <c r="NLO33" s="2425"/>
      <c r="NLP33" s="2425"/>
      <c r="NLQ33" s="2425"/>
      <c r="NLR33" s="2425"/>
      <c r="NLS33" s="2425"/>
      <c r="NLT33" s="2425"/>
      <c r="NLU33" s="2425"/>
      <c r="NLV33" s="2425"/>
      <c r="NLW33" s="2425"/>
      <c r="NLX33" s="2425"/>
      <c r="NLY33" s="2425"/>
      <c r="NLZ33" s="2425"/>
      <c r="NMA33" s="2425"/>
      <c r="NMB33" s="2425"/>
      <c r="NMC33" s="2425"/>
      <c r="NMD33" s="2425"/>
      <c r="NME33" s="2425"/>
      <c r="NMF33" s="2425"/>
      <c r="NMG33" s="2425"/>
      <c r="NMH33" s="2425"/>
      <c r="NMI33" s="2425"/>
      <c r="NMJ33" s="2425"/>
      <c r="NMK33" s="2425"/>
      <c r="NML33" s="2425"/>
      <c r="NMM33" s="2425"/>
      <c r="NMN33" s="2425"/>
      <c r="NMO33" s="2425"/>
      <c r="NMP33" s="2425"/>
      <c r="NMQ33" s="2425"/>
      <c r="NMR33" s="2425"/>
      <c r="NMS33" s="2425"/>
      <c r="NMT33" s="2425"/>
      <c r="NMU33" s="2425"/>
      <c r="NMV33" s="2425"/>
      <c r="NMW33" s="2425"/>
      <c r="NMX33" s="2425"/>
      <c r="NMY33" s="2425"/>
      <c r="NMZ33" s="2425"/>
      <c r="NNA33" s="2425"/>
      <c r="NNB33" s="2425"/>
      <c r="NNC33" s="2425"/>
      <c r="NND33" s="2425"/>
      <c r="NNE33" s="2425"/>
      <c r="NNF33" s="2425"/>
      <c r="NNG33" s="2425"/>
      <c r="NNH33" s="2425"/>
      <c r="NNI33" s="2425"/>
      <c r="NNJ33" s="2425"/>
      <c r="NNK33" s="2425"/>
      <c r="NNL33" s="2425"/>
      <c r="NNM33" s="2425"/>
      <c r="NNN33" s="2425"/>
      <c r="NNO33" s="2425"/>
      <c r="NNP33" s="2425"/>
      <c r="NNQ33" s="2425"/>
      <c r="NNR33" s="2425"/>
      <c r="NNS33" s="2425"/>
      <c r="NNT33" s="2425"/>
      <c r="NNU33" s="2425"/>
      <c r="NNV33" s="2425"/>
      <c r="NNW33" s="2425"/>
      <c r="NNX33" s="2425"/>
      <c r="NNY33" s="2425"/>
      <c r="NNZ33" s="2425"/>
      <c r="NOA33" s="2425"/>
      <c r="NOB33" s="2425"/>
      <c r="NOC33" s="2425"/>
      <c r="NOD33" s="2425"/>
      <c r="NOE33" s="2425"/>
      <c r="NOF33" s="2425"/>
      <c r="NOG33" s="2425"/>
      <c r="NOH33" s="2425"/>
      <c r="NOI33" s="2425"/>
      <c r="NOJ33" s="2425"/>
      <c r="NOK33" s="2425"/>
      <c r="NOL33" s="2425"/>
      <c r="NOM33" s="2425"/>
      <c r="NON33" s="2425"/>
      <c r="NOO33" s="2425"/>
      <c r="NOP33" s="2425"/>
      <c r="NOQ33" s="2425"/>
      <c r="NOR33" s="2425"/>
      <c r="NOS33" s="2425"/>
      <c r="NOT33" s="2425"/>
      <c r="NOU33" s="2425"/>
      <c r="NOV33" s="2425"/>
      <c r="NOW33" s="2425"/>
      <c r="NOX33" s="2425"/>
      <c r="NOY33" s="2425"/>
      <c r="NOZ33" s="2425"/>
      <c r="NPA33" s="2425"/>
      <c r="NPB33" s="2425"/>
      <c r="NPC33" s="2425"/>
      <c r="NPD33" s="2425"/>
      <c r="NPE33" s="2425"/>
      <c r="NPF33" s="2425"/>
      <c r="NPG33" s="2425"/>
      <c r="NPH33" s="2425"/>
      <c r="NPI33" s="2425"/>
      <c r="NPJ33" s="2425"/>
      <c r="NPK33" s="2425"/>
      <c r="NPL33" s="2425"/>
      <c r="NPM33" s="2425"/>
      <c r="NPN33" s="2425"/>
      <c r="NPO33" s="2425"/>
      <c r="NPP33" s="2425"/>
      <c r="NPQ33" s="2425"/>
      <c r="NPR33" s="2425"/>
      <c r="NPS33" s="2425"/>
      <c r="NPT33" s="2425"/>
      <c r="NPU33" s="2425"/>
      <c r="NPV33" s="2425"/>
      <c r="NPW33" s="2425"/>
      <c r="NPX33" s="2425"/>
      <c r="NPY33" s="2425"/>
      <c r="NPZ33" s="2425"/>
      <c r="NQA33" s="2425"/>
      <c r="NQB33" s="2425"/>
      <c r="NQC33" s="2425"/>
      <c r="NQD33" s="2425"/>
      <c r="NQE33" s="2425"/>
      <c r="NQF33" s="2425"/>
      <c r="NQG33" s="2425"/>
      <c r="NQH33" s="2425"/>
      <c r="NQI33" s="2425"/>
      <c r="NQJ33" s="2425"/>
      <c r="NQK33" s="2425"/>
      <c r="NQL33" s="2425"/>
      <c r="NQM33" s="2425"/>
      <c r="NQN33" s="2425"/>
      <c r="NQO33" s="2425"/>
      <c r="NQP33" s="2425"/>
      <c r="NQQ33" s="2425"/>
      <c r="NQR33" s="2425"/>
      <c r="NQS33" s="2425"/>
      <c r="NQT33" s="2425"/>
      <c r="NQU33" s="2425"/>
      <c r="NQV33" s="2425"/>
      <c r="NQW33" s="2425"/>
      <c r="NQX33" s="2425"/>
      <c r="NQY33" s="2425"/>
      <c r="NQZ33" s="2425"/>
      <c r="NRA33" s="2425"/>
      <c r="NRB33" s="2425"/>
      <c r="NRC33" s="2425"/>
      <c r="NRD33" s="2425"/>
      <c r="NRE33" s="2425"/>
      <c r="NRF33" s="2425"/>
      <c r="NRG33" s="2425"/>
      <c r="NRH33" s="2425"/>
      <c r="NRI33" s="2425"/>
      <c r="NRJ33" s="2425"/>
      <c r="NRK33" s="2425"/>
      <c r="NRL33" s="2425"/>
      <c r="NRM33" s="2425"/>
      <c r="NRN33" s="2425"/>
      <c r="NRO33" s="2425"/>
      <c r="NRP33" s="2425"/>
      <c r="NRQ33" s="2425"/>
      <c r="NRR33" s="2425"/>
      <c r="NRS33" s="2425"/>
      <c r="NRT33" s="2425"/>
      <c r="NRU33" s="2425"/>
      <c r="NRV33" s="2425"/>
      <c r="NRW33" s="2425"/>
      <c r="NRX33" s="2425"/>
      <c r="NRY33" s="2425"/>
      <c r="NRZ33" s="2425"/>
      <c r="NSA33" s="2425"/>
      <c r="NSB33" s="2425"/>
      <c r="NSC33" s="2425"/>
      <c r="NSD33" s="2425"/>
      <c r="NSE33" s="2425"/>
      <c r="NSF33" s="2425"/>
      <c r="NSG33" s="2425"/>
      <c r="NSH33" s="2425"/>
      <c r="NSI33" s="2425"/>
      <c r="NSJ33" s="2425"/>
      <c r="NSK33" s="2425"/>
      <c r="NSL33" s="2425"/>
      <c r="NSM33" s="2425"/>
      <c r="NSN33" s="2425"/>
      <c r="NSO33" s="2425"/>
      <c r="NSP33" s="2425"/>
      <c r="NSQ33" s="2425"/>
      <c r="NSR33" s="2425"/>
      <c r="NSS33" s="2425"/>
      <c r="NST33" s="2425"/>
      <c r="NSU33" s="2425"/>
      <c r="NSV33" s="2425"/>
      <c r="NSW33" s="2425"/>
      <c r="NSX33" s="2425"/>
      <c r="NSY33" s="2425"/>
      <c r="NSZ33" s="2425"/>
      <c r="NTA33" s="2425"/>
      <c r="NTB33" s="2425"/>
      <c r="NTC33" s="2425"/>
      <c r="NTD33" s="2425"/>
      <c r="NTE33" s="2425"/>
      <c r="NTF33" s="2425"/>
      <c r="NTG33" s="2425"/>
      <c r="NTH33" s="2425"/>
      <c r="NTI33" s="2425"/>
      <c r="NTJ33" s="2425"/>
      <c r="NTK33" s="2425"/>
      <c r="NTL33" s="2425"/>
      <c r="NTM33" s="2425"/>
      <c r="NTN33" s="2425"/>
      <c r="NTO33" s="2425"/>
      <c r="NTP33" s="2425"/>
      <c r="NTQ33" s="2425"/>
      <c r="NTR33" s="2425"/>
      <c r="NTS33" s="2425"/>
      <c r="NTT33" s="2425"/>
      <c r="NTU33" s="2425"/>
      <c r="NTV33" s="2425"/>
      <c r="NTW33" s="2425"/>
      <c r="NTX33" s="2425"/>
      <c r="NTY33" s="2425"/>
      <c r="NTZ33" s="2425"/>
      <c r="NUA33" s="2425"/>
      <c r="NUB33" s="2425"/>
      <c r="NUC33" s="2425"/>
      <c r="NUD33" s="2425"/>
      <c r="NUE33" s="2425"/>
      <c r="NUF33" s="2425"/>
      <c r="NUG33" s="2425"/>
      <c r="NUH33" s="2425"/>
      <c r="NUI33" s="2425"/>
      <c r="NUJ33" s="2425"/>
      <c r="NUK33" s="2425"/>
      <c r="NUL33" s="2425"/>
      <c r="NUM33" s="2425"/>
      <c r="NUN33" s="2425"/>
      <c r="NUO33" s="2425"/>
      <c r="NUP33" s="2425"/>
      <c r="NUQ33" s="2425"/>
      <c r="NUR33" s="2425"/>
      <c r="NUS33" s="2425"/>
      <c r="NUT33" s="2425"/>
      <c r="NUU33" s="2425"/>
      <c r="NUV33" s="2425"/>
      <c r="NUW33" s="2425"/>
      <c r="NUX33" s="2425"/>
      <c r="NUY33" s="2425"/>
      <c r="NUZ33" s="2425"/>
      <c r="NVA33" s="2425"/>
      <c r="NVB33" s="2425"/>
      <c r="NVC33" s="2425"/>
      <c r="NVD33" s="2425"/>
      <c r="NVE33" s="2425"/>
      <c r="NVF33" s="2425"/>
      <c r="NVG33" s="2425"/>
      <c r="NVH33" s="2425"/>
      <c r="NVI33" s="2425"/>
      <c r="NVJ33" s="2425"/>
      <c r="NVK33" s="2425"/>
      <c r="NVL33" s="2425"/>
      <c r="NVM33" s="2425"/>
      <c r="NVN33" s="2425"/>
      <c r="NVO33" s="2425"/>
      <c r="NVP33" s="2425"/>
      <c r="NVQ33" s="2425"/>
      <c r="NVR33" s="2425"/>
      <c r="NVS33" s="2425"/>
      <c r="NVT33" s="2425"/>
      <c r="NVU33" s="2425"/>
      <c r="NVV33" s="2425"/>
      <c r="NVW33" s="2425"/>
      <c r="NVX33" s="2425"/>
      <c r="NVY33" s="2425"/>
      <c r="NVZ33" s="2425"/>
      <c r="NWA33" s="2425"/>
      <c r="NWB33" s="2425"/>
      <c r="NWC33" s="2425"/>
      <c r="NWD33" s="2425"/>
      <c r="NWE33" s="2425"/>
      <c r="NWF33" s="2425"/>
      <c r="NWG33" s="2425"/>
      <c r="NWH33" s="2425"/>
      <c r="NWI33" s="2425"/>
      <c r="NWJ33" s="2425"/>
      <c r="NWK33" s="2425"/>
      <c r="NWL33" s="2425"/>
      <c r="NWM33" s="2425"/>
      <c r="NWN33" s="2425"/>
      <c r="NWO33" s="2425"/>
      <c r="NWP33" s="2425"/>
      <c r="NWQ33" s="2425"/>
      <c r="NWR33" s="2425"/>
      <c r="NWS33" s="2425"/>
      <c r="NWT33" s="2425"/>
      <c r="NWU33" s="2425"/>
      <c r="NWV33" s="2425"/>
      <c r="NWW33" s="2425"/>
      <c r="NWX33" s="2425"/>
      <c r="NWY33" s="2425"/>
      <c r="NWZ33" s="2425"/>
      <c r="NXA33" s="2425"/>
      <c r="NXB33" s="2425"/>
      <c r="NXC33" s="2425"/>
      <c r="NXD33" s="2425"/>
      <c r="NXE33" s="2425"/>
      <c r="NXF33" s="2425"/>
      <c r="NXG33" s="2425"/>
      <c r="NXH33" s="2425"/>
      <c r="NXI33" s="2425"/>
      <c r="NXJ33" s="2425"/>
      <c r="NXK33" s="2425"/>
      <c r="NXL33" s="2425"/>
      <c r="NXM33" s="2425"/>
      <c r="NXN33" s="2425"/>
      <c r="NXO33" s="2425"/>
      <c r="NXP33" s="2425"/>
      <c r="NXQ33" s="2425"/>
      <c r="NXR33" s="2425"/>
      <c r="NXS33" s="2425"/>
      <c r="NXT33" s="2425"/>
      <c r="NXU33" s="2425"/>
      <c r="NXV33" s="2425"/>
      <c r="NXW33" s="2425"/>
      <c r="NXX33" s="2425"/>
      <c r="NXY33" s="2425"/>
      <c r="NXZ33" s="2425"/>
      <c r="NYA33" s="2425"/>
      <c r="NYB33" s="2425"/>
      <c r="NYC33" s="2425"/>
      <c r="NYD33" s="2425"/>
      <c r="NYE33" s="2425"/>
      <c r="NYF33" s="2425"/>
      <c r="NYG33" s="2425"/>
      <c r="NYH33" s="2425"/>
      <c r="NYI33" s="2425"/>
      <c r="NYJ33" s="2425"/>
      <c r="NYK33" s="2425"/>
      <c r="NYL33" s="2425"/>
      <c r="NYM33" s="2425"/>
      <c r="NYN33" s="2425"/>
      <c r="NYO33" s="2425"/>
      <c r="NYP33" s="2425"/>
      <c r="NYQ33" s="2425"/>
      <c r="NYR33" s="2425"/>
      <c r="NYS33" s="2425"/>
      <c r="NYT33" s="2425"/>
      <c r="NYU33" s="2425"/>
      <c r="NYV33" s="2425"/>
      <c r="NYW33" s="2425"/>
      <c r="NYX33" s="2425"/>
      <c r="NYY33" s="2425"/>
      <c r="NYZ33" s="2425"/>
      <c r="NZA33" s="2425"/>
      <c r="NZB33" s="2425"/>
      <c r="NZC33" s="2425"/>
      <c r="NZD33" s="2425"/>
      <c r="NZE33" s="2425"/>
      <c r="NZF33" s="2425"/>
      <c r="NZG33" s="2425"/>
      <c r="NZH33" s="2425"/>
      <c r="NZI33" s="2425"/>
      <c r="NZJ33" s="2425"/>
      <c r="NZK33" s="2425"/>
      <c r="NZL33" s="2425"/>
      <c r="NZM33" s="2425"/>
      <c r="NZN33" s="2425"/>
      <c r="NZO33" s="2425"/>
      <c r="NZP33" s="2425"/>
      <c r="NZQ33" s="2425"/>
      <c r="NZR33" s="2425"/>
      <c r="NZS33" s="2425"/>
      <c r="NZT33" s="2425"/>
      <c r="NZU33" s="2425"/>
      <c r="NZV33" s="2425"/>
      <c r="NZW33" s="2425"/>
      <c r="NZX33" s="2425"/>
      <c r="NZY33" s="2425"/>
      <c r="NZZ33" s="2425"/>
      <c r="OAA33" s="2425"/>
      <c r="OAB33" s="2425"/>
      <c r="OAC33" s="2425"/>
      <c r="OAD33" s="2425"/>
      <c r="OAE33" s="2425"/>
      <c r="OAF33" s="2425"/>
      <c r="OAG33" s="2425"/>
      <c r="OAH33" s="2425"/>
      <c r="OAI33" s="2425"/>
      <c r="OAJ33" s="2425"/>
      <c r="OAK33" s="2425"/>
      <c r="OAL33" s="2425"/>
      <c r="OAM33" s="2425"/>
      <c r="OAN33" s="2425"/>
      <c r="OAO33" s="2425"/>
      <c r="OAP33" s="2425"/>
      <c r="OAQ33" s="2425"/>
      <c r="OAR33" s="2425"/>
      <c r="OAS33" s="2425"/>
      <c r="OAT33" s="2425"/>
      <c r="OAU33" s="2425"/>
      <c r="OAV33" s="2425"/>
      <c r="OAW33" s="2425"/>
      <c r="OAX33" s="2425"/>
      <c r="OAY33" s="2425"/>
      <c r="OAZ33" s="2425"/>
      <c r="OBA33" s="2425"/>
      <c r="OBB33" s="2425"/>
      <c r="OBC33" s="2425"/>
      <c r="OBD33" s="2425"/>
      <c r="OBE33" s="2425"/>
      <c r="OBF33" s="2425"/>
      <c r="OBG33" s="2425"/>
      <c r="OBH33" s="2425"/>
      <c r="OBI33" s="2425"/>
      <c r="OBJ33" s="2425"/>
      <c r="OBK33" s="2425"/>
      <c r="OBL33" s="2425"/>
      <c r="OBM33" s="2425"/>
      <c r="OBN33" s="2425"/>
      <c r="OBO33" s="2425"/>
      <c r="OBP33" s="2425"/>
      <c r="OBQ33" s="2425"/>
      <c r="OBR33" s="2425"/>
      <c r="OBS33" s="2425"/>
      <c r="OBT33" s="2425"/>
      <c r="OBU33" s="2425"/>
      <c r="OBV33" s="2425"/>
      <c r="OBW33" s="2425"/>
      <c r="OBX33" s="2425"/>
      <c r="OBY33" s="2425"/>
      <c r="OBZ33" s="2425"/>
      <c r="OCA33" s="2425"/>
      <c r="OCB33" s="2425"/>
      <c r="OCC33" s="2425"/>
      <c r="OCD33" s="2425"/>
      <c r="OCE33" s="2425"/>
      <c r="OCF33" s="2425"/>
      <c r="OCG33" s="2425"/>
      <c r="OCH33" s="2425"/>
      <c r="OCI33" s="2425"/>
      <c r="OCJ33" s="2425"/>
      <c r="OCK33" s="2425"/>
      <c r="OCL33" s="2425"/>
      <c r="OCM33" s="2425"/>
      <c r="OCN33" s="2425"/>
      <c r="OCO33" s="2425"/>
      <c r="OCP33" s="2425"/>
      <c r="OCQ33" s="2425"/>
      <c r="OCR33" s="2425"/>
      <c r="OCS33" s="2425"/>
      <c r="OCT33" s="2425"/>
      <c r="OCU33" s="2425"/>
      <c r="OCV33" s="2425"/>
      <c r="OCW33" s="2425"/>
      <c r="OCX33" s="2425"/>
      <c r="OCY33" s="2425"/>
      <c r="OCZ33" s="2425"/>
      <c r="ODA33" s="2425"/>
      <c r="ODB33" s="2425"/>
      <c r="ODC33" s="2425"/>
      <c r="ODD33" s="2425"/>
      <c r="ODE33" s="2425"/>
      <c r="ODF33" s="2425"/>
      <c r="ODG33" s="2425"/>
      <c r="ODH33" s="2425"/>
      <c r="ODI33" s="2425"/>
      <c r="ODJ33" s="2425"/>
      <c r="ODK33" s="2425"/>
      <c r="ODL33" s="2425"/>
      <c r="ODM33" s="2425"/>
      <c r="ODN33" s="2425"/>
      <c r="ODO33" s="2425"/>
      <c r="ODP33" s="2425"/>
      <c r="ODQ33" s="2425"/>
      <c r="ODR33" s="2425"/>
      <c r="ODS33" s="2425"/>
      <c r="ODT33" s="2425"/>
      <c r="ODU33" s="2425"/>
      <c r="ODV33" s="2425"/>
      <c r="ODW33" s="2425"/>
      <c r="ODX33" s="2425"/>
      <c r="ODY33" s="2425"/>
      <c r="ODZ33" s="2425"/>
      <c r="OEA33" s="2425"/>
      <c r="OEB33" s="2425"/>
      <c r="OEC33" s="2425"/>
      <c r="OED33" s="2425"/>
      <c r="OEE33" s="2425"/>
      <c r="OEF33" s="2425"/>
      <c r="OEG33" s="2425"/>
      <c r="OEH33" s="2425"/>
      <c r="OEI33" s="2425"/>
      <c r="OEJ33" s="2425"/>
      <c r="OEK33" s="2425"/>
      <c r="OEL33" s="2425"/>
      <c r="OEM33" s="2425"/>
      <c r="OEN33" s="2425"/>
      <c r="OEO33" s="2425"/>
      <c r="OEP33" s="2425"/>
      <c r="OEQ33" s="2425"/>
      <c r="OER33" s="2425"/>
      <c r="OES33" s="2425"/>
      <c r="OET33" s="2425"/>
      <c r="OEU33" s="2425"/>
      <c r="OEV33" s="2425"/>
      <c r="OEW33" s="2425"/>
      <c r="OEX33" s="2425"/>
      <c r="OEY33" s="2425"/>
      <c r="OEZ33" s="2425"/>
      <c r="OFA33" s="2425"/>
      <c r="OFB33" s="2425"/>
      <c r="OFC33" s="2425"/>
      <c r="OFD33" s="2425"/>
      <c r="OFE33" s="2425"/>
      <c r="OFF33" s="2425"/>
      <c r="OFG33" s="2425"/>
      <c r="OFH33" s="2425"/>
      <c r="OFI33" s="2425"/>
      <c r="OFJ33" s="2425"/>
      <c r="OFK33" s="2425"/>
      <c r="OFL33" s="2425"/>
      <c r="OFM33" s="2425"/>
      <c r="OFN33" s="2425"/>
      <c r="OFO33" s="2425"/>
      <c r="OFP33" s="2425"/>
      <c r="OFQ33" s="2425"/>
      <c r="OFR33" s="2425"/>
      <c r="OFS33" s="2425"/>
      <c r="OFT33" s="2425"/>
      <c r="OFU33" s="2425"/>
      <c r="OFV33" s="2425"/>
      <c r="OFW33" s="2425"/>
      <c r="OFX33" s="2425"/>
      <c r="OFY33" s="2425"/>
      <c r="OFZ33" s="2425"/>
      <c r="OGA33" s="2425"/>
      <c r="OGB33" s="2425"/>
      <c r="OGC33" s="2425"/>
      <c r="OGD33" s="2425"/>
      <c r="OGE33" s="2425"/>
      <c r="OGF33" s="2425"/>
      <c r="OGG33" s="2425"/>
      <c r="OGH33" s="2425"/>
      <c r="OGI33" s="2425"/>
      <c r="OGJ33" s="2425"/>
      <c r="OGK33" s="2425"/>
      <c r="OGL33" s="2425"/>
      <c r="OGM33" s="2425"/>
      <c r="OGN33" s="2425"/>
      <c r="OGO33" s="2425"/>
      <c r="OGP33" s="2425"/>
      <c r="OGQ33" s="2425"/>
      <c r="OGR33" s="2425"/>
      <c r="OGS33" s="2425"/>
      <c r="OGT33" s="2425"/>
      <c r="OGU33" s="2425"/>
      <c r="OGV33" s="2425"/>
      <c r="OGW33" s="2425"/>
      <c r="OGX33" s="2425"/>
      <c r="OGY33" s="2425"/>
      <c r="OGZ33" s="2425"/>
      <c r="OHA33" s="2425"/>
      <c r="OHB33" s="2425"/>
      <c r="OHC33" s="2425"/>
      <c r="OHD33" s="2425"/>
      <c r="OHE33" s="2425"/>
      <c r="OHF33" s="2425"/>
      <c r="OHG33" s="2425"/>
      <c r="OHH33" s="2425"/>
      <c r="OHI33" s="2425"/>
      <c r="OHJ33" s="2425"/>
      <c r="OHK33" s="2425"/>
      <c r="OHL33" s="2425"/>
      <c r="OHM33" s="2425"/>
      <c r="OHN33" s="2425"/>
      <c r="OHO33" s="2425"/>
      <c r="OHP33" s="2425"/>
      <c r="OHQ33" s="2425"/>
      <c r="OHR33" s="2425"/>
      <c r="OHS33" s="2425"/>
      <c r="OHT33" s="2425"/>
      <c r="OHU33" s="2425"/>
      <c r="OHV33" s="2425"/>
      <c r="OHW33" s="2425"/>
      <c r="OHX33" s="2425"/>
      <c r="OHY33" s="2425"/>
      <c r="OHZ33" s="2425"/>
      <c r="OIA33" s="2425"/>
      <c r="OIB33" s="2425"/>
      <c r="OIC33" s="2425"/>
      <c r="OID33" s="2425"/>
      <c r="OIE33" s="2425"/>
      <c r="OIF33" s="2425"/>
      <c r="OIG33" s="2425"/>
      <c r="OIH33" s="2425"/>
      <c r="OII33" s="2425"/>
      <c r="OIJ33" s="2425"/>
      <c r="OIK33" s="2425"/>
      <c r="OIL33" s="2425"/>
      <c r="OIM33" s="2425"/>
      <c r="OIN33" s="2425"/>
      <c r="OIO33" s="2425"/>
      <c r="OIP33" s="2425"/>
      <c r="OIQ33" s="2425"/>
      <c r="OIR33" s="2425"/>
      <c r="OIS33" s="2425"/>
      <c r="OIT33" s="2425"/>
      <c r="OIU33" s="2425"/>
      <c r="OIV33" s="2425"/>
      <c r="OIW33" s="2425"/>
      <c r="OIX33" s="2425"/>
      <c r="OIY33" s="2425"/>
      <c r="OIZ33" s="2425"/>
      <c r="OJA33" s="2425"/>
      <c r="OJB33" s="2425"/>
      <c r="OJC33" s="2425"/>
      <c r="OJD33" s="2425"/>
      <c r="OJE33" s="2425"/>
      <c r="OJF33" s="2425"/>
      <c r="OJG33" s="2425"/>
      <c r="OJH33" s="2425"/>
      <c r="OJI33" s="2425"/>
      <c r="OJJ33" s="2425"/>
      <c r="OJK33" s="2425"/>
      <c r="OJL33" s="2425"/>
      <c r="OJM33" s="2425"/>
      <c r="OJN33" s="2425"/>
      <c r="OJO33" s="2425"/>
      <c r="OJP33" s="2425"/>
      <c r="OJQ33" s="2425"/>
      <c r="OJR33" s="2425"/>
      <c r="OJS33" s="2425"/>
      <c r="OJT33" s="2425"/>
      <c r="OJU33" s="2425"/>
      <c r="OJV33" s="2425"/>
      <c r="OJW33" s="2425"/>
      <c r="OJX33" s="2425"/>
      <c r="OJY33" s="2425"/>
      <c r="OJZ33" s="2425"/>
      <c r="OKA33" s="2425"/>
      <c r="OKB33" s="2425"/>
      <c r="OKC33" s="2425"/>
      <c r="OKD33" s="2425"/>
      <c r="OKE33" s="2425"/>
      <c r="OKF33" s="2425"/>
      <c r="OKG33" s="2425"/>
      <c r="OKH33" s="2425"/>
      <c r="OKI33" s="2425"/>
      <c r="OKJ33" s="2425"/>
      <c r="OKK33" s="2425"/>
      <c r="OKL33" s="2425"/>
      <c r="OKM33" s="2425"/>
      <c r="OKN33" s="2425"/>
      <c r="OKO33" s="2425"/>
      <c r="OKP33" s="2425"/>
      <c r="OKQ33" s="2425"/>
      <c r="OKR33" s="2425"/>
      <c r="OKS33" s="2425"/>
      <c r="OKT33" s="2425"/>
      <c r="OKU33" s="2425"/>
      <c r="OKV33" s="2425"/>
      <c r="OKW33" s="2425"/>
      <c r="OKX33" s="2425"/>
      <c r="OKY33" s="2425"/>
      <c r="OKZ33" s="2425"/>
      <c r="OLA33" s="2425"/>
      <c r="OLB33" s="2425"/>
      <c r="OLC33" s="2425"/>
      <c r="OLD33" s="2425"/>
      <c r="OLE33" s="2425"/>
      <c r="OLF33" s="2425"/>
      <c r="OLG33" s="2425"/>
      <c r="OLH33" s="2425"/>
      <c r="OLI33" s="2425"/>
      <c r="OLJ33" s="2425"/>
      <c r="OLK33" s="2425"/>
      <c r="OLL33" s="2425"/>
      <c r="OLM33" s="2425"/>
      <c r="OLN33" s="2425"/>
      <c r="OLO33" s="2425"/>
      <c r="OLP33" s="2425"/>
      <c r="OLQ33" s="2425"/>
      <c r="OLR33" s="2425"/>
      <c r="OLS33" s="2425"/>
      <c r="OLT33" s="2425"/>
      <c r="OLU33" s="2425"/>
      <c r="OLV33" s="2425"/>
      <c r="OLW33" s="2425"/>
      <c r="OLX33" s="2425"/>
      <c r="OLY33" s="2425"/>
      <c r="OLZ33" s="2425"/>
      <c r="OMA33" s="2425"/>
      <c r="OMB33" s="2425"/>
      <c r="OMC33" s="2425"/>
      <c r="OMD33" s="2425"/>
      <c r="OME33" s="2425"/>
      <c r="OMF33" s="2425"/>
      <c r="OMG33" s="2425"/>
      <c r="OMH33" s="2425"/>
      <c r="OMI33" s="2425"/>
      <c r="OMJ33" s="2425"/>
      <c r="OMK33" s="2425"/>
      <c r="OML33" s="2425"/>
      <c r="OMM33" s="2425"/>
      <c r="OMN33" s="2425"/>
      <c r="OMO33" s="2425"/>
      <c r="OMP33" s="2425"/>
      <c r="OMQ33" s="2425"/>
      <c r="OMR33" s="2425"/>
      <c r="OMS33" s="2425"/>
      <c r="OMT33" s="2425"/>
      <c r="OMU33" s="2425"/>
      <c r="OMV33" s="2425"/>
      <c r="OMW33" s="2425"/>
      <c r="OMX33" s="2425"/>
      <c r="OMY33" s="2425"/>
      <c r="OMZ33" s="2425"/>
      <c r="ONA33" s="2425"/>
      <c r="ONB33" s="2425"/>
      <c r="ONC33" s="2425"/>
      <c r="OND33" s="2425"/>
      <c r="ONE33" s="2425"/>
      <c r="ONF33" s="2425"/>
      <c r="ONG33" s="2425"/>
      <c r="ONH33" s="2425"/>
      <c r="ONI33" s="2425"/>
      <c r="ONJ33" s="2425"/>
      <c r="ONK33" s="2425"/>
      <c r="ONL33" s="2425"/>
      <c r="ONM33" s="2425"/>
      <c r="ONN33" s="2425"/>
      <c r="ONO33" s="2425"/>
      <c r="ONP33" s="2425"/>
      <c r="ONQ33" s="2425"/>
      <c r="ONR33" s="2425"/>
      <c r="ONS33" s="2425"/>
      <c r="ONT33" s="2425"/>
      <c r="ONU33" s="2425"/>
      <c r="ONV33" s="2425"/>
      <c r="ONW33" s="2425"/>
      <c r="ONX33" s="2425"/>
      <c r="ONY33" s="2425"/>
      <c r="ONZ33" s="2425"/>
      <c r="OOA33" s="2425"/>
      <c r="OOB33" s="2425"/>
      <c r="OOC33" s="2425"/>
      <c r="OOD33" s="2425"/>
      <c r="OOE33" s="2425"/>
      <c r="OOF33" s="2425"/>
      <c r="OOG33" s="2425"/>
      <c r="OOH33" s="2425"/>
      <c r="OOI33" s="2425"/>
      <c r="OOJ33" s="2425"/>
      <c r="OOK33" s="2425"/>
      <c r="OOL33" s="2425"/>
      <c r="OOM33" s="2425"/>
      <c r="OON33" s="2425"/>
      <c r="OOO33" s="2425"/>
      <c r="OOP33" s="2425"/>
      <c r="OOQ33" s="2425"/>
      <c r="OOR33" s="2425"/>
      <c r="OOS33" s="2425"/>
      <c r="OOT33" s="2425"/>
      <c r="OOU33" s="2425"/>
      <c r="OOV33" s="2425"/>
      <c r="OOW33" s="2425"/>
      <c r="OOX33" s="2425"/>
      <c r="OOY33" s="2425"/>
      <c r="OOZ33" s="2425"/>
      <c r="OPA33" s="2425"/>
      <c r="OPB33" s="2425"/>
      <c r="OPC33" s="2425"/>
      <c r="OPD33" s="2425"/>
      <c r="OPE33" s="2425"/>
      <c r="OPF33" s="2425"/>
      <c r="OPG33" s="2425"/>
      <c r="OPH33" s="2425"/>
      <c r="OPI33" s="2425"/>
      <c r="OPJ33" s="2425"/>
      <c r="OPK33" s="2425"/>
      <c r="OPL33" s="2425"/>
      <c r="OPM33" s="2425"/>
      <c r="OPN33" s="2425"/>
      <c r="OPO33" s="2425"/>
      <c r="OPP33" s="2425"/>
      <c r="OPQ33" s="2425"/>
      <c r="OPR33" s="2425"/>
      <c r="OPS33" s="2425"/>
      <c r="OPT33" s="2425"/>
      <c r="OPU33" s="2425"/>
      <c r="OPV33" s="2425"/>
      <c r="OPW33" s="2425"/>
      <c r="OPX33" s="2425"/>
      <c r="OPY33" s="2425"/>
      <c r="OPZ33" s="2425"/>
      <c r="OQA33" s="2425"/>
      <c r="OQB33" s="2425"/>
      <c r="OQC33" s="2425"/>
      <c r="OQD33" s="2425"/>
      <c r="OQE33" s="2425"/>
      <c r="OQF33" s="2425"/>
      <c r="OQG33" s="2425"/>
      <c r="OQH33" s="2425"/>
      <c r="OQI33" s="2425"/>
      <c r="OQJ33" s="2425"/>
      <c r="OQK33" s="2425"/>
      <c r="OQL33" s="2425"/>
      <c r="OQM33" s="2425"/>
      <c r="OQN33" s="2425"/>
      <c r="OQO33" s="2425"/>
      <c r="OQP33" s="2425"/>
      <c r="OQQ33" s="2425"/>
      <c r="OQR33" s="2425"/>
      <c r="OQS33" s="2425"/>
      <c r="OQT33" s="2425"/>
      <c r="OQU33" s="2425"/>
      <c r="OQV33" s="2425"/>
      <c r="OQW33" s="2425"/>
      <c r="OQX33" s="2425"/>
      <c r="OQY33" s="2425"/>
      <c r="OQZ33" s="2425"/>
      <c r="ORA33" s="2425"/>
      <c r="ORB33" s="2425"/>
      <c r="ORC33" s="2425"/>
      <c r="ORD33" s="2425"/>
      <c r="ORE33" s="2425"/>
      <c r="ORF33" s="2425"/>
      <c r="ORG33" s="2425"/>
      <c r="ORH33" s="2425"/>
      <c r="ORI33" s="2425"/>
      <c r="ORJ33" s="2425"/>
      <c r="ORK33" s="2425"/>
      <c r="ORL33" s="2425"/>
      <c r="ORM33" s="2425"/>
      <c r="ORN33" s="2425"/>
      <c r="ORO33" s="2425"/>
      <c r="ORP33" s="2425"/>
      <c r="ORQ33" s="2425"/>
      <c r="ORR33" s="2425"/>
      <c r="ORS33" s="2425"/>
      <c r="ORT33" s="2425"/>
      <c r="ORU33" s="2425"/>
      <c r="ORV33" s="2425"/>
      <c r="ORW33" s="2425"/>
      <c r="ORX33" s="2425"/>
      <c r="ORY33" s="2425"/>
      <c r="ORZ33" s="2425"/>
      <c r="OSA33" s="2425"/>
      <c r="OSB33" s="2425"/>
      <c r="OSC33" s="2425"/>
      <c r="OSD33" s="2425"/>
      <c r="OSE33" s="2425"/>
      <c r="OSF33" s="2425"/>
      <c r="OSG33" s="2425"/>
      <c r="OSH33" s="2425"/>
      <c r="OSI33" s="2425"/>
      <c r="OSJ33" s="2425"/>
      <c r="OSK33" s="2425"/>
      <c r="OSL33" s="2425"/>
      <c r="OSM33" s="2425"/>
      <c r="OSN33" s="2425"/>
      <c r="OSO33" s="2425"/>
      <c r="OSP33" s="2425"/>
      <c r="OSQ33" s="2425"/>
      <c r="OSR33" s="2425"/>
      <c r="OSS33" s="2425"/>
      <c r="OST33" s="2425"/>
      <c r="OSU33" s="2425"/>
      <c r="OSV33" s="2425"/>
      <c r="OSW33" s="2425"/>
      <c r="OSX33" s="2425"/>
      <c r="OSY33" s="2425"/>
      <c r="OSZ33" s="2425"/>
      <c r="OTA33" s="2425"/>
      <c r="OTB33" s="2425"/>
      <c r="OTC33" s="2425"/>
      <c r="OTD33" s="2425"/>
      <c r="OTE33" s="2425"/>
      <c r="OTF33" s="2425"/>
      <c r="OTG33" s="2425"/>
      <c r="OTH33" s="2425"/>
      <c r="OTI33" s="2425"/>
      <c r="OTJ33" s="2425"/>
      <c r="OTK33" s="2425"/>
      <c r="OTL33" s="2425"/>
      <c r="OTM33" s="2425"/>
      <c r="OTN33" s="2425"/>
      <c r="OTO33" s="2425"/>
      <c r="OTP33" s="2425"/>
      <c r="OTQ33" s="2425"/>
      <c r="OTR33" s="2425"/>
      <c r="OTS33" s="2425"/>
      <c r="OTT33" s="2425"/>
      <c r="OTU33" s="2425"/>
      <c r="OTV33" s="2425"/>
      <c r="OTW33" s="2425"/>
      <c r="OTX33" s="2425"/>
      <c r="OTY33" s="2425"/>
      <c r="OTZ33" s="2425"/>
      <c r="OUA33" s="2425"/>
      <c r="OUB33" s="2425"/>
      <c r="OUC33" s="2425"/>
      <c r="OUD33" s="2425"/>
      <c r="OUE33" s="2425"/>
      <c r="OUF33" s="2425"/>
      <c r="OUG33" s="2425"/>
      <c r="OUH33" s="2425"/>
      <c r="OUI33" s="2425"/>
      <c r="OUJ33" s="2425"/>
      <c r="OUK33" s="2425"/>
      <c r="OUL33" s="2425"/>
      <c r="OUM33" s="2425"/>
      <c r="OUN33" s="2425"/>
      <c r="OUO33" s="2425"/>
      <c r="OUP33" s="2425"/>
      <c r="OUQ33" s="2425"/>
      <c r="OUR33" s="2425"/>
      <c r="OUS33" s="2425"/>
      <c r="OUT33" s="2425"/>
      <c r="OUU33" s="2425"/>
      <c r="OUV33" s="2425"/>
      <c r="OUW33" s="2425"/>
      <c r="OUX33" s="2425"/>
      <c r="OUY33" s="2425"/>
      <c r="OUZ33" s="2425"/>
      <c r="OVA33" s="2425"/>
      <c r="OVB33" s="2425"/>
      <c r="OVC33" s="2425"/>
      <c r="OVD33" s="2425"/>
      <c r="OVE33" s="2425"/>
      <c r="OVF33" s="2425"/>
      <c r="OVG33" s="2425"/>
      <c r="OVH33" s="2425"/>
      <c r="OVI33" s="2425"/>
      <c r="OVJ33" s="2425"/>
      <c r="OVK33" s="2425"/>
      <c r="OVL33" s="2425"/>
      <c r="OVM33" s="2425"/>
      <c r="OVN33" s="2425"/>
      <c r="OVO33" s="2425"/>
      <c r="OVP33" s="2425"/>
      <c r="OVQ33" s="2425"/>
      <c r="OVR33" s="2425"/>
      <c r="OVS33" s="2425"/>
      <c r="OVT33" s="2425"/>
      <c r="OVU33" s="2425"/>
      <c r="OVV33" s="2425"/>
      <c r="OVW33" s="2425"/>
      <c r="OVX33" s="2425"/>
      <c r="OVY33" s="2425"/>
      <c r="OVZ33" s="2425"/>
      <c r="OWA33" s="2425"/>
      <c r="OWB33" s="2425"/>
      <c r="OWC33" s="2425"/>
      <c r="OWD33" s="2425"/>
      <c r="OWE33" s="2425"/>
      <c r="OWF33" s="2425"/>
      <c r="OWG33" s="2425"/>
      <c r="OWH33" s="2425"/>
      <c r="OWI33" s="2425"/>
      <c r="OWJ33" s="2425"/>
      <c r="OWK33" s="2425"/>
      <c r="OWL33" s="2425"/>
      <c r="OWM33" s="2425"/>
      <c r="OWN33" s="2425"/>
      <c r="OWO33" s="2425"/>
      <c r="OWP33" s="2425"/>
      <c r="OWQ33" s="2425"/>
      <c r="OWR33" s="2425"/>
      <c r="OWS33" s="2425"/>
      <c r="OWT33" s="2425"/>
      <c r="OWU33" s="2425"/>
      <c r="OWV33" s="2425"/>
      <c r="OWW33" s="2425"/>
      <c r="OWX33" s="2425"/>
      <c r="OWY33" s="2425"/>
      <c r="OWZ33" s="2425"/>
      <c r="OXA33" s="2425"/>
      <c r="OXB33" s="2425"/>
      <c r="OXC33" s="2425"/>
      <c r="OXD33" s="2425"/>
      <c r="OXE33" s="2425"/>
      <c r="OXF33" s="2425"/>
      <c r="OXG33" s="2425"/>
      <c r="OXH33" s="2425"/>
      <c r="OXI33" s="2425"/>
      <c r="OXJ33" s="2425"/>
      <c r="OXK33" s="2425"/>
      <c r="OXL33" s="2425"/>
      <c r="OXM33" s="2425"/>
      <c r="OXN33" s="2425"/>
      <c r="OXO33" s="2425"/>
      <c r="OXP33" s="2425"/>
      <c r="OXQ33" s="2425"/>
      <c r="OXR33" s="2425"/>
      <c r="OXS33" s="2425"/>
      <c r="OXT33" s="2425"/>
      <c r="OXU33" s="2425"/>
      <c r="OXV33" s="2425"/>
      <c r="OXW33" s="2425"/>
      <c r="OXX33" s="2425"/>
      <c r="OXY33" s="2425"/>
      <c r="OXZ33" s="2425"/>
      <c r="OYA33" s="2425"/>
      <c r="OYB33" s="2425"/>
      <c r="OYC33" s="2425"/>
      <c r="OYD33" s="2425"/>
      <c r="OYE33" s="2425"/>
      <c r="OYF33" s="2425"/>
      <c r="OYG33" s="2425"/>
      <c r="OYH33" s="2425"/>
      <c r="OYI33" s="2425"/>
      <c r="OYJ33" s="2425"/>
      <c r="OYK33" s="2425"/>
      <c r="OYL33" s="2425"/>
      <c r="OYM33" s="2425"/>
      <c r="OYN33" s="2425"/>
      <c r="OYO33" s="2425"/>
      <c r="OYP33" s="2425"/>
      <c r="OYQ33" s="2425"/>
      <c r="OYR33" s="2425"/>
      <c r="OYS33" s="2425"/>
      <c r="OYT33" s="2425"/>
      <c r="OYU33" s="2425"/>
      <c r="OYV33" s="2425"/>
      <c r="OYW33" s="2425"/>
      <c r="OYX33" s="2425"/>
      <c r="OYY33" s="2425"/>
      <c r="OYZ33" s="2425"/>
      <c r="OZA33" s="2425"/>
      <c r="OZB33" s="2425"/>
      <c r="OZC33" s="2425"/>
      <c r="OZD33" s="2425"/>
      <c r="OZE33" s="2425"/>
      <c r="OZF33" s="2425"/>
      <c r="OZG33" s="2425"/>
      <c r="OZH33" s="2425"/>
      <c r="OZI33" s="2425"/>
      <c r="OZJ33" s="2425"/>
      <c r="OZK33" s="2425"/>
      <c r="OZL33" s="2425"/>
      <c r="OZM33" s="2425"/>
      <c r="OZN33" s="2425"/>
      <c r="OZO33" s="2425"/>
      <c r="OZP33" s="2425"/>
      <c r="OZQ33" s="2425"/>
      <c r="OZR33" s="2425"/>
      <c r="OZS33" s="2425"/>
      <c r="OZT33" s="2425"/>
      <c r="OZU33" s="2425"/>
      <c r="OZV33" s="2425"/>
      <c r="OZW33" s="2425"/>
      <c r="OZX33" s="2425"/>
      <c r="OZY33" s="2425"/>
      <c r="OZZ33" s="2425"/>
      <c r="PAA33" s="2425"/>
      <c r="PAB33" s="2425"/>
      <c r="PAC33" s="2425"/>
      <c r="PAD33" s="2425"/>
      <c r="PAE33" s="2425"/>
      <c r="PAF33" s="2425"/>
      <c r="PAG33" s="2425"/>
      <c r="PAH33" s="2425"/>
      <c r="PAI33" s="2425"/>
      <c r="PAJ33" s="2425"/>
      <c r="PAK33" s="2425"/>
      <c r="PAL33" s="2425"/>
      <c r="PAM33" s="2425"/>
      <c r="PAN33" s="2425"/>
      <c r="PAO33" s="2425"/>
      <c r="PAP33" s="2425"/>
      <c r="PAQ33" s="2425"/>
      <c r="PAR33" s="2425"/>
      <c r="PAS33" s="2425"/>
      <c r="PAT33" s="2425"/>
      <c r="PAU33" s="2425"/>
      <c r="PAV33" s="2425"/>
      <c r="PAW33" s="2425"/>
      <c r="PAX33" s="2425"/>
      <c r="PAY33" s="2425"/>
      <c r="PAZ33" s="2425"/>
      <c r="PBA33" s="2425"/>
      <c r="PBB33" s="2425"/>
      <c r="PBC33" s="2425"/>
      <c r="PBD33" s="2425"/>
      <c r="PBE33" s="2425"/>
      <c r="PBF33" s="2425"/>
      <c r="PBG33" s="2425"/>
      <c r="PBH33" s="2425"/>
      <c r="PBI33" s="2425"/>
      <c r="PBJ33" s="2425"/>
      <c r="PBK33" s="2425"/>
      <c r="PBL33" s="2425"/>
      <c r="PBM33" s="2425"/>
      <c r="PBN33" s="2425"/>
      <c r="PBO33" s="2425"/>
      <c r="PBP33" s="2425"/>
      <c r="PBQ33" s="2425"/>
      <c r="PBR33" s="2425"/>
      <c r="PBS33" s="2425"/>
      <c r="PBT33" s="2425"/>
      <c r="PBU33" s="2425"/>
      <c r="PBV33" s="2425"/>
      <c r="PBW33" s="2425"/>
      <c r="PBX33" s="2425"/>
      <c r="PBY33" s="2425"/>
      <c r="PBZ33" s="2425"/>
      <c r="PCA33" s="2425"/>
      <c r="PCB33" s="2425"/>
      <c r="PCC33" s="2425"/>
      <c r="PCD33" s="2425"/>
      <c r="PCE33" s="2425"/>
      <c r="PCF33" s="2425"/>
      <c r="PCG33" s="2425"/>
      <c r="PCH33" s="2425"/>
      <c r="PCI33" s="2425"/>
      <c r="PCJ33" s="2425"/>
      <c r="PCK33" s="2425"/>
      <c r="PCL33" s="2425"/>
      <c r="PCM33" s="2425"/>
      <c r="PCN33" s="2425"/>
      <c r="PCO33" s="2425"/>
      <c r="PCP33" s="2425"/>
      <c r="PCQ33" s="2425"/>
      <c r="PCR33" s="2425"/>
      <c r="PCS33" s="2425"/>
      <c r="PCT33" s="2425"/>
      <c r="PCU33" s="2425"/>
      <c r="PCV33" s="2425"/>
      <c r="PCW33" s="2425"/>
      <c r="PCX33" s="2425"/>
      <c r="PCY33" s="2425"/>
      <c r="PCZ33" s="2425"/>
      <c r="PDA33" s="2425"/>
      <c r="PDB33" s="2425"/>
      <c r="PDC33" s="2425"/>
      <c r="PDD33" s="2425"/>
      <c r="PDE33" s="2425"/>
      <c r="PDF33" s="2425"/>
      <c r="PDG33" s="2425"/>
      <c r="PDH33" s="2425"/>
      <c r="PDI33" s="2425"/>
      <c r="PDJ33" s="2425"/>
      <c r="PDK33" s="2425"/>
      <c r="PDL33" s="2425"/>
      <c r="PDM33" s="2425"/>
      <c r="PDN33" s="2425"/>
      <c r="PDO33" s="2425"/>
      <c r="PDP33" s="2425"/>
      <c r="PDQ33" s="2425"/>
      <c r="PDR33" s="2425"/>
      <c r="PDS33" s="2425"/>
      <c r="PDT33" s="2425"/>
      <c r="PDU33" s="2425"/>
      <c r="PDV33" s="2425"/>
      <c r="PDW33" s="2425"/>
      <c r="PDX33" s="2425"/>
      <c r="PDY33" s="2425"/>
      <c r="PDZ33" s="2425"/>
      <c r="PEA33" s="2425"/>
      <c r="PEB33" s="2425"/>
      <c r="PEC33" s="2425"/>
      <c r="PED33" s="2425"/>
      <c r="PEE33" s="2425"/>
      <c r="PEF33" s="2425"/>
      <c r="PEG33" s="2425"/>
      <c r="PEH33" s="2425"/>
      <c r="PEI33" s="2425"/>
      <c r="PEJ33" s="2425"/>
      <c r="PEK33" s="2425"/>
      <c r="PEL33" s="2425"/>
      <c r="PEM33" s="2425"/>
      <c r="PEN33" s="2425"/>
      <c r="PEO33" s="2425"/>
      <c r="PEP33" s="2425"/>
      <c r="PEQ33" s="2425"/>
      <c r="PER33" s="2425"/>
      <c r="PES33" s="2425"/>
      <c r="PET33" s="2425"/>
      <c r="PEU33" s="2425"/>
      <c r="PEV33" s="2425"/>
      <c r="PEW33" s="2425"/>
      <c r="PEX33" s="2425"/>
      <c r="PEY33" s="2425"/>
      <c r="PEZ33" s="2425"/>
      <c r="PFA33" s="2425"/>
      <c r="PFB33" s="2425"/>
      <c r="PFC33" s="2425"/>
      <c r="PFD33" s="2425"/>
      <c r="PFE33" s="2425"/>
      <c r="PFF33" s="2425"/>
      <c r="PFG33" s="2425"/>
      <c r="PFH33" s="2425"/>
      <c r="PFI33" s="2425"/>
      <c r="PFJ33" s="2425"/>
      <c r="PFK33" s="2425"/>
      <c r="PFL33" s="2425"/>
      <c r="PFM33" s="2425"/>
      <c r="PFN33" s="2425"/>
      <c r="PFO33" s="2425"/>
      <c r="PFP33" s="2425"/>
      <c r="PFQ33" s="2425"/>
      <c r="PFR33" s="2425"/>
      <c r="PFS33" s="2425"/>
      <c r="PFT33" s="2425"/>
      <c r="PFU33" s="2425"/>
      <c r="PFV33" s="2425"/>
      <c r="PFW33" s="2425"/>
      <c r="PFX33" s="2425"/>
      <c r="PFY33" s="2425"/>
      <c r="PFZ33" s="2425"/>
      <c r="PGA33" s="2425"/>
      <c r="PGB33" s="2425"/>
      <c r="PGC33" s="2425"/>
      <c r="PGD33" s="2425"/>
      <c r="PGE33" s="2425"/>
      <c r="PGF33" s="2425"/>
      <c r="PGG33" s="2425"/>
      <c r="PGH33" s="2425"/>
      <c r="PGI33" s="2425"/>
      <c r="PGJ33" s="2425"/>
      <c r="PGK33" s="2425"/>
      <c r="PGL33" s="2425"/>
      <c r="PGM33" s="2425"/>
      <c r="PGN33" s="2425"/>
      <c r="PGO33" s="2425"/>
      <c r="PGP33" s="2425"/>
      <c r="PGQ33" s="2425"/>
      <c r="PGR33" s="2425"/>
      <c r="PGS33" s="2425"/>
      <c r="PGT33" s="2425"/>
      <c r="PGU33" s="2425"/>
      <c r="PGV33" s="2425"/>
      <c r="PGW33" s="2425"/>
      <c r="PGX33" s="2425"/>
      <c r="PGY33" s="2425"/>
      <c r="PGZ33" s="2425"/>
      <c r="PHA33" s="2425"/>
      <c r="PHB33" s="2425"/>
      <c r="PHC33" s="2425"/>
      <c r="PHD33" s="2425"/>
      <c r="PHE33" s="2425"/>
      <c r="PHF33" s="2425"/>
      <c r="PHG33" s="2425"/>
      <c r="PHH33" s="2425"/>
      <c r="PHI33" s="2425"/>
      <c r="PHJ33" s="2425"/>
      <c r="PHK33" s="2425"/>
      <c r="PHL33" s="2425"/>
      <c r="PHM33" s="2425"/>
      <c r="PHN33" s="2425"/>
      <c r="PHO33" s="2425"/>
      <c r="PHP33" s="2425"/>
      <c r="PHQ33" s="2425"/>
      <c r="PHR33" s="2425"/>
      <c r="PHS33" s="2425"/>
      <c r="PHT33" s="2425"/>
      <c r="PHU33" s="2425"/>
      <c r="PHV33" s="2425"/>
      <c r="PHW33" s="2425"/>
      <c r="PHX33" s="2425"/>
      <c r="PHY33" s="2425"/>
      <c r="PHZ33" s="2425"/>
      <c r="PIA33" s="2425"/>
      <c r="PIB33" s="2425"/>
      <c r="PIC33" s="2425"/>
      <c r="PID33" s="2425"/>
      <c r="PIE33" s="2425"/>
      <c r="PIF33" s="2425"/>
      <c r="PIG33" s="2425"/>
      <c r="PIH33" s="2425"/>
      <c r="PII33" s="2425"/>
      <c r="PIJ33" s="2425"/>
      <c r="PIK33" s="2425"/>
      <c r="PIL33" s="2425"/>
      <c r="PIM33" s="2425"/>
      <c r="PIN33" s="2425"/>
      <c r="PIO33" s="2425"/>
      <c r="PIP33" s="2425"/>
      <c r="PIQ33" s="2425"/>
      <c r="PIR33" s="2425"/>
      <c r="PIS33" s="2425"/>
      <c r="PIT33" s="2425"/>
      <c r="PIU33" s="2425"/>
      <c r="PIV33" s="2425"/>
      <c r="PIW33" s="2425"/>
      <c r="PIX33" s="2425"/>
      <c r="PIY33" s="2425"/>
      <c r="PIZ33" s="2425"/>
      <c r="PJA33" s="2425"/>
      <c r="PJB33" s="2425"/>
      <c r="PJC33" s="2425"/>
      <c r="PJD33" s="2425"/>
      <c r="PJE33" s="2425"/>
      <c r="PJF33" s="2425"/>
      <c r="PJG33" s="2425"/>
      <c r="PJH33" s="2425"/>
      <c r="PJI33" s="2425"/>
      <c r="PJJ33" s="2425"/>
      <c r="PJK33" s="2425"/>
      <c r="PJL33" s="2425"/>
      <c r="PJM33" s="2425"/>
      <c r="PJN33" s="2425"/>
      <c r="PJO33" s="2425"/>
      <c r="PJP33" s="2425"/>
      <c r="PJQ33" s="2425"/>
      <c r="PJR33" s="2425"/>
      <c r="PJS33" s="2425"/>
      <c r="PJT33" s="2425"/>
      <c r="PJU33" s="2425"/>
      <c r="PJV33" s="2425"/>
      <c r="PJW33" s="2425"/>
      <c r="PJX33" s="2425"/>
      <c r="PJY33" s="2425"/>
      <c r="PJZ33" s="2425"/>
      <c r="PKA33" s="2425"/>
      <c r="PKB33" s="2425"/>
      <c r="PKC33" s="2425"/>
      <c r="PKD33" s="2425"/>
      <c r="PKE33" s="2425"/>
      <c r="PKF33" s="2425"/>
      <c r="PKG33" s="2425"/>
      <c r="PKH33" s="2425"/>
      <c r="PKI33" s="2425"/>
      <c r="PKJ33" s="2425"/>
      <c r="PKK33" s="2425"/>
      <c r="PKL33" s="2425"/>
      <c r="PKM33" s="2425"/>
      <c r="PKN33" s="2425"/>
      <c r="PKO33" s="2425"/>
      <c r="PKP33" s="2425"/>
      <c r="PKQ33" s="2425"/>
      <c r="PKR33" s="2425"/>
      <c r="PKS33" s="2425"/>
      <c r="PKT33" s="2425"/>
      <c r="PKU33" s="2425"/>
      <c r="PKV33" s="2425"/>
      <c r="PKW33" s="2425"/>
      <c r="PKX33" s="2425"/>
      <c r="PKY33" s="2425"/>
      <c r="PKZ33" s="2425"/>
      <c r="PLA33" s="2425"/>
      <c r="PLB33" s="2425"/>
      <c r="PLC33" s="2425"/>
      <c r="PLD33" s="2425"/>
      <c r="PLE33" s="2425"/>
      <c r="PLF33" s="2425"/>
      <c r="PLG33" s="2425"/>
      <c r="PLH33" s="2425"/>
      <c r="PLI33" s="2425"/>
      <c r="PLJ33" s="2425"/>
      <c r="PLK33" s="2425"/>
      <c r="PLL33" s="2425"/>
      <c r="PLM33" s="2425"/>
      <c r="PLN33" s="2425"/>
      <c r="PLO33" s="2425"/>
      <c r="PLP33" s="2425"/>
      <c r="PLQ33" s="2425"/>
      <c r="PLR33" s="2425"/>
      <c r="PLS33" s="2425"/>
      <c r="PLT33" s="2425"/>
      <c r="PLU33" s="2425"/>
      <c r="PLV33" s="2425"/>
      <c r="PLW33" s="2425"/>
      <c r="PLX33" s="2425"/>
      <c r="PLY33" s="2425"/>
      <c r="PLZ33" s="2425"/>
      <c r="PMA33" s="2425"/>
      <c r="PMB33" s="2425"/>
      <c r="PMC33" s="2425"/>
      <c r="PMD33" s="2425"/>
      <c r="PME33" s="2425"/>
      <c r="PMF33" s="2425"/>
      <c r="PMG33" s="2425"/>
      <c r="PMH33" s="2425"/>
      <c r="PMI33" s="2425"/>
      <c r="PMJ33" s="2425"/>
      <c r="PMK33" s="2425"/>
      <c r="PML33" s="2425"/>
      <c r="PMM33" s="2425"/>
      <c r="PMN33" s="2425"/>
      <c r="PMO33" s="2425"/>
      <c r="PMP33" s="2425"/>
      <c r="PMQ33" s="2425"/>
      <c r="PMR33" s="2425"/>
      <c r="PMS33" s="2425"/>
      <c r="PMT33" s="2425"/>
      <c r="PMU33" s="2425"/>
      <c r="PMV33" s="2425"/>
      <c r="PMW33" s="2425"/>
      <c r="PMX33" s="2425"/>
      <c r="PMY33" s="2425"/>
      <c r="PMZ33" s="2425"/>
      <c r="PNA33" s="2425"/>
      <c r="PNB33" s="2425"/>
      <c r="PNC33" s="2425"/>
      <c r="PND33" s="2425"/>
      <c r="PNE33" s="2425"/>
      <c r="PNF33" s="2425"/>
      <c r="PNG33" s="2425"/>
      <c r="PNH33" s="2425"/>
      <c r="PNI33" s="2425"/>
      <c r="PNJ33" s="2425"/>
      <c r="PNK33" s="2425"/>
      <c r="PNL33" s="2425"/>
      <c r="PNM33" s="2425"/>
      <c r="PNN33" s="2425"/>
      <c r="PNO33" s="2425"/>
      <c r="PNP33" s="2425"/>
      <c r="PNQ33" s="2425"/>
      <c r="PNR33" s="2425"/>
      <c r="PNS33" s="2425"/>
      <c r="PNT33" s="2425"/>
      <c r="PNU33" s="2425"/>
      <c r="PNV33" s="2425"/>
      <c r="PNW33" s="2425"/>
      <c r="PNX33" s="2425"/>
      <c r="PNY33" s="2425"/>
      <c r="PNZ33" s="2425"/>
      <c r="POA33" s="2425"/>
      <c r="POB33" s="2425"/>
      <c r="POC33" s="2425"/>
      <c r="POD33" s="2425"/>
      <c r="POE33" s="2425"/>
      <c r="POF33" s="2425"/>
      <c r="POG33" s="2425"/>
      <c r="POH33" s="2425"/>
      <c r="POI33" s="2425"/>
      <c r="POJ33" s="2425"/>
      <c r="POK33" s="2425"/>
      <c r="POL33" s="2425"/>
      <c r="POM33" s="2425"/>
      <c r="PON33" s="2425"/>
      <c r="POO33" s="2425"/>
      <c r="POP33" s="2425"/>
      <c r="POQ33" s="2425"/>
      <c r="POR33" s="2425"/>
      <c r="POS33" s="2425"/>
      <c r="POT33" s="2425"/>
      <c r="POU33" s="2425"/>
      <c r="POV33" s="2425"/>
      <c r="POW33" s="2425"/>
      <c r="POX33" s="2425"/>
      <c r="POY33" s="2425"/>
      <c r="POZ33" s="2425"/>
      <c r="PPA33" s="2425"/>
      <c r="PPB33" s="2425"/>
      <c r="PPC33" s="2425"/>
      <c r="PPD33" s="2425"/>
      <c r="PPE33" s="2425"/>
      <c r="PPF33" s="2425"/>
      <c r="PPG33" s="2425"/>
      <c r="PPH33" s="2425"/>
      <c r="PPI33" s="2425"/>
      <c r="PPJ33" s="2425"/>
      <c r="PPK33" s="2425"/>
      <c r="PPL33" s="2425"/>
      <c r="PPM33" s="2425"/>
      <c r="PPN33" s="2425"/>
      <c r="PPO33" s="2425"/>
      <c r="PPP33" s="2425"/>
      <c r="PPQ33" s="2425"/>
      <c r="PPR33" s="2425"/>
      <c r="PPS33" s="2425"/>
      <c r="PPT33" s="2425"/>
      <c r="PPU33" s="2425"/>
      <c r="PPV33" s="2425"/>
      <c r="PPW33" s="2425"/>
      <c r="PPX33" s="2425"/>
      <c r="PPY33" s="2425"/>
      <c r="PPZ33" s="2425"/>
      <c r="PQA33" s="2425"/>
      <c r="PQB33" s="2425"/>
      <c r="PQC33" s="2425"/>
      <c r="PQD33" s="2425"/>
      <c r="PQE33" s="2425"/>
      <c r="PQF33" s="2425"/>
      <c r="PQG33" s="2425"/>
      <c r="PQH33" s="2425"/>
      <c r="PQI33" s="2425"/>
      <c r="PQJ33" s="2425"/>
      <c r="PQK33" s="2425"/>
      <c r="PQL33" s="2425"/>
      <c r="PQM33" s="2425"/>
      <c r="PQN33" s="2425"/>
      <c r="PQO33" s="2425"/>
      <c r="PQP33" s="2425"/>
      <c r="PQQ33" s="2425"/>
      <c r="PQR33" s="2425"/>
      <c r="PQS33" s="2425"/>
      <c r="PQT33" s="2425"/>
      <c r="PQU33" s="2425"/>
      <c r="PQV33" s="2425"/>
      <c r="PQW33" s="2425"/>
      <c r="PQX33" s="2425"/>
      <c r="PQY33" s="2425"/>
      <c r="PQZ33" s="2425"/>
      <c r="PRA33" s="2425"/>
      <c r="PRB33" s="2425"/>
      <c r="PRC33" s="2425"/>
      <c r="PRD33" s="2425"/>
      <c r="PRE33" s="2425"/>
      <c r="PRF33" s="2425"/>
      <c r="PRG33" s="2425"/>
      <c r="PRH33" s="2425"/>
      <c r="PRI33" s="2425"/>
      <c r="PRJ33" s="2425"/>
      <c r="PRK33" s="2425"/>
      <c r="PRL33" s="2425"/>
      <c r="PRM33" s="2425"/>
      <c r="PRN33" s="2425"/>
      <c r="PRO33" s="2425"/>
      <c r="PRP33" s="2425"/>
      <c r="PRQ33" s="2425"/>
      <c r="PRR33" s="2425"/>
      <c r="PRS33" s="2425"/>
      <c r="PRT33" s="2425"/>
      <c r="PRU33" s="2425"/>
      <c r="PRV33" s="2425"/>
      <c r="PRW33" s="2425"/>
      <c r="PRX33" s="2425"/>
      <c r="PRY33" s="2425"/>
      <c r="PRZ33" s="2425"/>
      <c r="PSA33" s="2425"/>
      <c r="PSB33" s="2425"/>
      <c r="PSC33" s="2425"/>
      <c r="PSD33" s="2425"/>
      <c r="PSE33" s="2425"/>
      <c r="PSF33" s="2425"/>
      <c r="PSG33" s="2425"/>
      <c r="PSH33" s="2425"/>
      <c r="PSI33" s="2425"/>
      <c r="PSJ33" s="2425"/>
      <c r="PSK33" s="2425"/>
      <c r="PSL33" s="2425"/>
      <c r="PSM33" s="2425"/>
      <c r="PSN33" s="2425"/>
      <c r="PSO33" s="2425"/>
      <c r="PSP33" s="2425"/>
      <c r="PSQ33" s="2425"/>
      <c r="PSR33" s="2425"/>
      <c r="PSS33" s="2425"/>
      <c r="PST33" s="2425"/>
      <c r="PSU33" s="2425"/>
      <c r="PSV33" s="2425"/>
      <c r="PSW33" s="2425"/>
      <c r="PSX33" s="2425"/>
      <c r="PSY33" s="2425"/>
      <c r="PSZ33" s="2425"/>
      <c r="PTA33" s="2425"/>
      <c r="PTB33" s="2425"/>
      <c r="PTC33" s="2425"/>
      <c r="PTD33" s="2425"/>
      <c r="PTE33" s="2425"/>
      <c r="PTF33" s="2425"/>
      <c r="PTG33" s="2425"/>
      <c r="PTH33" s="2425"/>
      <c r="PTI33" s="2425"/>
      <c r="PTJ33" s="2425"/>
      <c r="PTK33" s="2425"/>
      <c r="PTL33" s="2425"/>
      <c r="PTM33" s="2425"/>
      <c r="PTN33" s="2425"/>
      <c r="PTO33" s="2425"/>
      <c r="PTP33" s="2425"/>
      <c r="PTQ33" s="2425"/>
      <c r="PTR33" s="2425"/>
      <c r="PTS33" s="2425"/>
      <c r="PTT33" s="2425"/>
      <c r="PTU33" s="2425"/>
      <c r="PTV33" s="2425"/>
      <c r="PTW33" s="2425"/>
      <c r="PTX33" s="2425"/>
      <c r="PTY33" s="2425"/>
      <c r="PTZ33" s="2425"/>
      <c r="PUA33" s="2425"/>
      <c r="PUB33" s="2425"/>
      <c r="PUC33" s="2425"/>
      <c r="PUD33" s="2425"/>
      <c r="PUE33" s="2425"/>
      <c r="PUF33" s="2425"/>
      <c r="PUG33" s="2425"/>
      <c r="PUH33" s="2425"/>
      <c r="PUI33" s="2425"/>
      <c r="PUJ33" s="2425"/>
      <c r="PUK33" s="2425"/>
      <c r="PUL33" s="2425"/>
      <c r="PUM33" s="2425"/>
      <c r="PUN33" s="2425"/>
      <c r="PUO33" s="2425"/>
      <c r="PUP33" s="2425"/>
      <c r="PUQ33" s="2425"/>
      <c r="PUR33" s="2425"/>
      <c r="PUS33" s="2425"/>
      <c r="PUT33" s="2425"/>
      <c r="PUU33" s="2425"/>
      <c r="PUV33" s="2425"/>
      <c r="PUW33" s="2425"/>
      <c r="PUX33" s="2425"/>
      <c r="PUY33" s="2425"/>
      <c r="PUZ33" s="2425"/>
      <c r="PVA33" s="2425"/>
      <c r="PVB33" s="2425"/>
      <c r="PVC33" s="2425"/>
      <c r="PVD33" s="2425"/>
      <c r="PVE33" s="2425"/>
      <c r="PVF33" s="2425"/>
      <c r="PVG33" s="2425"/>
      <c r="PVH33" s="2425"/>
      <c r="PVI33" s="2425"/>
      <c r="PVJ33" s="2425"/>
      <c r="PVK33" s="2425"/>
      <c r="PVL33" s="2425"/>
      <c r="PVM33" s="2425"/>
      <c r="PVN33" s="2425"/>
      <c r="PVO33" s="2425"/>
      <c r="PVP33" s="2425"/>
      <c r="PVQ33" s="2425"/>
      <c r="PVR33" s="2425"/>
      <c r="PVS33" s="2425"/>
      <c r="PVT33" s="2425"/>
      <c r="PVU33" s="2425"/>
      <c r="PVV33" s="2425"/>
      <c r="PVW33" s="2425"/>
      <c r="PVX33" s="2425"/>
      <c r="PVY33" s="2425"/>
      <c r="PVZ33" s="2425"/>
      <c r="PWA33" s="2425"/>
      <c r="PWB33" s="2425"/>
      <c r="PWC33" s="2425"/>
      <c r="PWD33" s="2425"/>
      <c r="PWE33" s="2425"/>
      <c r="PWF33" s="2425"/>
      <c r="PWG33" s="2425"/>
      <c r="PWH33" s="2425"/>
      <c r="PWI33" s="2425"/>
      <c r="PWJ33" s="2425"/>
      <c r="PWK33" s="2425"/>
      <c r="PWL33" s="2425"/>
      <c r="PWM33" s="2425"/>
      <c r="PWN33" s="2425"/>
      <c r="PWO33" s="2425"/>
      <c r="PWP33" s="2425"/>
      <c r="PWQ33" s="2425"/>
      <c r="PWR33" s="2425"/>
      <c r="PWS33" s="2425"/>
      <c r="PWT33" s="2425"/>
      <c r="PWU33" s="2425"/>
      <c r="PWV33" s="2425"/>
      <c r="PWW33" s="2425"/>
      <c r="PWX33" s="2425"/>
      <c r="PWY33" s="2425"/>
      <c r="PWZ33" s="2425"/>
      <c r="PXA33" s="2425"/>
      <c r="PXB33" s="2425"/>
      <c r="PXC33" s="2425"/>
      <c r="PXD33" s="2425"/>
      <c r="PXE33" s="2425"/>
      <c r="PXF33" s="2425"/>
      <c r="PXG33" s="2425"/>
      <c r="PXH33" s="2425"/>
      <c r="PXI33" s="2425"/>
      <c r="PXJ33" s="2425"/>
      <c r="PXK33" s="2425"/>
      <c r="PXL33" s="2425"/>
      <c r="PXM33" s="2425"/>
      <c r="PXN33" s="2425"/>
      <c r="PXO33" s="2425"/>
      <c r="PXP33" s="2425"/>
      <c r="PXQ33" s="2425"/>
      <c r="PXR33" s="2425"/>
      <c r="PXS33" s="2425"/>
      <c r="PXT33" s="2425"/>
      <c r="PXU33" s="2425"/>
      <c r="PXV33" s="2425"/>
      <c r="PXW33" s="2425"/>
      <c r="PXX33" s="2425"/>
      <c r="PXY33" s="2425"/>
      <c r="PXZ33" s="2425"/>
      <c r="PYA33" s="2425"/>
      <c r="PYB33" s="2425"/>
      <c r="PYC33" s="2425"/>
      <c r="PYD33" s="2425"/>
      <c r="PYE33" s="2425"/>
      <c r="PYF33" s="2425"/>
      <c r="PYG33" s="2425"/>
      <c r="PYH33" s="2425"/>
      <c r="PYI33" s="2425"/>
      <c r="PYJ33" s="2425"/>
      <c r="PYK33" s="2425"/>
      <c r="PYL33" s="2425"/>
      <c r="PYM33" s="2425"/>
      <c r="PYN33" s="2425"/>
      <c r="PYO33" s="2425"/>
      <c r="PYP33" s="2425"/>
      <c r="PYQ33" s="2425"/>
      <c r="PYR33" s="2425"/>
      <c r="PYS33" s="2425"/>
      <c r="PYT33" s="2425"/>
      <c r="PYU33" s="2425"/>
      <c r="PYV33" s="2425"/>
      <c r="PYW33" s="2425"/>
      <c r="PYX33" s="2425"/>
      <c r="PYY33" s="2425"/>
      <c r="PYZ33" s="2425"/>
      <c r="PZA33" s="2425"/>
      <c r="PZB33" s="2425"/>
      <c r="PZC33" s="2425"/>
      <c r="PZD33" s="2425"/>
      <c r="PZE33" s="2425"/>
      <c r="PZF33" s="2425"/>
      <c r="PZG33" s="2425"/>
      <c r="PZH33" s="2425"/>
      <c r="PZI33" s="2425"/>
      <c r="PZJ33" s="2425"/>
      <c r="PZK33" s="2425"/>
      <c r="PZL33" s="2425"/>
      <c r="PZM33" s="2425"/>
      <c r="PZN33" s="2425"/>
      <c r="PZO33" s="2425"/>
      <c r="PZP33" s="2425"/>
      <c r="PZQ33" s="2425"/>
      <c r="PZR33" s="2425"/>
      <c r="PZS33" s="2425"/>
      <c r="PZT33" s="2425"/>
      <c r="PZU33" s="2425"/>
      <c r="PZV33" s="2425"/>
      <c r="PZW33" s="2425"/>
      <c r="PZX33" s="2425"/>
      <c r="PZY33" s="2425"/>
      <c r="PZZ33" s="2425"/>
      <c r="QAA33" s="2425"/>
      <c r="QAB33" s="2425"/>
      <c r="QAC33" s="2425"/>
      <c r="QAD33" s="2425"/>
      <c r="QAE33" s="2425"/>
      <c r="QAF33" s="2425"/>
      <c r="QAG33" s="2425"/>
      <c r="QAH33" s="2425"/>
      <c r="QAI33" s="2425"/>
      <c r="QAJ33" s="2425"/>
      <c r="QAK33" s="2425"/>
      <c r="QAL33" s="2425"/>
      <c r="QAM33" s="2425"/>
      <c r="QAN33" s="2425"/>
      <c r="QAO33" s="2425"/>
      <c r="QAP33" s="2425"/>
      <c r="QAQ33" s="2425"/>
      <c r="QAR33" s="2425"/>
      <c r="QAS33" s="2425"/>
      <c r="QAT33" s="2425"/>
      <c r="QAU33" s="2425"/>
      <c r="QAV33" s="2425"/>
      <c r="QAW33" s="2425"/>
      <c r="QAX33" s="2425"/>
      <c r="QAY33" s="2425"/>
      <c r="QAZ33" s="2425"/>
      <c r="QBA33" s="2425"/>
      <c r="QBB33" s="2425"/>
      <c r="QBC33" s="2425"/>
      <c r="QBD33" s="2425"/>
      <c r="QBE33" s="2425"/>
      <c r="QBF33" s="2425"/>
      <c r="QBG33" s="2425"/>
      <c r="QBH33" s="2425"/>
      <c r="QBI33" s="2425"/>
      <c r="QBJ33" s="2425"/>
      <c r="QBK33" s="2425"/>
      <c r="QBL33" s="2425"/>
      <c r="QBM33" s="2425"/>
      <c r="QBN33" s="2425"/>
      <c r="QBO33" s="2425"/>
      <c r="QBP33" s="2425"/>
      <c r="QBQ33" s="2425"/>
      <c r="QBR33" s="2425"/>
      <c r="QBS33" s="2425"/>
      <c r="QBT33" s="2425"/>
      <c r="QBU33" s="2425"/>
      <c r="QBV33" s="2425"/>
      <c r="QBW33" s="2425"/>
      <c r="QBX33" s="2425"/>
      <c r="QBY33" s="2425"/>
      <c r="QBZ33" s="2425"/>
      <c r="QCA33" s="2425"/>
      <c r="QCB33" s="2425"/>
      <c r="QCC33" s="2425"/>
      <c r="QCD33" s="2425"/>
      <c r="QCE33" s="2425"/>
      <c r="QCF33" s="2425"/>
      <c r="QCG33" s="2425"/>
      <c r="QCH33" s="2425"/>
      <c r="QCI33" s="2425"/>
      <c r="QCJ33" s="2425"/>
      <c r="QCK33" s="2425"/>
      <c r="QCL33" s="2425"/>
      <c r="QCM33" s="2425"/>
      <c r="QCN33" s="2425"/>
      <c r="QCO33" s="2425"/>
      <c r="QCP33" s="2425"/>
      <c r="QCQ33" s="2425"/>
      <c r="QCR33" s="2425"/>
      <c r="QCS33" s="2425"/>
      <c r="QCT33" s="2425"/>
      <c r="QCU33" s="2425"/>
      <c r="QCV33" s="2425"/>
      <c r="QCW33" s="2425"/>
      <c r="QCX33" s="2425"/>
      <c r="QCY33" s="2425"/>
      <c r="QCZ33" s="2425"/>
      <c r="QDA33" s="2425"/>
      <c r="QDB33" s="2425"/>
      <c r="QDC33" s="2425"/>
      <c r="QDD33" s="2425"/>
      <c r="QDE33" s="2425"/>
      <c r="QDF33" s="2425"/>
      <c r="QDG33" s="2425"/>
      <c r="QDH33" s="2425"/>
      <c r="QDI33" s="2425"/>
      <c r="QDJ33" s="2425"/>
      <c r="QDK33" s="2425"/>
      <c r="QDL33" s="2425"/>
      <c r="QDM33" s="2425"/>
      <c r="QDN33" s="2425"/>
      <c r="QDO33" s="2425"/>
      <c r="QDP33" s="2425"/>
      <c r="QDQ33" s="2425"/>
      <c r="QDR33" s="2425"/>
      <c r="QDS33" s="2425"/>
      <c r="QDT33" s="2425"/>
      <c r="QDU33" s="2425"/>
      <c r="QDV33" s="2425"/>
      <c r="QDW33" s="2425"/>
      <c r="QDX33" s="2425"/>
      <c r="QDY33" s="2425"/>
      <c r="QDZ33" s="2425"/>
      <c r="QEA33" s="2425"/>
      <c r="QEB33" s="2425"/>
      <c r="QEC33" s="2425"/>
      <c r="QED33" s="2425"/>
      <c r="QEE33" s="2425"/>
      <c r="QEF33" s="2425"/>
      <c r="QEG33" s="2425"/>
      <c r="QEH33" s="2425"/>
      <c r="QEI33" s="2425"/>
      <c r="QEJ33" s="2425"/>
      <c r="QEK33" s="2425"/>
      <c r="QEL33" s="2425"/>
      <c r="QEM33" s="2425"/>
      <c r="QEN33" s="2425"/>
      <c r="QEO33" s="2425"/>
      <c r="QEP33" s="2425"/>
      <c r="QEQ33" s="2425"/>
      <c r="QER33" s="2425"/>
      <c r="QES33" s="2425"/>
      <c r="QET33" s="2425"/>
      <c r="QEU33" s="2425"/>
      <c r="QEV33" s="2425"/>
      <c r="QEW33" s="2425"/>
      <c r="QEX33" s="2425"/>
      <c r="QEY33" s="2425"/>
      <c r="QEZ33" s="2425"/>
      <c r="QFA33" s="2425"/>
      <c r="QFB33" s="2425"/>
      <c r="QFC33" s="2425"/>
      <c r="QFD33" s="2425"/>
      <c r="QFE33" s="2425"/>
      <c r="QFF33" s="2425"/>
      <c r="QFG33" s="2425"/>
      <c r="QFH33" s="2425"/>
      <c r="QFI33" s="2425"/>
      <c r="QFJ33" s="2425"/>
      <c r="QFK33" s="2425"/>
      <c r="QFL33" s="2425"/>
      <c r="QFM33" s="2425"/>
      <c r="QFN33" s="2425"/>
      <c r="QFO33" s="2425"/>
      <c r="QFP33" s="2425"/>
      <c r="QFQ33" s="2425"/>
      <c r="QFR33" s="2425"/>
      <c r="QFS33" s="2425"/>
      <c r="QFT33" s="2425"/>
      <c r="QFU33" s="2425"/>
      <c r="QFV33" s="2425"/>
      <c r="QFW33" s="2425"/>
      <c r="QFX33" s="2425"/>
      <c r="QFY33" s="2425"/>
      <c r="QFZ33" s="2425"/>
      <c r="QGA33" s="2425"/>
      <c r="QGB33" s="2425"/>
      <c r="QGC33" s="2425"/>
      <c r="QGD33" s="2425"/>
      <c r="QGE33" s="2425"/>
      <c r="QGF33" s="2425"/>
      <c r="QGG33" s="2425"/>
      <c r="QGH33" s="2425"/>
      <c r="QGI33" s="2425"/>
      <c r="QGJ33" s="2425"/>
      <c r="QGK33" s="2425"/>
      <c r="QGL33" s="2425"/>
      <c r="QGM33" s="2425"/>
      <c r="QGN33" s="2425"/>
      <c r="QGO33" s="2425"/>
      <c r="QGP33" s="2425"/>
      <c r="QGQ33" s="2425"/>
      <c r="QGR33" s="2425"/>
      <c r="QGS33" s="2425"/>
      <c r="QGT33" s="2425"/>
      <c r="QGU33" s="2425"/>
      <c r="QGV33" s="2425"/>
      <c r="QGW33" s="2425"/>
      <c r="QGX33" s="2425"/>
      <c r="QGY33" s="2425"/>
      <c r="QGZ33" s="2425"/>
      <c r="QHA33" s="2425"/>
      <c r="QHB33" s="2425"/>
      <c r="QHC33" s="2425"/>
      <c r="QHD33" s="2425"/>
      <c r="QHE33" s="2425"/>
      <c r="QHF33" s="2425"/>
      <c r="QHG33" s="2425"/>
      <c r="QHH33" s="2425"/>
      <c r="QHI33" s="2425"/>
      <c r="QHJ33" s="2425"/>
      <c r="QHK33" s="2425"/>
      <c r="QHL33" s="2425"/>
      <c r="QHM33" s="2425"/>
      <c r="QHN33" s="2425"/>
      <c r="QHO33" s="2425"/>
      <c r="QHP33" s="2425"/>
      <c r="QHQ33" s="2425"/>
      <c r="QHR33" s="2425"/>
      <c r="QHS33" s="2425"/>
      <c r="QHT33" s="2425"/>
      <c r="QHU33" s="2425"/>
      <c r="QHV33" s="2425"/>
      <c r="QHW33" s="2425"/>
      <c r="QHX33" s="2425"/>
      <c r="QHY33" s="2425"/>
      <c r="QHZ33" s="2425"/>
      <c r="QIA33" s="2425"/>
      <c r="QIB33" s="2425"/>
      <c r="QIC33" s="2425"/>
      <c r="QID33" s="2425"/>
      <c r="QIE33" s="2425"/>
      <c r="QIF33" s="2425"/>
      <c r="QIG33" s="2425"/>
      <c r="QIH33" s="2425"/>
      <c r="QII33" s="2425"/>
      <c r="QIJ33" s="2425"/>
      <c r="QIK33" s="2425"/>
      <c r="QIL33" s="2425"/>
      <c r="QIM33" s="2425"/>
      <c r="QIN33" s="2425"/>
      <c r="QIO33" s="2425"/>
      <c r="QIP33" s="2425"/>
      <c r="QIQ33" s="2425"/>
      <c r="QIR33" s="2425"/>
      <c r="QIS33" s="2425"/>
      <c r="QIT33" s="2425"/>
      <c r="QIU33" s="2425"/>
      <c r="QIV33" s="2425"/>
      <c r="QIW33" s="2425"/>
      <c r="QIX33" s="2425"/>
      <c r="QIY33" s="2425"/>
      <c r="QIZ33" s="2425"/>
      <c r="QJA33" s="2425"/>
      <c r="QJB33" s="2425"/>
      <c r="QJC33" s="2425"/>
      <c r="QJD33" s="2425"/>
      <c r="QJE33" s="2425"/>
      <c r="QJF33" s="2425"/>
      <c r="QJG33" s="2425"/>
      <c r="QJH33" s="2425"/>
      <c r="QJI33" s="2425"/>
      <c r="QJJ33" s="2425"/>
      <c r="QJK33" s="2425"/>
      <c r="QJL33" s="2425"/>
      <c r="QJM33" s="2425"/>
      <c r="QJN33" s="2425"/>
      <c r="QJO33" s="2425"/>
      <c r="QJP33" s="2425"/>
      <c r="QJQ33" s="2425"/>
      <c r="QJR33" s="2425"/>
      <c r="QJS33" s="2425"/>
      <c r="QJT33" s="2425"/>
      <c r="QJU33" s="2425"/>
      <c r="QJV33" s="2425"/>
      <c r="QJW33" s="2425"/>
      <c r="QJX33" s="2425"/>
      <c r="QJY33" s="2425"/>
      <c r="QJZ33" s="2425"/>
      <c r="QKA33" s="2425"/>
      <c r="QKB33" s="2425"/>
      <c r="QKC33" s="2425"/>
      <c r="QKD33" s="2425"/>
      <c r="QKE33" s="2425"/>
      <c r="QKF33" s="2425"/>
      <c r="QKG33" s="2425"/>
      <c r="QKH33" s="2425"/>
      <c r="QKI33" s="2425"/>
      <c r="QKJ33" s="2425"/>
      <c r="QKK33" s="2425"/>
      <c r="QKL33" s="2425"/>
      <c r="QKM33" s="2425"/>
      <c r="QKN33" s="2425"/>
      <c r="QKO33" s="2425"/>
      <c r="QKP33" s="2425"/>
      <c r="QKQ33" s="2425"/>
      <c r="QKR33" s="2425"/>
      <c r="QKS33" s="2425"/>
      <c r="QKT33" s="2425"/>
      <c r="QKU33" s="2425"/>
      <c r="QKV33" s="2425"/>
      <c r="QKW33" s="2425"/>
      <c r="QKX33" s="2425"/>
      <c r="QKY33" s="2425"/>
      <c r="QKZ33" s="2425"/>
      <c r="QLA33" s="2425"/>
      <c r="QLB33" s="2425"/>
      <c r="QLC33" s="2425"/>
      <c r="QLD33" s="2425"/>
      <c r="QLE33" s="2425"/>
      <c r="QLF33" s="2425"/>
      <c r="QLG33" s="2425"/>
      <c r="QLH33" s="2425"/>
      <c r="QLI33" s="2425"/>
      <c r="QLJ33" s="2425"/>
      <c r="QLK33" s="2425"/>
      <c r="QLL33" s="2425"/>
      <c r="QLM33" s="2425"/>
      <c r="QLN33" s="2425"/>
      <c r="QLO33" s="2425"/>
      <c r="QLP33" s="2425"/>
      <c r="QLQ33" s="2425"/>
      <c r="QLR33" s="2425"/>
      <c r="QLS33" s="2425"/>
      <c r="QLT33" s="2425"/>
      <c r="QLU33" s="2425"/>
      <c r="QLV33" s="2425"/>
      <c r="QLW33" s="2425"/>
      <c r="QLX33" s="2425"/>
      <c r="QLY33" s="2425"/>
      <c r="QLZ33" s="2425"/>
      <c r="QMA33" s="2425"/>
      <c r="QMB33" s="2425"/>
      <c r="QMC33" s="2425"/>
      <c r="QMD33" s="2425"/>
      <c r="QME33" s="2425"/>
      <c r="QMF33" s="2425"/>
      <c r="QMG33" s="2425"/>
      <c r="QMH33" s="2425"/>
      <c r="QMI33" s="2425"/>
      <c r="QMJ33" s="2425"/>
      <c r="QMK33" s="2425"/>
      <c r="QML33" s="2425"/>
      <c r="QMM33" s="2425"/>
      <c r="QMN33" s="2425"/>
      <c r="QMO33" s="2425"/>
      <c r="QMP33" s="2425"/>
      <c r="QMQ33" s="2425"/>
      <c r="QMR33" s="2425"/>
      <c r="QMS33" s="2425"/>
      <c r="QMT33" s="2425"/>
      <c r="QMU33" s="2425"/>
      <c r="QMV33" s="2425"/>
      <c r="QMW33" s="2425"/>
      <c r="QMX33" s="2425"/>
      <c r="QMY33" s="2425"/>
      <c r="QMZ33" s="2425"/>
      <c r="QNA33" s="2425"/>
      <c r="QNB33" s="2425"/>
      <c r="QNC33" s="2425"/>
      <c r="QND33" s="2425"/>
      <c r="QNE33" s="2425"/>
      <c r="QNF33" s="2425"/>
      <c r="QNG33" s="2425"/>
      <c r="QNH33" s="2425"/>
      <c r="QNI33" s="2425"/>
      <c r="QNJ33" s="2425"/>
      <c r="QNK33" s="2425"/>
      <c r="QNL33" s="2425"/>
      <c r="QNM33" s="2425"/>
      <c r="QNN33" s="2425"/>
      <c r="QNO33" s="2425"/>
      <c r="QNP33" s="2425"/>
      <c r="QNQ33" s="2425"/>
      <c r="QNR33" s="2425"/>
      <c r="QNS33" s="2425"/>
      <c r="QNT33" s="2425"/>
      <c r="QNU33" s="2425"/>
      <c r="QNV33" s="2425"/>
      <c r="QNW33" s="2425"/>
      <c r="QNX33" s="2425"/>
      <c r="QNY33" s="2425"/>
      <c r="QNZ33" s="2425"/>
      <c r="QOA33" s="2425"/>
      <c r="QOB33" s="2425"/>
      <c r="QOC33" s="2425"/>
      <c r="QOD33" s="2425"/>
      <c r="QOE33" s="2425"/>
      <c r="QOF33" s="2425"/>
      <c r="QOG33" s="2425"/>
      <c r="QOH33" s="2425"/>
      <c r="QOI33" s="2425"/>
      <c r="QOJ33" s="2425"/>
      <c r="QOK33" s="2425"/>
      <c r="QOL33" s="2425"/>
      <c r="QOM33" s="2425"/>
      <c r="QON33" s="2425"/>
      <c r="QOO33" s="2425"/>
      <c r="QOP33" s="2425"/>
      <c r="QOQ33" s="2425"/>
      <c r="QOR33" s="2425"/>
      <c r="QOS33" s="2425"/>
      <c r="QOT33" s="2425"/>
      <c r="QOU33" s="2425"/>
      <c r="QOV33" s="2425"/>
      <c r="QOW33" s="2425"/>
      <c r="QOX33" s="2425"/>
      <c r="QOY33" s="2425"/>
      <c r="QOZ33" s="2425"/>
      <c r="QPA33" s="2425"/>
      <c r="QPB33" s="2425"/>
      <c r="QPC33" s="2425"/>
      <c r="QPD33" s="2425"/>
      <c r="QPE33" s="2425"/>
      <c r="QPF33" s="2425"/>
      <c r="QPG33" s="2425"/>
      <c r="QPH33" s="2425"/>
      <c r="QPI33" s="2425"/>
      <c r="QPJ33" s="2425"/>
      <c r="QPK33" s="2425"/>
      <c r="QPL33" s="2425"/>
      <c r="QPM33" s="2425"/>
      <c r="QPN33" s="2425"/>
      <c r="QPO33" s="2425"/>
      <c r="QPP33" s="2425"/>
      <c r="QPQ33" s="2425"/>
      <c r="QPR33" s="2425"/>
      <c r="QPS33" s="2425"/>
      <c r="QPT33" s="2425"/>
      <c r="QPU33" s="2425"/>
      <c r="QPV33" s="2425"/>
      <c r="QPW33" s="2425"/>
      <c r="QPX33" s="2425"/>
      <c r="QPY33" s="2425"/>
      <c r="QPZ33" s="2425"/>
      <c r="QQA33" s="2425"/>
      <c r="QQB33" s="2425"/>
      <c r="QQC33" s="2425"/>
      <c r="QQD33" s="2425"/>
      <c r="QQE33" s="2425"/>
      <c r="QQF33" s="2425"/>
      <c r="QQG33" s="2425"/>
      <c r="QQH33" s="2425"/>
      <c r="QQI33" s="2425"/>
      <c r="QQJ33" s="2425"/>
      <c r="QQK33" s="2425"/>
      <c r="QQL33" s="2425"/>
      <c r="QQM33" s="2425"/>
      <c r="QQN33" s="2425"/>
      <c r="QQO33" s="2425"/>
      <c r="QQP33" s="2425"/>
      <c r="QQQ33" s="2425"/>
      <c r="QQR33" s="2425"/>
      <c r="QQS33" s="2425"/>
      <c r="QQT33" s="2425"/>
      <c r="QQU33" s="2425"/>
      <c r="QQV33" s="2425"/>
      <c r="QQW33" s="2425"/>
      <c r="QQX33" s="2425"/>
      <c r="QQY33" s="2425"/>
      <c r="QQZ33" s="2425"/>
      <c r="QRA33" s="2425"/>
      <c r="QRB33" s="2425"/>
      <c r="QRC33" s="2425"/>
      <c r="QRD33" s="2425"/>
      <c r="QRE33" s="2425"/>
      <c r="QRF33" s="2425"/>
      <c r="QRG33" s="2425"/>
      <c r="QRH33" s="2425"/>
      <c r="QRI33" s="2425"/>
      <c r="QRJ33" s="2425"/>
      <c r="QRK33" s="2425"/>
      <c r="QRL33" s="2425"/>
      <c r="QRM33" s="2425"/>
      <c r="QRN33" s="2425"/>
      <c r="QRO33" s="2425"/>
      <c r="QRP33" s="2425"/>
      <c r="QRQ33" s="2425"/>
      <c r="QRR33" s="2425"/>
      <c r="QRS33" s="2425"/>
      <c r="QRT33" s="2425"/>
      <c r="QRU33" s="2425"/>
      <c r="QRV33" s="2425"/>
      <c r="QRW33" s="2425"/>
      <c r="QRX33" s="2425"/>
      <c r="QRY33" s="2425"/>
      <c r="QRZ33" s="2425"/>
      <c r="QSA33" s="2425"/>
      <c r="QSB33" s="2425"/>
      <c r="QSC33" s="2425"/>
      <c r="QSD33" s="2425"/>
      <c r="QSE33" s="2425"/>
      <c r="QSF33" s="2425"/>
      <c r="QSG33" s="2425"/>
      <c r="QSH33" s="2425"/>
      <c r="QSI33" s="2425"/>
      <c r="QSJ33" s="2425"/>
      <c r="QSK33" s="2425"/>
      <c r="QSL33" s="2425"/>
      <c r="QSM33" s="2425"/>
      <c r="QSN33" s="2425"/>
      <c r="QSO33" s="2425"/>
      <c r="QSP33" s="2425"/>
      <c r="QSQ33" s="2425"/>
      <c r="QSR33" s="2425"/>
      <c r="QSS33" s="2425"/>
      <c r="QST33" s="2425"/>
      <c r="QSU33" s="2425"/>
      <c r="QSV33" s="2425"/>
      <c r="QSW33" s="2425"/>
      <c r="QSX33" s="2425"/>
      <c r="QSY33" s="2425"/>
      <c r="QSZ33" s="2425"/>
      <c r="QTA33" s="2425"/>
      <c r="QTB33" s="2425"/>
      <c r="QTC33" s="2425"/>
      <c r="QTD33" s="2425"/>
      <c r="QTE33" s="2425"/>
      <c r="QTF33" s="2425"/>
      <c r="QTG33" s="2425"/>
      <c r="QTH33" s="2425"/>
      <c r="QTI33" s="2425"/>
      <c r="QTJ33" s="2425"/>
      <c r="QTK33" s="2425"/>
      <c r="QTL33" s="2425"/>
      <c r="QTM33" s="2425"/>
      <c r="QTN33" s="2425"/>
      <c r="QTO33" s="2425"/>
      <c r="QTP33" s="2425"/>
      <c r="QTQ33" s="2425"/>
      <c r="QTR33" s="2425"/>
      <c r="QTS33" s="2425"/>
      <c r="QTT33" s="2425"/>
      <c r="QTU33" s="2425"/>
      <c r="QTV33" s="2425"/>
      <c r="QTW33" s="2425"/>
      <c r="QTX33" s="2425"/>
      <c r="QTY33" s="2425"/>
      <c r="QTZ33" s="2425"/>
      <c r="QUA33" s="2425"/>
      <c r="QUB33" s="2425"/>
      <c r="QUC33" s="2425"/>
      <c r="QUD33" s="2425"/>
      <c r="QUE33" s="2425"/>
      <c r="QUF33" s="2425"/>
      <c r="QUG33" s="2425"/>
      <c r="QUH33" s="2425"/>
      <c r="QUI33" s="2425"/>
      <c r="QUJ33" s="2425"/>
      <c r="QUK33" s="2425"/>
      <c r="QUL33" s="2425"/>
      <c r="QUM33" s="2425"/>
      <c r="QUN33" s="2425"/>
      <c r="QUO33" s="2425"/>
      <c r="QUP33" s="2425"/>
      <c r="QUQ33" s="2425"/>
      <c r="QUR33" s="2425"/>
      <c r="QUS33" s="2425"/>
      <c r="QUT33" s="2425"/>
      <c r="QUU33" s="2425"/>
      <c r="QUV33" s="2425"/>
      <c r="QUW33" s="2425"/>
      <c r="QUX33" s="2425"/>
      <c r="QUY33" s="2425"/>
      <c r="QUZ33" s="2425"/>
      <c r="QVA33" s="2425"/>
      <c r="QVB33" s="2425"/>
      <c r="QVC33" s="2425"/>
      <c r="QVD33" s="2425"/>
      <c r="QVE33" s="2425"/>
      <c r="QVF33" s="2425"/>
      <c r="QVG33" s="2425"/>
      <c r="QVH33" s="2425"/>
      <c r="QVI33" s="2425"/>
      <c r="QVJ33" s="2425"/>
      <c r="QVK33" s="2425"/>
      <c r="QVL33" s="2425"/>
      <c r="QVM33" s="2425"/>
      <c r="QVN33" s="2425"/>
      <c r="QVO33" s="2425"/>
      <c r="QVP33" s="2425"/>
      <c r="QVQ33" s="2425"/>
      <c r="QVR33" s="2425"/>
      <c r="QVS33" s="2425"/>
      <c r="QVT33" s="2425"/>
      <c r="QVU33" s="2425"/>
      <c r="QVV33" s="2425"/>
      <c r="QVW33" s="2425"/>
      <c r="QVX33" s="2425"/>
      <c r="QVY33" s="2425"/>
      <c r="QVZ33" s="2425"/>
      <c r="QWA33" s="2425"/>
      <c r="QWB33" s="2425"/>
      <c r="QWC33" s="2425"/>
      <c r="QWD33" s="2425"/>
      <c r="QWE33" s="2425"/>
      <c r="QWF33" s="2425"/>
      <c r="QWG33" s="2425"/>
      <c r="QWH33" s="2425"/>
      <c r="QWI33" s="2425"/>
      <c r="QWJ33" s="2425"/>
      <c r="QWK33" s="2425"/>
      <c r="QWL33" s="2425"/>
      <c r="QWM33" s="2425"/>
      <c r="QWN33" s="2425"/>
      <c r="QWO33" s="2425"/>
      <c r="QWP33" s="2425"/>
      <c r="QWQ33" s="2425"/>
      <c r="QWR33" s="2425"/>
      <c r="QWS33" s="2425"/>
      <c r="QWT33" s="2425"/>
      <c r="QWU33" s="2425"/>
      <c r="QWV33" s="2425"/>
      <c r="QWW33" s="2425"/>
      <c r="QWX33" s="2425"/>
      <c r="QWY33" s="2425"/>
      <c r="QWZ33" s="2425"/>
      <c r="QXA33" s="2425"/>
      <c r="QXB33" s="2425"/>
      <c r="QXC33" s="2425"/>
      <c r="QXD33" s="2425"/>
      <c r="QXE33" s="2425"/>
      <c r="QXF33" s="2425"/>
      <c r="QXG33" s="2425"/>
      <c r="QXH33" s="2425"/>
      <c r="QXI33" s="2425"/>
      <c r="QXJ33" s="2425"/>
      <c r="QXK33" s="2425"/>
      <c r="QXL33" s="2425"/>
      <c r="QXM33" s="2425"/>
      <c r="QXN33" s="2425"/>
      <c r="QXO33" s="2425"/>
      <c r="QXP33" s="2425"/>
      <c r="QXQ33" s="2425"/>
      <c r="QXR33" s="2425"/>
      <c r="QXS33" s="2425"/>
      <c r="QXT33" s="2425"/>
      <c r="QXU33" s="2425"/>
      <c r="QXV33" s="2425"/>
      <c r="QXW33" s="2425"/>
      <c r="QXX33" s="2425"/>
      <c r="QXY33" s="2425"/>
      <c r="QXZ33" s="2425"/>
      <c r="QYA33" s="2425"/>
      <c r="QYB33" s="2425"/>
      <c r="QYC33" s="2425"/>
      <c r="QYD33" s="2425"/>
      <c r="QYE33" s="2425"/>
      <c r="QYF33" s="2425"/>
      <c r="QYG33" s="2425"/>
      <c r="QYH33" s="2425"/>
      <c r="QYI33" s="2425"/>
      <c r="QYJ33" s="2425"/>
      <c r="QYK33" s="2425"/>
      <c r="QYL33" s="2425"/>
      <c r="QYM33" s="2425"/>
      <c r="QYN33" s="2425"/>
      <c r="QYO33" s="2425"/>
      <c r="QYP33" s="2425"/>
      <c r="QYQ33" s="2425"/>
      <c r="QYR33" s="2425"/>
      <c r="QYS33" s="2425"/>
      <c r="QYT33" s="2425"/>
      <c r="QYU33" s="2425"/>
      <c r="QYV33" s="2425"/>
      <c r="QYW33" s="2425"/>
      <c r="QYX33" s="2425"/>
      <c r="QYY33" s="2425"/>
      <c r="QYZ33" s="2425"/>
      <c r="QZA33" s="2425"/>
      <c r="QZB33" s="2425"/>
      <c r="QZC33" s="2425"/>
      <c r="QZD33" s="2425"/>
      <c r="QZE33" s="2425"/>
      <c r="QZF33" s="2425"/>
      <c r="QZG33" s="2425"/>
      <c r="QZH33" s="2425"/>
      <c r="QZI33" s="2425"/>
      <c r="QZJ33" s="2425"/>
      <c r="QZK33" s="2425"/>
      <c r="QZL33" s="2425"/>
      <c r="QZM33" s="2425"/>
      <c r="QZN33" s="2425"/>
      <c r="QZO33" s="2425"/>
      <c r="QZP33" s="2425"/>
      <c r="QZQ33" s="2425"/>
      <c r="QZR33" s="2425"/>
      <c r="QZS33" s="2425"/>
      <c r="QZT33" s="2425"/>
      <c r="QZU33" s="2425"/>
      <c r="QZV33" s="2425"/>
      <c r="QZW33" s="2425"/>
      <c r="QZX33" s="2425"/>
      <c r="QZY33" s="2425"/>
      <c r="QZZ33" s="2425"/>
      <c r="RAA33" s="2425"/>
      <c r="RAB33" s="2425"/>
      <c r="RAC33" s="2425"/>
      <c r="RAD33" s="2425"/>
      <c r="RAE33" s="2425"/>
      <c r="RAF33" s="2425"/>
      <c r="RAG33" s="2425"/>
      <c r="RAH33" s="2425"/>
      <c r="RAI33" s="2425"/>
      <c r="RAJ33" s="2425"/>
      <c r="RAK33" s="2425"/>
      <c r="RAL33" s="2425"/>
      <c r="RAM33" s="2425"/>
      <c r="RAN33" s="2425"/>
      <c r="RAO33" s="2425"/>
      <c r="RAP33" s="2425"/>
      <c r="RAQ33" s="2425"/>
      <c r="RAR33" s="2425"/>
      <c r="RAS33" s="2425"/>
      <c r="RAT33" s="2425"/>
      <c r="RAU33" s="2425"/>
      <c r="RAV33" s="2425"/>
      <c r="RAW33" s="2425"/>
      <c r="RAX33" s="2425"/>
      <c r="RAY33" s="2425"/>
      <c r="RAZ33" s="2425"/>
      <c r="RBA33" s="2425"/>
      <c r="RBB33" s="2425"/>
      <c r="RBC33" s="2425"/>
      <c r="RBD33" s="2425"/>
      <c r="RBE33" s="2425"/>
      <c r="RBF33" s="2425"/>
      <c r="RBG33" s="2425"/>
      <c r="RBH33" s="2425"/>
      <c r="RBI33" s="2425"/>
      <c r="RBJ33" s="2425"/>
      <c r="RBK33" s="2425"/>
      <c r="RBL33" s="2425"/>
      <c r="RBM33" s="2425"/>
      <c r="RBN33" s="2425"/>
      <c r="RBO33" s="2425"/>
      <c r="RBP33" s="2425"/>
      <c r="RBQ33" s="2425"/>
      <c r="RBR33" s="2425"/>
      <c r="RBS33" s="2425"/>
      <c r="RBT33" s="2425"/>
      <c r="RBU33" s="2425"/>
      <c r="RBV33" s="2425"/>
      <c r="RBW33" s="2425"/>
      <c r="RBX33" s="2425"/>
      <c r="RBY33" s="2425"/>
      <c r="RBZ33" s="2425"/>
      <c r="RCA33" s="2425"/>
      <c r="RCB33" s="2425"/>
      <c r="RCC33" s="2425"/>
      <c r="RCD33" s="2425"/>
      <c r="RCE33" s="2425"/>
      <c r="RCF33" s="2425"/>
      <c r="RCG33" s="2425"/>
      <c r="RCH33" s="2425"/>
      <c r="RCI33" s="2425"/>
      <c r="RCJ33" s="2425"/>
      <c r="RCK33" s="2425"/>
      <c r="RCL33" s="2425"/>
      <c r="RCM33" s="2425"/>
      <c r="RCN33" s="2425"/>
      <c r="RCO33" s="2425"/>
      <c r="RCP33" s="2425"/>
      <c r="RCQ33" s="2425"/>
      <c r="RCR33" s="2425"/>
      <c r="RCS33" s="2425"/>
      <c r="RCT33" s="2425"/>
      <c r="RCU33" s="2425"/>
      <c r="RCV33" s="2425"/>
      <c r="RCW33" s="2425"/>
      <c r="RCX33" s="2425"/>
      <c r="RCY33" s="2425"/>
      <c r="RCZ33" s="2425"/>
      <c r="RDA33" s="2425"/>
      <c r="RDB33" s="2425"/>
      <c r="RDC33" s="2425"/>
      <c r="RDD33" s="2425"/>
      <c r="RDE33" s="2425"/>
      <c r="RDF33" s="2425"/>
      <c r="RDG33" s="2425"/>
      <c r="RDH33" s="2425"/>
      <c r="RDI33" s="2425"/>
      <c r="RDJ33" s="2425"/>
      <c r="RDK33" s="2425"/>
      <c r="RDL33" s="2425"/>
      <c r="RDM33" s="2425"/>
      <c r="RDN33" s="2425"/>
      <c r="RDO33" s="2425"/>
      <c r="RDP33" s="2425"/>
      <c r="RDQ33" s="2425"/>
      <c r="RDR33" s="2425"/>
      <c r="RDS33" s="2425"/>
      <c r="RDT33" s="2425"/>
      <c r="RDU33" s="2425"/>
      <c r="RDV33" s="2425"/>
      <c r="RDW33" s="2425"/>
      <c r="RDX33" s="2425"/>
      <c r="RDY33" s="2425"/>
      <c r="RDZ33" s="2425"/>
      <c r="REA33" s="2425"/>
      <c r="REB33" s="2425"/>
      <c r="REC33" s="2425"/>
      <c r="RED33" s="2425"/>
      <c r="REE33" s="2425"/>
      <c r="REF33" s="2425"/>
      <c r="REG33" s="2425"/>
      <c r="REH33" s="2425"/>
      <c r="REI33" s="2425"/>
      <c r="REJ33" s="2425"/>
      <c r="REK33" s="2425"/>
      <c r="REL33" s="2425"/>
      <c r="REM33" s="2425"/>
      <c r="REN33" s="2425"/>
      <c r="REO33" s="2425"/>
      <c r="REP33" s="2425"/>
      <c r="REQ33" s="2425"/>
      <c r="RER33" s="2425"/>
      <c r="RES33" s="2425"/>
      <c r="RET33" s="2425"/>
      <c r="REU33" s="2425"/>
      <c r="REV33" s="2425"/>
      <c r="REW33" s="2425"/>
      <c r="REX33" s="2425"/>
      <c r="REY33" s="2425"/>
      <c r="REZ33" s="2425"/>
      <c r="RFA33" s="2425"/>
      <c r="RFB33" s="2425"/>
      <c r="RFC33" s="2425"/>
      <c r="RFD33" s="2425"/>
      <c r="RFE33" s="2425"/>
      <c r="RFF33" s="2425"/>
      <c r="RFG33" s="2425"/>
      <c r="RFH33" s="2425"/>
      <c r="RFI33" s="2425"/>
      <c r="RFJ33" s="2425"/>
      <c r="RFK33" s="2425"/>
      <c r="RFL33" s="2425"/>
      <c r="RFM33" s="2425"/>
      <c r="RFN33" s="2425"/>
      <c r="RFO33" s="2425"/>
      <c r="RFP33" s="2425"/>
      <c r="RFQ33" s="2425"/>
      <c r="RFR33" s="2425"/>
      <c r="RFS33" s="2425"/>
      <c r="RFT33" s="2425"/>
      <c r="RFU33" s="2425"/>
      <c r="RFV33" s="2425"/>
      <c r="RFW33" s="2425"/>
      <c r="RFX33" s="2425"/>
      <c r="RFY33" s="2425"/>
      <c r="RFZ33" s="2425"/>
      <c r="RGA33" s="2425"/>
      <c r="RGB33" s="2425"/>
      <c r="RGC33" s="2425"/>
      <c r="RGD33" s="2425"/>
      <c r="RGE33" s="2425"/>
      <c r="RGF33" s="2425"/>
      <c r="RGG33" s="2425"/>
      <c r="RGH33" s="2425"/>
      <c r="RGI33" s="2425"/>
      <c r="RGJ33" s="2425"/>
      <c r="RGK33" s="2425"/>
      <c r="RGL33" s="2425"/>
      <c r="RGM33" s="2425"/>
      <c r="RGN33" s="2425"/>
      <c r="RGO33" s="2425"/>
      <c r="RGP33" s="2425"/>
      <c r="RGQ33" s="2425"/>
      <c r="RGR33" s="2425"/>
      <c r="RGS33" s="2425"/>
      <c r="RGT33" s="2425"/>
      <c r="RGU33" s="2425"/>
      <c r="RGV33" s="2425"/>
      <c r="RGW33" s="2425"/>
      <c r="RGX33" s="2425"/>
      <c r="RGY33" s="2425"/>
      <c r="RGZ33" s="2425"/>
      <c r="RHA33" s="2425"/>
      <c r="RHB33" s="2425"/>
      <c r="RHC33" s="2425"/>
      <c r="RHD33" s="2425"/>
      <c r="RHE33" s="2425"/>
      <c r="RHF33" s="2425"/>
      <c r="RHG33" s="2425"/>
      <c r="RHH33" s="2425"/>
      <c r="RHI33" s="2425"/>
      <c r="RHJ33" s="2425"/>
      <c r="RHK33" s="2425"/>
      <c r="RHL33" s="2425"/>
      <c r="RHM33" s="2425"/>
      <c r="RHN33" s="2425"/>
      <c r="RHO33" s="2425"/>
      <c r="RHP33" s="2425"/>
      <c r="RHQ33" s="2425"/>
      <c r="RHR33" s="2425"/>
      <c r="RHS33" s="2425"/>
      <c r="RHT33" s="2425"/>
      <c r="RHU33" s="2425"/>
      <c r="RHV33" s="2425"/>
      <c r="RHW33" s="2425"/>
      <c r="RHX33" s="2425"/>
      <c r="RHY33" s="2425"/>
      <c r="RHZ33" s="2425"/>
      <c r="RIA33" s="2425"/>
      <c r="RIB33" s="2425"/>
      <c r="RIC33" s="2425"/>
      <c r="RID33" s="2425"/>
      <c r="RIE33" s="2425"/>
      <c r="RIF33" s="2425"/>
      <c r="RIG33" s="2425"/>
      <c r="RIH33" s="2425"/>
      <c r="RII33" s="2425"/>
      <c r="RIJ33" s="2425"/>
      <c r="RIK33" s="2425"/>
      <c r="RIL33" s="2425"/>
      <c r="RIM33" s="2425"/>
      <c r="RIN33" s="2425"/>
      <c r="RIO33" s="2425"/>
      <c r="RIP33" s="2425"/>
      <c r="RIQ33" s="2425"/>
      <c r="RIR33" s="2425"/>
      <c r="RIS33" s="2425"/>
      <c r="RIT33" s="2425"/>
      <c r="RIU33" s="2425"/>
      <c r="RIV33" s="2425"/>
      <c r="RIW33" s="2425"/>
      <c r="RIX33" s="2425"/>
      <c r="RIY33" s="2425"/>
      <c r="RIZ33" s="2425"/>
      <c r="RJA33" s="2425"/>
      <c r="RJB33" s="2425"/>
      <c r="RJC33" s="2425"/>
      <c r="RJD33" s="2425"/>
      <c r="RJE33" s="2425"/>
      <c r="RJF33" s="2425"/>
      <c r="RJG33" s="2425"/>
      <c r="RJH33" s="2425"/>
      <c r="RJI33" s="2425"/>
      <c r="RJJ33" s="2425"/>
      <c r="RJK33" s="2425"/>
      <c r="RJL33" s="2425"/>
      <c r="RJM33" s="2425"/>
      <c r="RJN33" s="2425"/>
      <c r="RJO33" s="2425"/>
      <c r="RJP33" s="2425"/>
      <c r="RJQ33" s="2425"/>
      <c r="RJR33" s="2425"/>
      <c r="RJS33" s="2425"/>
      <c r="RJT33" s="2425"/>
      <c r="RJU33" s="2425"/>
      <c r="RJV33" s="2425"/>
      <c r="RJW33" s="2425"/>
      <c r="RJX33" s="2425"/>
      <c r="RJY33" s="2425"/>
      <c r="RJZ33" s="2425"/>
      <c r="RKA33" s="2425"/>
      <c r="RKB33" s="2425"/>
      <c r="RKC33" s="2425"/>
      <c r="RKD33" s="2425"/>
      <c r="RKE33" s="2425"/>
      <c r="RKF33" s="2425"/>
      <c r="RKG33" s="2425"/>
      <c r="RKH33" s="2425"/>
      <c r="RKI33" s="2425"/>
      <c r="RKJ33" s="2425"/>
      <c r="RKK33" s="2425"/>
      <c r="RKL33" s="2425"/>
      <c r="RKM33" s="2425"/>
      <c r="RKN33" s="2425"/>
      <c r="RKO33" s="2425"/>
      <c r="RKP33" s="2425"/>
      <c r="RKQ33" s="2425"/>
      <c r="RKR33" s="2425"/>
      <c r="RKS33" s="2425"/>
      <c r="RKT33" s="2425"/>
      <c r="RKU33" s="2425"/>
      <c r="RKV33" s="2425"/>
      <c r="RKW33" s="2425"/>
      <c r="RKX33" s="2425"/>
      <c r="RKY33" s="2425"/>
      <c r="RKZ33" s="2425"/>
      <c r="RLA33" s="2425"/>
      <c r="RLB33" s="2425"/>
      <c r="RLC33" s="2425"/>
      <c r="RLD33" s="2425"/>
      <c r="RLE33" s="2425"/>
      <c r="RLF33" s="2425"/>
      <c r="RLG33" s="2425"/>
      <c r="RLH33" s="2425"/>
      <c r="RLI33" s="2425"/>
      <c r="RLJ33" s="2425"/>
      <c r="RLK33" s="2425"/>
      <c r="RLL33" s="2425"/>
      <c r="RLM33" s="2425"/>
      <c r="RLN33" s="2425"/>
      <c r="RLO33" s="2425"/>
      <c r="RLP33" s="2425"/>
      <c r="RLQ33" s="2425"/>
      <c r="RLR33" s="2425"/>
      <c r="RLS33" s="2425"/>
      <c r="RLT33" s="2425"/>
      <c r="RLU33" s="2425"/>
      <c r="RLV33" s="2425"/>
      <c r="RLW33" s="2425"/>
      <c r="RLX33" s="2425"/>
      <c r="RLY33" s="2425"/>
      <c r="RLZ33" s="2425"/>
      <c r="RMA33" s="2425"/>
      <c r="RMB33" s="2425"/>
      <c r="RMC33" s="2425"/>
      <c r="RMD33" s="2425"/>
      <c r="RME33" s="2425"/>
      <c r="RMF33" s="2425"/>
      <c r="RMG33" s="2425"/>
      <c r="RMH33" s="2425"/>
      <c r="RMI33" s="2425"/>
      <c r="RMJ33" s="2425"/>
      <c r="RMK33" s="2425"/>
      <c r="RML33" s="2425"/>
      <c r="RMM33" s="2425"/>
      <c r="RMN33" s="2425"/>
      <c r="RMO33" s="2425"/>
      <c r="RMP33" s="2425"/>
      <c r="RMQ33" s="2425"/>
      <c r="RMR33" s="2425"/>
      <c r="RMS33" s="2425"/>
      <c r="RMT33" s="2425"/>
      <c r="RMU33" s="2425"/>
      <c r="RMV33" s="2425"/>
      <c r="RMW33" s="2425"/>
      <c r="RMX33" s="2425"/>
      <c r="RMY33" s="2425"/>
      <c r="RMZ33" s="2425"/>
      <c r="RNA33" s="2425"/>
      <c r="RNB33" s="2425"/>
      <c r="RNC33" s="2425"/>
      <c r="RND33" s="2425"/>
      <c r="RNE33" s="2425"/>
      <c r="RNF33" s="2425"/>
      <c r="RNG33" s="2425"/>
      <c r="RNH33" s="2425"/>
      <c r="RNI33" s="2425"/>
      <c r="RNJ33" s="2425"/>
      <c r="RNK33" s="2425"/>
      <c r="RNL33" s="2425"/>
      <c r="RNM33" s="2425"/>
      <c r="RNN33" s="2425"/>
      <c r="RNO33" s="2425"/>
      <c r="RNP33" s="2425"/>
      <c r="RNQ33" s="2425"/>
      <c r="RNR33" s="2425"/>
      <c r="RNS33" s="2425"/>
      <c r="RNT33" s="2425"/>
      <c r="RNU33" s="2425"/>
      <c r="RNV33" s="2425"/>
      <c r="RNW33" s="2425"/>
      <c r="RNX33" s="2425"/>
      <c r="RNY33" s="2425"/>
      <c r="RNZ33" s="2425"/>
      <c r="ROA33" s="2425"/>
      <c r="ROB33" s="2425"/>
      <c r="ROC33" s="2425"/>
      <c r="ROD33" s="2425"/>
      <c r="ROE33" s="2425"/>
      <c r="ROF33" s="2425"/>
      <c r="ROG33" s="2425"/>
      <c r="ROH33" s="2425"/>
      <c r="ROI33" s="2425"/>
      <c r="ROJ33" s="2425"/>
      <c r="ROK33" s="2425"/>
      <c r="ROL33" s="2425"/>
      <c r="ROM33" s="2425"/>
      <c r="RON33" s="2425"/>
      <c r="ROO33" s="2425"/>
      <c r="ROP33" s="2425"/>
      <c r="ROQ33" s="2425"/>
      <c r="ROR33" s="2425"/>
      <c r="ROS33" s="2425"/>
      <c r="ROT33" s="2425"/>
      <c r="ROU33" s="2425"/>
      <c r="ROV33" s="2425"/>
      <c r="ROW33" s="2425"/>
      <c r="ROX33" s="2425"/>
      <c r="ROY33" s="2425"/>
      <c r="ROZ33" s="2425"/>
      <c r="RPA33" s="2425"/>
      <c r="RPB33" s="2425"/>
      <c r="RPC33" s="2425"/>
      <c r="RPD33" s="2425"/>
      <c r="RPE33" s="2425"/>
      <c r="RPF33" s="2425"/>
      <c r="RPG33" s="2425"/>
      <c r="RPH33" s="2425"/>
      <c r="RPI33" s="2425"/>
      <c r="RPJ33" s="2425"/>
      <c r="RPK33" s="2425"/>
      <c r="RPL33" s="2425"/>
      <c r="RPM33" s="2425"/>
      <c r="RPN33" s="2425"/>
      <c r="RPO33" s="2425"/>
      <c r="RPP33" s="2425"/>
      <c r="RPQ33" s="2425"/>
      <c r="RPR33" s="2425"/>
      <c r="RPS33" s="2425"/>
      <c r="RPT33" s="2425"/>
      <c r="RPU33" s="2425"/>
      <c r="RPV33" s="2425"/>
      <c r="RPW33" s="2425"/>
      <c r="RPX33" s="2425"/>
      <c r="RPY33" s="2425"/>
      <c r="RPZ33" s="2425"/>
      <c r="RQA33" s="2425"/>
      <c r="RQB33" s="2425"/>
      <c r="RQC33" s="2425"/>
      <c r="RQD33" s="2425"/>
      <c r="RQE33" s="2425"/>
      <c r="RQF33" s="2425"/>
      <c r="RQG33" s="2425"/>
      <c r="RQH33" s="2425"/>
      <c r="RQI33" s="2425"/>
      <c r="RQJ33" s="2425"/>
      <c r="RQK33" s="2425"/>
      <c r="RQL33" s="2425"/>
      <c r="RQM33" s="2425"/>
      <c r="RQN33" s="2425"/>
      <c r="RQO33" s="2425"/>
      <c r="RQP33" s="2425"/>
      <c r="RQQ33" s="2425"/>
      <c r="RQR33" s="2425"/>
      <c r="RQS33" s="2425"/>
      <c r="RQT33" s="2425"/>
      <c r="RQU33" s="2425"/>
      <c r="RQV33" s="2425"/>
      <c r="RQW33" s="2425"/>
      <c r="RQX33" s="2425"/>
      <c r="RQY33" s="2425"/>
      <c r="RQZ33" s="2425"/>
      <c r="RRA33" s="2425"/>
      <c r="RRB33" s="2425"/>
      <c r="RRC33" s="2425"/>
      <c r="RRD33" s="2425"/>
      <c r="RRE33" s="2425"/>
      <c r="RRF33" s="2425"/>
      <c r="RRG33" s="2425"/>
      <c r="RRH33" s="2425"/>
      <c r="RRI33" s="2425"/>
      <c r="RRJ33" s="2425"/>
      <c r="RRK33" s="2425"/>
      <c r="RRL33" s="2425"/>
      <c r="RRM33" s="2425"/>
      <c r="RRN33" s="2425"/>
      <c r="RRO33" s="2425"/>
      <c r="RRP33" s="2425"/>
      <c r="RRQ33" s="2425"/>
      <c r="RRR33" s="2425"/>
      <c r="RRS33" s="2425"/>
      <c r="RRT33" s="2425"/>
      <c r="RRU33" s="2425"/>
      <c r="RRV33" s="2425"/>
      <c r="RRW33" s="2425"/>
      <c r="RRX33" s="2425"/>
      <c r="RRY33" s="2425"/>
      <c r="RRZ33" s="2425"/>
      <c r="RSA33" s="2425"/>
      <c r="RSB33" s="2425"/>
      <c r="RSC33" s="2425"/>
      <c r="RSD33" s="2425"/>
      <c r="RSE33" s="2425"/>
      <c r="RSF33" s="2425"/>
      <c r="RSG33" s="2425"/>
      <c r="RSH33" s="2425"/>
      <c r="RSI33" s="2425"/>
      <c r="RSJ33" s="2425"/>
      <c r="RSK33" s="2425"/>
      <c r="RSL33" s="2425"/>
      <c r="RSM33" s="2425"/>
      <c r="RSN33" s="2425"/>
      <c r="RSO33" s="2425"/>
      <c r="RSP33" s="2425"/>
      <c r="RSQ33" s="2425"/>
      <c r="RSR33" s="2425"/>
      <c r="RSS33" s="2425"/>
      <c r="RST33" s="2425"/>
      <c r="RSU33" s="2425"/>
      <c r="RSV33" s="2425"/>
      <c r="RSW33" s="2425"/>
      <c r="RSX33" s="2425"/>
      <c r="RSY33" s="2425"/>
      <c r="RSZ33" s="2425"/>
      <c r="RTA33" s="2425"/>
      <c r="RTB33" s="2425"/>
      <c r="RTC33" s="2425"/>
      <c r="RTD33" s="2425"/>
      <c r="RTE33" s="2425"/>
      <c r="RTF33" s="2425"/>
      <c r="RTG33" s="2425"/>
      <c r="RTH33" s="2425"/>
      <c r="RTI33" s="2425"/>
      <c r="RTJ33" s="2425"/>
      <c r="RTK33" s="2425"/>
      <c r="RTL33" s="2425"/>
      <c r="RTM33" s="2425"/>
      <c r="RTN33" s="2425"/>
      <c r="RTO33" s="2425"/>
      <c r="RTP33" s="2425"/>
      <c r="RTQ33" s="2425"/>
      <c r="RTR33" s="2425"/>
      <c r="RTS33" s="2425"/>
      <c r="RTT33" s="2425"/>
      <c r="RTU33" s="2425"/>
      <c r="RTV33" s="2425"/>
      <c r="RTW33" s="2425"/>
      <c r="RTX33" s="2425"/>
      <c r="RTY33" s="2425"/>
      <c r="RTZ33" s="2425"/>
      <c r="RUA33" s="2425"/>
      <c r="RUB33" s="2425"/>
      <c r="RUC33" s="2425"/>
      <c r="RUD33" s="2425"/>
      <c r="RUE33" s="2425"/>
      <c r="RUF33" s="2425"/>
      <c r="RUG33" s="2425"/>
      <c r="RUH33" s="2425"/>
      <c r="RUI33" s="2425"/>
      <c r="RUJ33" s="2425"/>
      <c r="RUK33" s="2425"/>
      <c r="RUL33" s="2425"/>
      <c r="RUM33" s="2425"/>
      <c r="RUN33" s="2425"/>
      <c r="RUO33" s="2425"/>
      <c r="RUP33" s="2425"/>
      <c r="RUQ33" s="2425"/>
      <c r="RUR33" s="2425"/>
      <c r="RUS33" s="2425"/>
      <c r="RUT33" s="2425"/>
      <c r="RUU33" s="2425"/>
      <c r="RUV33" s="2425"/>
      <c r="RUW33" s="2425"/>
      <c r="RUX33" s="2425"/>
      <c r="RUY33" s="2425"/>
      <c r="RUZ33" s="2425"/>
      <c r="RVA33" s="2425"/>
      <c r="RVB33" s="2425"/>
      <c r="RVC33" s="2425"/>
      <c r="RVD33" s="2425"/>
      <c r="RVE33" s="2425"/>
      <c r="RVF33" s="2425"/>
      <c r="RVG33" s="2425"/>
      <c r="RVH33" s="2425"/>
      <c r="RVI33" s="2425"/>
      <c r="RVJ33" s="2425"/>
      <c r="RVK33" s="2425"/>
      <c r="RVL33" s="2425"/>
      <c r="RVM33" s="2425"/>
      <c r="RVN33" s="2425"/>
      <c r="RVO33" s="2425"/>
      <c r="RVP33" s="2425"/>
      <c r="RVQ33" s="2425"/>
      <c r="RVR33" s="2425"/>
      <c r="RVS33" s="2425"/>
      <c r="RVT33" s="2425"/>
      <c r="RVU33" s="2425"/>
      <c r="RVV33" s="2425"/>
      <c r="RVW33" s="2425"/>
      <c r="RVX33" s="2425"/>
      <c r="RVY33" s="2425"/>
      <c r="RVZ33" s="2425"/>
      <c r="RWA33" s="2425"/>
      <c r="RWB33" s="2425"/>
      <c r="RWC33" s="2425"/>
      <c r="RWD33" s="2425"/>
      <c r="RWE33" s="2425"/>
      <c r="RWF33" s="2425"/>
      <c r="RWG33" s="2425"/>
      <c r="RWH33" s="2425"/>
      <c r="RWI33" s="2425"/>
      <c r="RWJ33" s="2425"/>
      <c r="RWK33" s="2425"/>
      <c r="RWL33" s="2425"/>
      <c r="RWM33" s="2425"/>
      <c r="RWN33" s="2425"/>
      <c r="RWO33" s="2425"/>
      <c r="RWP33" s="2425"/>
      <c r="RWQ33" s="2425"/>
      <c r="RWR33" s="2425"/>
      <c r="RWS33" s="2425"/>
      <c r="RWT33" s="2425"/>
      <c r="RWU33" s="2425"/>
      <c r="RWV33" s="2425"/>
      <c r="RWW33" s="2425"/>
      <c r="RWX33" s="2425"/>
      <c r="RWY33" s="2425"/>
      <c r="RWZ33" s="2425"/>
      <c r="RXA33" s="2425"/>
      <c r="RXB33" s="2425"/>
      <c r="RXC33" s="2425"/>
      <c r="RXD33" s="2425"/>
      <c r="RXE33" s="2425"/>
      <c r="RXF33" s="2425"/>
      <c r="RXG33" s="2425"/>
      <c r="RXH33" s="2425"/>
      <c r="RXI33" s="2425"/>
      <c r="RXJ33" s="2425"/>
      <c r="RXK33" s="2425"/>
      <c r="RXL33" s="2425"/>
      <c r="RXM33" s="2425"/>
      <c r="RXN33" s="2425"/>
      <c r="RXO33" s="2425"/>
      <c r="RXP33" s="2425"/>
      <c r="RXQ33" s="2425"/>
      <c r="RXR33" s="2425"/>
      <c r="RXS33" s="2425"/>
      <c r="RXT33" s="2425"/>
      <c r="RXU33" s="2425"/>
      <c r="RXV33" s="2425"/>
      <c r="RXW33" s="2425"/>
      <c r="RXX33" s="2425"/>
      <c r="RXY33" s="2425"/>
      <c r="RXZ33" s="2425"/>
      <c r="RYA33" s="2425"/>
      <c r="RYB33" s="2425"/>
      <c r="RYC33" s="2425"/>
      <c r="RYD33" s="2425"/>
      <c r="RYE33" s="2425"/>
      <c r="RYF33" s="2425"/>
      <c r="RYG33" s="2425"/>
      <c r="RYH33" s="2425"/>
      <c r="RYI33" s="2425"/>
      <c r="RYJ33" s="2425"/>
      <c r="RYK33" s="2425"/>
      <c r="RYL33" s="2425"/>
      <c r="RYM33" s="2425"/>
      <c r="RYN33" s="2425"/>
      <c r="RYO33" s="2425"/>
      <c r="RYP33" s="2425"/>
      <c r="RYQ33" s="2425"/>
      <c r="RYR33" s="2425"/>
      <c r="RYS33" s="2425"/>
      <c r="RYT33" s="2425"/>
      <c r="RYU33" s="2425"/>
      <c r="RYV33" s="2425"/>
      <c r="RYW33" s="2425"/>
      <c r="RYX33" s="2425"/>
      <c r="RYY33" s="2425"/>
      <c r="RYZ33" s="2425"/>
      <c r="RZA33" s="2425"/>
      <c r="RZB33" s="2425"/>
      <c r="RZC33" s="2425"/>
      <c r="RZD33" s="2425"/>
      <c r="RZE33" s="2425"/>
      <c r="RZF33" s="2425"/>
      <c r="RZG33" s="2425"/>
      <c r="RZH33" s="2425"/>
      <c r="RZI33" s="2425"/>
      <c r="RZJ33" s="2425"/>
      <c r="RZK33" s="2425"/>
      <c r="RZL33" s="2425"/>
      <c r="RZM33" s="2425"/>
      <c r="RZN33" s="2425"/>
      <c r="RZO33" s="2425"/>
      <c r="RZP33" s="2425"/>
      <c r="RZQ33" s="2425"/>
      <c r="RZR33" s="2425"/>
      <c r="RZS33" s="2425"/>
      <c r="RZT33" s="2425"/>
      <c r="RZU33" s="2425"/>
      <c r="RZV33" s="2425"/>
      <c r="RZW33" s="2425"/>
      <c r="RZX33" s="2425"/>
      <c r="RZY33" s="2425"/>
      <c r="RZZ33" s="2425"/>
      <c r="SAA33" s="2425"/>
      <c r="SAB33" s="2425"/>
      <c r="SAC33" s="2425"/>
      <c r="SAD33" s="2425"/>
      <c r="SAE33" s="2425"/>
      <c r="SAF33" s="2425"/>
      <c r="SAG33" s="2425"/>
      <c r="SAH33" s="2425"/>
      <c r="SAI33" s="2425"/>
      <c r="SAJ33" s="2425"/>
      <c r="SAK33" s="2425"/>
      <c r="SAL33" s="2425"/>
      <c r="SAM33" s="2425"/>
      <c r="SAN33" s="2425"/>
      <c r="SAO33" s="2425"/>
      <c r="SAP33" s="2425"/>
      <c r="SAQ33" s="2425"/>
      <c r="SAR33" s="2425"/>
      <c r="SAS33" s="2425"/>
      <c r="SAT33" s="2425"/>
      <c r="SAU33" s="2425"/>
      <c r="SAV33" s="2425"/>
      <c r="SAW33" s="2425"/>
      <c r="SAX33" s="2425"/>
      <c r="SAY33" s="2425"/>
      <c r="SAZ33" s="2425"/>
      <c r="SBA33" s="2425"/>
      <c r="SBB33" s="2425"/>
      <c r="SBC33" s="2425"/>
      <c r="SBD33" s="2425"/>
      <c r="SBE33" s="2425"/>
      <c r="SBF33" s="2425"/>
      <c r="SBG33" s="2425"/>
      <c r="SBH33" s="2425"/>
      <c r="SBI33" s="2425"/>
      <c r="SBJ33" s="2425"/>
      <c r="SBK33" s="2425"/>
      <c r="SBL33" s="2425"/>
      <c r="SBM33" s="2425"/>
      <c r="SBN33" s="2425"/>
      <c r="SBO33" s="2425"/>
      <c r="SBP33" s="2425"/>
      <c r="SBQ33" s="2425"/>
      <c r="SBR33" s="2425"/>
      <c r="SBS33" s="2425"/>
      <c r="SBT33" s="2425"/>
      <c r="SBU33" s="2425"/>
      <c r="SBV33" s="2425"/>
      <c r="SBW33" s="2425"/>
      <c r="SBX33" s="2425"/>
      <c r="SBY33" s="2425"/>
      <c r="SBZ33" s="2425"/>
      <c r="SCA33" s="2425"/>
      <c r="SCB33" s="2425"/>
      <c r="SCC33" s="2425"/>
      <c r="SCD33" s="2425"/>
      <c r="SCE33" s="2425"/>
      <c r="SCF33" s="2425"/>
      <c r="SCG33" s="2425"/>
      <c r="SCH33" s="2425"/>
      <c r="SCI33" s="2425"/>
      <c r="SCJ33" s="2425"/>
      <c r="SCK33" s="2425"/>
      <c r="SCL33" s="2425"/>
      <c r="SCM33" s="2425"/>
      <c r="SCN33" s="2425"/>
      <c r="SCO33" s="2425"/>
      <c r="SCP33" s="2425"/>
      <c r="SCQ33" s="2425"/>
      <c r="SCR33" s="2425"/>
      <c r="SCS33" s="2425"/>
      <c r="SCT33" s="2425"/>
      <c r="SCU33" s="2425"/>
      <c r="SCV33" s="2425"/>
      <c r="SCW33" s="2425"/>
      <c r="SCX33" s="2425"/>
      <c r="SCY33" s="2425"/>
      <c r="SCZ33" s="2425"/>
      <c r="SDA33" s="2425"/>
      <c r="SDB33" s="2425"/>
      <c r="SDC33" s="2425"/>
      <c r="SDD33" s="2425"/>
      <c r="SDE33" s="2425"/>
      <c r="SDF33" s="2425"/>
      <c r="SDG33" s="2425"/>
      <c r="SDH33" s="2425"/>
      <c r="SDI33" s="2425"/>
      <c r="SDJ33" s="2425"/>
      <c r="SDK33" s="2425"/>
      <c r="SDL33" s="2425"/>
      <c r="SDM33" s="2425"/>
      <c r="SDN33" s="2425"/>
      <c r="SDO33" s="2425"/>
      <c r="SDP33" s="2425"/>
      <c r="SDQ33" s="2425"/>
      <c r="SDR33" s="2425"/>
      <c r="SDS33" s="2425"/>
      <c r="SDT33" s="2425"/>
      <c r="SDU33" s="2425"/>
      <c r="SDV33" s="2425"/>
      <c r="SDW33" s="2425"/>
      <c r="SDX33" s="2425"/>
      <c r="SDY33" s="2425"/>
      <c r="SDZ33" s="2425"/>
      <c r="SEA33" s="2425"/>
      <c r="SEB33" s="2425"/>
      <c r="SEC33" s="2425"/>
      <c r="SED33" s="2425"/>
      <c r="SEE33" s="2425"/>
      <c r="SEF33" s="2425"/>
      <c r="SEG33" s="2425"/>
      <c r="SEH33" s="2425"/>
      <c r="SEI33" s="2425"/>
      <c r="SEJ33" s="2425"/>
      <c r="SEK33" s="2425"/>
      <c r="SEL33" s="2425"/>
      <c r="SEM33" s="2425"/>
      <c r="SEN33" s="2425"/>
      <c r="SEO33" s="2425"/>
      <c r="SEP33" s="2425"/>
      <c r="SEQ33" s="2425"/>
      <c r="SER33" s="2425"/>
      <c r="SES33" s="2425"/>
      <c r="SET33" s="2425"/>
      <c r="SEU33" s="2425"/>
      <c r="SEV33" s="2425"/>
      <c r="SEW33" s="2425"/>
      <c r="SEX33" s="2425"/>
      <c r="SEY33" s="2425"/>
      <c r="SEZ33" s="2425"/>
      <c r="SFA33" s="2425"/>
      <c r="SFB33" s="2425"/>
      <c r="SFC33" s="2425"/>
      <c r="SFD33" s="2425"/>
      <c r="SFE33" s="2425"/>
      <c r="SFF33" s="2425"/>
      <c r="SFG33" s="2425"/>
      <c r="SFH33" s="2425"/>
      <c r="SFI33" s="2425"/>
      <c r="SFJ33" s="2425"/>
      <c r="SFK33" s="2425"/>
      <c r="SFL33" s="2425"/>
      <c r="SFM33" s="2425"/>
      <c r="SFN33" s="2425"/>
      <c r="SFO33" s="2425"/>
      <c r="SFP33" s="2425"/>
      <c r="SFQ33" s="2425"/>
      <c r="SFR33" s="2425"/>
      <c r="SFS33" s="2425"/>
      <c r="SFT33" s="2425"/>
      <c r="SFU33" s="2425"/>
      <c r="SFV33" s="2425"/>
      <c r="SFW33" s="2425"/>
      <c r="SFX33" s="2425"/>
      <c r="SFY33" s="2425"/>
      <c r="SFZ33" s="2425"/>
      <c r="SGA33" s="2425"/>
      <c r="SGB33" s="2425"/>
      <c r="SGC33" s="2425"/>
      <c r="SGD33" s="2425"/>
      <c r="SGE33" s="2425"/>
      <c r="SGF33" s="2425"/>
      <c r="SGG33" s="2425"/>
      <c r="SGH33" s="2425"/>
      <c r="SGI33" s="2425"/>
      <c r="SGJ33" s="2425"/>
      <c r="SGK33" s="2425"/>
      <c r="SGL33" s="2425"/>
      <c r="SGM33" s="2425"/>
      <c r="SGN33" s="2425"/>
      <c r="SGO33" s="2425"/>
      <c r="SGP33" s="2425"/>
      <c r="SGQ33" s="2425"/>
      <c r="SGR33" s="2425"/>
      <c r="SGS33" s="2425"/>
      <c r="SGT33" s="2425"/>
      <c r="SGU33" s="2425"/>
      <c r="SGV33" s="2425"/>
      <c r="SGW33" s="2425"/>
      <c r="SGX33" s="2425"/>
      <c r="SGY33" s="2425"/>
      <c r="SGZ33" s="2425"/>
      <c r="SHA33" s="2425"/>
      <c r="SHB33" s="2425"/>
      <c r="SHC33" s="2425"/>
      <c r="SHD33" s="2425"/>
      <c r="SHE33" s="2425"/>
      <c r="SHF33" s="2425"/>
      <c r="SHG33" s="2425"/>
      <c r="SHH33" s="2425"/>
      <c r="SHI33" s="2425"/>
      <c r="SHJ33" s="2425"/>
      <c r="SHK33" s="2425"/>
      <c r="SHL33" s="2425"/>
      <c r="SHM33" s="2425"/>
      <c r="SHN33" s="2425"/>
      <c r="SHO33" s="2425"/>
      <c r="SHP33" s="2425"/>
      <c r="SHQ33" s="2425"/>
      <c r="SHR33" s="2425"/>
      <c r="SHS33" s="2425"/>
      <c r="SHT33" s="2425"/>
      <c r="SHU33" s="2425"/>
      <c r="SHV33" s="2425"/>
      <c r="SHW33" s="2425"/>
      <c r="SHX33" s="2425"/>
      <c r="SHY33" s="2425"/>
      <c r="SHZ33" s="2425"/>
      <c r="SIA33" s="2425"/>
      <c r="SIB33" s="2425"/>
      <c r="SIC33" s="2425"/>
      <c r="SID33" s="2425"/>
      <c r="SIE33" s="2425"/>
      <c r="SIF33" s="2425"/>
      <c r="SIG33" s="2425"/>
      <c r="SIH33" s="2425"/>
      <c r="SII33" s="2425"/>
      <c r="SIJ33" s="2425"/>
      <c r="SIK33" s="2425"/>
      <c r="SIL33" s="2425"/>
      <c r="SIM33" s="2425"/>
      <c r="SIN33" s="2425"/>
      <c r="SIO33" s="2425"/>
      <c r="SIP33" s="2425"/>
      <c r="SIQ33" s="2425"/>
      <c r="SIR33" s="2425"/>
      <c r="SIS33" s="2425"/>
      <c r="SIT33" s="2425"/>
      <c r="SIU33" s="2425"/>
      <c r="SIV33" s="2425"/>
      <c r="SIW33" s="2425"/>
      <c r="SIX33" s="2425"/>
      <c r="SIY33" s="2425"/>
      <c r="SIZ33" s="2425"/>
      <c r="SJA33" s="2425"/>
      <c r="SJB33" s="2425"/>
      <c r="SJC33" s="2425"/>
      <c r="SJD33" s="2425"/>
      <c r="SJE33" s="2425"/>
      <c r="SJF33" s="2425"/>
      <c r="SJG33" s="2425"/>
      <c r="SJH33" s="2425"/>
      <c r="SJI33" s="2425"/>
      <c r="SJJ33" s="2425"/>
      <c r="SJK33" s="2425"/>
      <c r="SJL33" s="2425"/>
      <c r="SJM33" s="2425"/>
      <c r="SJN33" s="2425"/>
      <c r="SJO33" s="2425"/>
      <c r="SJP33" s="2425"/>
      <c r="SJQ33" s="2425"/>
      <c r="SJR33" s="2425"/>
      <c r="SJS33" s="2425"/>
      <c r="SJT33" s="2425"/>
      <c r="SJU33" s="2425"/>
      <c r="SJV33" s="2425"/>
      <c r="SJW33" s="2425"/>
      <c r="SJX33" s="2425"/>
      <c r="SJY33" s="2425"/>
      <c r="SJZ33" s="2425"/>
      <c r="SKA33" s="2425"/>
      <c r="SKB33" s="2425"/>
      <c r="SKC33" s="2425"/>
      <c r="SKD33" s="2425"/>
      <c r="SKE33" s="2425"/>
      <c r="SKF33" s="2425"/>
      <c r="SKG33" s="2425"/>
      <c r="SKH33" s="2425"/>
      <c r="SKI33" s="2425"/>
      <c r="SKJ33" s="2425"/>
      <c r="SKK33" s="2425"/>
      <c r="SKL33" s="2425"/>
      <c r="SKM33" s="2425"/>
      <c r="SKN33" s="2425"/>
      <c r="SKO33" s="2425"/>
      <c r="SKP33" s="2425"/>
      <c r="SKQ33" s="2425"/>
      <c r="SKR33" s="2425"/>
      <c r="SKS33" s="2425"/>
      <c r="SKT33" s="2425"/>
      <c r="SKU33" s="2425"/>
      <c r="SKV33" s="2425"/>
      <c r="SKW33" s="2425"/>
      <c r="SKX33" s="2425"/>
      <c r="SKY33" s="2425"/>
      <c r="SKZ33" s="2425"/>
      <c r="SLA33" s="2425"/>
      <c r="SLB33" s="2425"/>
      <c r="SLC33" s="2425"/>
      <c r="SLD33" s="2425"/>
      <c r="SLE33" s="2425"/>
      <c r="SLF33" s="2425"/>
      <c r="SLG33" s="2425"/>
      <c r="SLH33" s="2425"/>
      <c r="SLI33" s="2425"/>
      <c r="SLJ33" s="2425"/>
      <c r="SLK33" s="2425"/>
      <c r="SLL33" s="2425"/>
      <c r="SLM33" s="2425"/>
      <c r="SLN33" s="2425"/>
      <c r="SLO33" s="2425"/>
      <c r="SLP33" s="2425"/>
      <c r="SLQ33" s="2425"/>
      <c r="SLR33" s="2425"/>
      <c r="SLS33" s="2425"/>
      <c r="SLT33" s="2425"/>
      <c r="SLU33" s="2425"/>
      <c r="SLV33" s="2425"/>
      <c r="SLW33" s="2425"/>
      <c r="SLX33" s="2425"/>
      <c r="SLY33" s="2425"/>
      <c r="SLZ33" s="2425"/>
      <c r="SMA33" s="2425"/>
      <c r="SMB33" s="2425"/>
      <c r="SMC33" s="2425"/>
      <c r="SMD33" s="2425"/>
      <c r="SME33" s="2425"/>
      <c r="SMF33" s="2425"/>
      <c r="SMG33" s="2425"/>
      <c r="SMH33" s="2425"/>
      <c r="SMI33" s="2425"/>
      <c r="SMJ33" s="2425"/>
      <c r="SMK33" s="2425"/>
      <c r="SML33" s="2425"/>
      <c r="SMM33" s="2425"/>
      <c r="SMN33" s="2425"/>
      <c r="SMO33" s="2425"/>
      <c r="SMP33" s="2425"/>
      <c r="SMQ33" s="2425"/>
      <c r="SMR33" s="2425"/>
      <c r="SMS33" s="2425"/>
      <c r="SMT33" s="2425"/>
      <c r="SMU33" s="2425"/>
      <c r="SMV33" s="2425"/>
      <c r="SMW33" s="2425"/>
      <c r="SMX33" s="2425"/>
      <c r="SMY33" s="2425"/>
      <c r="SMZ33" s="2425"/>
      <c r="SNA33" s="2425"/>
      <c r="SNB33" s="2425"/>
      <c r="SNC33" s="2425"/>
      <c r="SND33" s="2425"/>
      <c r="SNE33" s="2425"/>
      <c r="SNF33" s="2425"/>
      <c r="SNG33" s="2425"/>
      <c r="SNH33" s="2425"/>
      <c r="SNI33" s="2425"/>
      <c r="SNJ33" s="2425"/>
      <c r="SNK33" s="2425"/>
      <c r="SNL33" s="2425"/>
      <c r="SNM33" s="2425"/>
      <c r="SNN33" s="2425"/>
      <c r="SNO33" s="2425"/>
      <c r="SNP33" s="2425"/>
      <c r="SNQ33" s="2425"/>
      <c r="SNR33" s="2425"/>
      <c r="SNS33" s="2425"/>
      <c r="SNT33" s="2425"/>
      <c r="SNU33" s="2425"/>
      <c r="SNV33" s="2425"/>
      <c r="SNW33" s="2425"/>
      <c r="SNX33" s="2425"/>
      <c r="SNY33" s="2425"/>
      <c r="SNZ33" s="2425"/>
      <c r="SOA33" s="2425"/>
      <c r="SOB33" s="2425"/>
      <c r="SOC33" s="2425"/>
      <c r="SOD33" s="2425"/>
      <c r="SOE33" s="2425"/>
      <c r="SOF33" s="2425"/>
      <c r="SOG33" s="2425"/>
      <c r="SOH33" s="2425"/>
      <c r="SOI33" s="2425"/>
      <c r="SOJ33" s="2425"/>
      <c r="SOK33" s="2425"/>
      <c r="SOL33" s="2425"/>
      <c r="SOM33" s="2425"/>
      <c r="SON33" s="2425"/>
      <c r="SOO33" s="2425"/>
      <c r="SOP33" s="2425"/>
      <c r="SOQ33" s="2425"/>
      <c r="SOR33" s="2425"/>
      <c r="SOS33" s="2425"/>
      <c r="SOT33" s="2425"/>
      <c r="SOU33" s="2425"/>
      <c r="SOV33" s="2425"/>
      <c r="SOW33" s="2425"/>
      <c r="SOX33" s="2425"/>
      <c r="SOY33" s="2425"/>
      <c r="SOZ33" s="2425"/>
      <c r="SPA33" s="2425"/>
      <c r="SPB33" s="2425"/>
      <c r="SPC33" s="2425"/>
      <c r="SPD33" s="2425"/>
      <c r="SPE33" s="2425"/>
      <c r="SPF33" s="2425"/>
      <c r="SPG33" s="2425"/>
      <c r="SPH33" s="2425"/>
      <c r="SPI33" s="2425"/>
      <c r="SPJ33" s="2425"/>
      <c r="SPK33" s="2425"/>
      <c r="SPL33" s="2425"/>
      <c r="SPM33" s="2425"/>
      <c r="SPN33" s="2425"/>
      <c r="SPO33" s="2425"/>
      <c r="SPP33" s="2425"/>
      <c r="SPQ33" s="2425"/>
      <c r="SPR33" s="2425"/>
      <c r="SPS33" s="2425"/>
      <c r="SPT33" s="2425"/>
      <c r="SPU33" s="2425"/>
      <c r="SPV33" s="2425"/>
      <c r="SPW33" s="2425"/>
      <c r="SPX33" s="2425"/>
      <c r="SPY33" s="2425"/>
      <c r="SPZ33" s="2425"/>
      <c r="SQA33" s="2425"/>
      <c r="SQB33" s="2425"/>
      <c r="SQC33" s="2425"/>
      <c r="SQD33" s="2425"/>
      <c r="SQE33" s="2425"/>
      <c r="SQF33" s="2425"/>
      <c r="SQG33" s="2425"/>
      <c r="SQH33" s="2425"/>
      <c r="SQI33" s="2425"/>
      <c r="SQJ33" s="2425"/>
      <c r="SQK33" s="2425"/>
      <c r="SQL33" s="2425"/>
      <c r="SQM33" s="2425"/>
      <c r="SQN33" s="2425"/>
      <c r="SQO33" s="2425"/>
      <c r="SQP33" s="2425"/>
      <c r="SQQ33" s="2425"/>
      <c r="SQR33" s="2425"/>
      <c r="SQS33" s="2425"/>
      <c r="SQT33" s="2425"/>
      <c r="SQU33" s="2425"/>
      <c r="SQV33" s="2425"/>
      <c r="SQW33" s="2425"/>
      <c r="SQX33" s="2425"/>
      <c r="SQY33" s="2425"/>
      <c r="SQZ33" s="2425"/>
      <c r="SRA33" s="2425"/>
      <c r="SRB33" s="2425"/>
      <c r="SRC33" s="2425"/>
      <c r="SRD33" s="2425"/>
      <c r="SRE33" s="2425"/>
      <c r="SRF33" s="2425"/>
      <c r="SRG33" s="2425"/>
      <c r="SRH33" s="2425"/>
      <c r="SRI33" s="2425"/>
      <c r="SRJ33" s="2425"/>
      <c r="SRK33" s="2425"/>
      <c r="SRL33" s="2425"/>
      <c r="SRM33" s="2425"/>
      <c r="SRN33" s="2425"/>
      <c r="SRO33" s="2425"/>
      <c r="SRP33" s="2425"/>
      <c r="SRQ33" s="2425"/>
      <c r="SRR33" s="2425"/>
      <c r="SRS33" s="2425"/>
      <c r="SRT33" s="2425"/>
      <c r="SRU33" s="2425"/>
      <c r="SRV33" s="2425"/>
      <c r="SRW33" s="2425"/>
      <c r="SRX33" s="2425"/>
      <c r="SRY33" s="2425"/>
      <c r="SRZ33" s="2425"/>
      <c r="SSA33" s="2425"/>
      <c r="SSB33" s="2425"/>
      <c r="SSC33" s="2425"/>
      <c r="SSD33" s="2425"/>
      <c r="SSE33" s="2425"/>
      <c r="SSF33" s="2425"/>
      <c r="SSG33" s="2425"/>
      <c r="SSH33" s="2425"/>
      <c r="SSI33" s="2425"/>
      <c r="SSJ33" s="2425"/>
      <c r="SSK33" s="2425"/>
      <c r="SSL33" s="2425"/>
      <c r="SSM33" s="2425"/>
      <c r="SSN33" s="2425"/>
      <c r="SSO33" s="2425"/>
      <c r="SSP33" s="2425"/>
      <c r="SSQ33" s="2425"/>
      <c r="SSR33" s="2425"/>
      <c r="SSS33" s="2425"/>
      <c r="SST33" s="2425"/>
      <c r="SSU33" s="2425"/>
      <c r="SSV33" s="2425"/>
      <c r="SSW33" s="2425"/>
      <c r="SSX33" s="2425"/>
      <c r="SSY33" s="2425"/>
      <c r="SSZ33" s="2425"/>
      <c r="STA33" s="2425"/>
      <c r="STB33" s="2425"/>
      <c r="STC33" s="2425"/>
      <c r="STD33" s="2425"/>
      <c r="STE33" s="2425"/>
      <c r="STF33" s="2425"/>
      <c r="STG33" s="2425"/>
      <c r="STH33" s="2425"/>
      <c r="STI33" s="2425"/>
      <c r="STJ33" s="2425"/>
      <c r="STK33" s="2425"/>
      <c r="STL33" s="2425"/>
      <c r="STM33" s="2425"/>
      <c r="STN33" s="2425"/>
      <c r="STO33" s="2425"/>
      <c r="STP33" s="2425"/>
      <c r="STQ33" s="2425"/>
      <c r="STR33" s="2425"/>
      <c r="STS33" s="2425"/>
      <c r="STT33" s="2425"/>
      <c r="STU33" s="2425"/>
      <c r="STV33" s="2425"/>
      <c r="STW33" s="2425"/>
      <c r="STX33" s="2425"/>
      <c r="STY33" s="2425"/>
      <c r="STZ33" s="2425"/>
      <c r="SUA33" s="2425"/>
      <c r="SUB33" s="2425"/>
      <c r="SUC33" s="2425"/>
      <c r="SUD33" s="2425"/>
      <c r="SUE33" s="2425"/>
      <c r="SUF33" s="2425"/>
      <c r="SUG33" s="2425"/>
      <c r="SUH33" s="2425"/>
      <c r="SUI33" s="2425"/>
      <c r="SUJ33" s="2425"/>
      <c r="SUK33" s="2425"/>
      <c r="SUL33" s="2425"/>
      <c r="SUM33" s="2425"/>
      <c r="SUN33" s="2425"/>
      <c r="SUO33" s="2425"/>
      <c r="SUP33" s="2425"/>
      <c r="SUQ33" s="2425"/>
      <c r="SUR33" s="2425"/>
      <c r="SUS33" s="2425"/>
      <c r="SUT33" s="2425"/>
      <c r="SUU33" s="2425"/>
      <c r="SUV33" s="2425"/>
      <c r="SUW33" s="2425"/>
      <c r="SUX33" s="2425"/>
      <c r="SUY33" s="2425"/>
      <c r="SUZ33" s="2425"/>
      <c r="SVA33" s="2425"/>
      <c r="SVB33" s="2425"/>
      <c r="SVC33" s="2425"/>
      <c r="SVD33" s="2425"/>
      <c r="SVE33" s="2425"/>
      <c r="SVF33" s="2425"/>
      <c r="SVG33" s="2425"/>
      <c r="SVH33" s="2425"/>
      <c r="SVI33" s="2425"/>
      <c r="SVJ33" s="2425"/>
      <c r="SVK33" s="2425"/>
      <c r="SVL33" s="2425"/>
      <c r="SVM33" s="2425"/>
      <c r="SVN33" s="2425"/>
      <c r="SVO33" s="2425"/>
      <c r="SVP33" s="2425"/>
      <c r="SVQ33" s="2425"/>
      <c r="SVR33" s="2425"/>
      <c r="SVS33" s="2425"/>
      <c r="SVT33" s="2425"/>
      <c r="SVU33" s="2425"/>
      <c r="SVV33" s="2425"/>
      <c r="SVW33" s="2425"/>
      <c r="SVX33" s="2425"/>
      <c r="SVY33" s="2425"/>
      <c r="SVZ33" s="2425"/>
      <c r="SWA33" s="2425"/>
      <c r="SWB33" s="2425"/>
      <c r="SWC33" s="2425"/>
      <c r="SWD33" s="2425"/>
      <c r="SWE33" s="2425"/>
      <c r="SWF33" s="2425"/>
      <c r="SWG33" s="2425"/>
      <c r="SWH33" s="2425"/>
      <c r="SWI33" s="2425"/>
      <c r="SWJ33" s="2425"/>
      <c r="SWK33" s="2425"/>
      <c r="SWL33" s="2425"/>
      <c r="SWM33" s="2425"/>
      <c r="SWN33" s="2425"/>
      <c r="SWO33" s="2425"/>
      <c r="SWP33" s="2425"/>
      <c r="SWQ33" s="2425"/>
      <c r="SWR33" s="2425"/>
      <c r="SWS33" s="2425"/>
      <c r="SWT33" s="2425"/>
      <c r="SWU33" s="2425"/>
      <c r="SWV33" s="2425"/>
      <c r="SWW33" s="2425"/>
      <c r="SWX33" s="2425"/>
      <c r="SWY33" s="2425"/>
      <c r="SWZ33" s="2425"/>
      <c r="SXA33" s="2425"/>
      <c r="SXB33" s="2425"/>
      <c r="SXC33" s="2425"/>
      <c r="SXD33" s="2425"/>
      <c r="SXE33" s="2425"/>
      <c r="SXF33" s="2425"/>
      <c r="SXG33" s="2425"/>
      <c r="SXH33" s="2425"/>
      <c r="SXI33" s="2425"/>
      <c r="SXJ33" s="2425"/>
      <c r="SXK33" s="2425"/>
      <c r="SXL33" s="2425"/>
      <c r="SXM33" s="2425"/>
      <c r="SXN33" s="2425"/>
      <c r="SXO33" s="2425"/>
      <c r="SXP33" s="2425"/>
      <c r="SXQ33" s="2425"/>
      <c r="SXR33" s="2425"/>
      <c r="SXS33" s="2425"/>
      <c r="SXT33" s="2425"/>
      <c r="SXU33" s="2425"/>
      <c r="SXV33" s="2425"/>
      <c r="SXW33" s="2425"/>
      <c r="SXX33" s="2425"/>
      <c r="SXY33" s="2425"/>
      <c r="SXZ33" s="2425"/>
      <c r="SYA33" s="2425"/>
      <c r="SYB33" s="2425"/>
      <c r="SYC33" s="2425"/>
      <c r="SYD33" s="2425"/>
      <c r="SYE33" s="2425"/>
      <c r="SYF33" s="2425"/>
      <c r="SYG33" s="2425"/>
      <c r="SYH33" s="2425"/>
      <c r="SYI33" s="2425"/>
      <c r="SYJ33" s="2425"/>
      <c r="SYK33" s="2425"/>
      <c r="SYL33" s="2425"/>
      <c r="SYM33" s="2425"/>
      <c r="SYN33" s="2425"/>
      <c r="SYO33" s="2425"/>
      <c r="SYP33" s="2425"/>
      <c r="SYQ33" s="2425"/>
      <c r="SYR33" s="2425"/>
      <c r="SYS33" s="2425"/>
      <c r="SYT33" s="2425"/>
      <c r="SYU33" s="2425"/>
      <c r="SYV33" s="2425"/>
      <c r="SYW33" s="2425"/>
      <c r="SYX33" s="2425"/>
      <c r="SYY33" s="2425"/>
      <c r="SYZ33" s="2425"/>
      <c r="SZA33" s="2425"/>
      <c r="SZB33" s="2425"/>
      <c r="SZC33" s="2425"/>
      <c r="SZD33" s="2425"/>
      <c r="SZE33" s="2425"/>
      <c r="SZF33" s="2425"/>
      <c r="SZG33" s="2425"/>
      <c r="SZH33" s="2425"/>
      <c r="SZI33" s="2425"/>
      <c r="SZJ33" s="2425"/>
      <c r="SZK33" s="2425"/>
      <c r="SZL33" s="2425"/>
      <c r="SZM33" s="2425"/>
      <c r="SZN33" s="2425"/>
      <c r="SZO33" s="2425"/>
      <c r="SZP33" s="2425"/>
      <c r="SZQ33" s="2425"/>
      <c r="SZR33" s="2425"/>
      <c r="SZS33" s="2425"/>
      <c r="SZT33" s="2425"/>
      <c r="SZU33" s="2425"/>
      <c r="SZV33" s="2425"/>
      <c r="SZW33" s="2425"/>
      <c r="SZX33" s="2425"/>
      <c r="SZY33" s="2425"/>
      <c r="SZZ33" s="2425"/>
      <c r="TAA33" s="2425"/>
      <c r="TAB33" s="2425"/>
      <c r="TAC33" s="2425"/>
      <c r="TAD33" s="2425"/>
      <c r="TAE33" s="2425"/>
      <c r="TAF33" s="2425"/>
      <c r="TAG33" s="2425"/>
      <c r="TAH33" s="2425"/>
      <c r="TAI33" s="2425"/>
      <c r="TAJ33" s="2425"/>
      <c r="TAK33" s="2425"/>
      <c r="TAL33" s="2425"/>
      <c r="TAM33" s="2425"/>
      <c r="TAN33" s="2425"/>
      <c r="TAO33" s="2425"/>
      <c r="TAP33" s="2425"/>
      <c r="TAQ33" s="2425"/>
      <c r="TAR33" s="2425"/>
      <c r="TAS33" s="2425"/>
      <c r="TAT33" s="2425"/>
      <c r="TAU33" s="2425"/>
      <c r="TAV33" s="2425"/>
      <c r="TAW33" s="2425"/>
      <c r="TAX33" s="2425"/>
      <c r="TAY33" s="2425"/>
      <c r="TAZ33" s="2425"/>
      <c r="TBA33" s="2425"/>
      <c r="TBB33" s="2425"/>
      <c r="TBC33" s="2425"/>
      <c r="TBD33" s="2425"/>
      <c r="TBE33" s="2425"/>
      <c r="TBF33" s="2425"/>
      <c r="TBG33" s="2425"/>
      <c r="TBH33" s="2425"/>
      <c r="TBI33" s="2425"/>
      <c r="TBJ33" s="2425"/>
      <c r="TBK33" s="2425"/>
      <c r="TBL33" s="2425"/>
      <c r="TBM33" s="2425"/>
      <c r="TBN33" s="2425"/>
      <c r="TBO33" s="2425"/>
      <c r="TBP33" s="2425"/>
      <c r="TBQ33" s="2425"/>
      <c r="TBR33" s="2425"/>
      <c r="TBS33" s="2425"/>
      <c r="TBT33" s="2425"/>
      <c r="TBU33" s="2425"/>
      <c r="TBV33" s="2425"/>
      <c r="TBW33" s="2425"/>
      <c r="TBX33" s="2425"/>
      <c r="TBY33" s="2425"/>
      <c r="TBZ33" s="2425"/>
      <c r="TCA33" s="2425"/>
      <c r="TCB33" s="2425"/>
      <c r="TCC33" s="2425"/>
      <c r="TCD33" s="2425"/>
      <c r="TCE33" s="2425"/>
      <c r="TCF33" s="2425"/>
      <c r="TCG33" s="2425"/>
      <c r="TCH33" s="2425"/>
      <c r="TCI33" s="2425"/>
      <c r="TCJ33" s="2425"/>
      <c r="TCK33" s="2425"/>
      <c r="TCL33" s="2425"/>
      <c r="TCM33" s="2425"/>
      <c r="TCN33" s="2425"/>
      <c r="TCO33" s="2425"/>
      <c r="TCP33" s="2425"/>
      <c r="TCQ33" s="2425"/>
      <c r="TCR33" s="2425"/>
      <c r="TCS33" s="2425"/>
      <c r="TCT33" s="2425"/>
      <c r="TCU33" s="2425"/>
      <c r="TCV33" s="2425"/>
      <c r="TCW33" s="2425"/>
      <c r="TCX33" s="2425"/>
      <c r="TCY33" s="2425"/>
      <c r="TCZ33" s="2425"/>
      <c r="TDA33" s="2425"/>
      <c r="TDB33" s="2425"/>
      <c r="TDC33" s="2425"/>
      <c r="TDD33" s="2425"/>
      <c r="TDE33" s="2425"/>
      <c r="TDF33" s="2425"/>
      <c r="TDG33" s="2425"/>
      <c r="TDH33" s="2425"/>
      <c r="TDI33" s="2425"/>
      <c r="TDJ33" s="2425"/>
      <c r="TDK33" s="2425"/>
      <c r="TDL33" s="2425"/>
      <c r="TDM33" s="2425"/>
      <c r="TDN33" s="2425"/>
      <c r="TDO33" s="2425"/>
      <c r="TDP33" s="2425"/>
      <c r="TDQ33" s="2425"/>
      <c r="TDR33" s="2425"/>
      <c r="TDS33" s="2425"/>
      <c r="TDT33" s="2425"/>
      <c r="TDU33" s="2425"/>
      <c r="TDV33" s="2425"/>
      <c r="TDW33" s="2425"/>
      <c r="TDX33" s="2425"/>
      <c r="TDY33" s="2425"/>
      <c r="TDZ33" s="2425"/>
      <c r="TEA33" s="2425"/>
      <c r="TEB33" s="2425"/>
      <c r="TEC33" s="2425"/>
      <c r="TED33" s="2425"/>
      <c r="TEE33" s="2425"/>
      <c r="TEF33" s="2425"/>
      <c r="TEG33" s="2425"/>
      <c r="TEH33" s="2425"/>
      <c r="TEI33" s="2425"/>
      <c r="TEJ33" s="2425"/>
      <c r="TEK33" s="2425"/>
      <c r="TEL33" s="2425"/>
      <c r="TEM33" s="2425"/>
      <c r="TEN33" s="2425"/>
      <c r="TEO33" s="2425"/>
      <c r="TEP33" s="2425"/>
      <c r="TEQ33" s="2425"/>
      <c r="TER33" s="2425"/>
      <c r="TES33" s="2425"/>
      <c r="TET33" s="2425"/>
      <c r="TEU33" s="2425"/>
      <c r="TEV33" s="2425"/>
      <c r="TEW33" s="2425"/>
      <c r="TEX33" s="2425"/>
      <c r="TEY33" s="2425"/>
      <c r="TEZ33" s="2425"/>
      <c r="TFA33" s="2425"/>
      <c r="TFB33" s="2425"/>
      <c r="TFC33" s="2425"/>
      <c r="TFD33" s="2425"/>
      <c r="TFE33" s="2425"/>
      <c r="TFF33" s="2425"/>
      <c r="TFG33" s="2425"/>
      <c r="TFH33" s="2425"/>
      <c r="TFI33" s="2425"/>
      <c r="TFJ33" s="2425"/>
      <c r="TFK33" s="2425"/>
      <c r="TFL33" s="2425"/>
      <c r="TFM33" s="2425"/>
      <c r="TFN33" s="2425"/>
      <c r="TFO33" s="2425"/>
      <c r="TFP33" s="2425"/>
      <c r="TFQ33" s="2425"/>
      <c r="TFR33" s="2425"/>
      <c r="TFS33" s="2425"/>
      <c r="TFT33" s="2425"/>
      <c r="TFU33" s="2425"/>
      <c r="TFV33" s="2425"/>
      <c r="TFW33" s="2425"/>
      <c r="TFX33" s="2425"/>
      <c r="TFY33" s="2425"/>
      <c r="TFZ33" s="2425"/>
      <c r="TGA33" s="2425"/>
      <c r="TGB33" s="2425"/>
      <c r="TGC33" s="2425"/>
      <c r="TGD33" s="2425"/>
      <c r="TGE33" s="2425"/>
      <c r="TGF33" s="2425"/>
      <c r="TGG33" s="2425"/>
      <c r="TGH33" s="2425"/>
      <c r="TGI33" s="2425"/>
      <c r="TGJ33" s="2425"/>
      <c r="TGK33" s="2425"/>
      <c r="TGL33" s="2425"/>
      <c r="TGM33" s="2425"/>
      <c r="TGN33" s="2425"/>
      <c r="TGO33" s="2425"/>
      <c r="TGP33" s="2425"/>
      <c r="TGQ33" s="2425"/>
      <c r="TGR33" s="2425"/>
      <c r="TGS33" s="2425"/>
      <c r="TGT33" s="2425"/>
      <c r="TGU33" s="2425"/>
      <c r="TGV33" s="2425"/>
      <c r="TGW33" s="2425"/>
      <c r="TGX33" s="2425"/>
      <c r="TGY33" s="2425"/>
      <c r="TGZ33" s="2425"/>
      <c r="THA33" s="2425"/>
      <c r="THB33" s="2425"/>
      <c r="THC33" s="2425"/>
      <c r="THD33" s="2425"/>
      <c r="THE33" s="2425"/>
      <c r="THF33" s="2425"/>
      <c r="THG33" s="2425"/>
      <c r="THH33" s="2425"/>
      <c r="THI33" s="2425"/>
      <c r="THJ33" s="2425"/>
      <c r="THK33" s="2425"/>
      <c r="THL33" s="2425"/>
      <c r="THM33" s="2425"/>
      <c r="THN33" s="2425"/>
      <c r="THO33" s="2425"/>
      <c r="THP33" s="2425"/>
      <c r="THQ33" s="2425"/>
      <c r="THR33" s="2425"/>
      <c r="THS33" s="2425"/>
      <c r="THT33" s="2425"/>
      <c r="THU33" s="2425"/>
      <c r="THV33" s="2425"/>
      <c r="THW33" s="2425"/>
      <c r="THX33" s="2425"/>
      <c r="THY33" s="2425"/>
      <c r="THZ33" s="2425"/>
      <c r="TIA33" s="2425"/>
      <c r="TIB33" s="2425"/>
      <c r="TIC33" s="2425"/>
      <c r="TID33" s="2425"/>
      <c r="TIE33" s="2425"/>
      <c r="TIF33" s="2425"/>
      <c r="TIG33" s="2425"/>
      <c r="TIH33" s="2425"/>
      <c r="TII33" s="2425"/>
      <c r="TIJ33" s="2425"/>
      <c r="TIK33" s="2425"/>
      <c r="TIL33" s="2425"/>
      <c r="TIM33" s="2425"/>
      <c r="TIN33" s="2425"/>
      <c r="TIO33" s="2425"/>
      <c r="TIP33" s="2425"/>
      <c r="TIQ33" s="2425"/>
      <c r="TIR33" s="2425"/>
      <c r="TIS33" s="2425"/>
      <c r="TIT33" s="2425"/>
      <c r="TIU33" s="2425"/>
      <c r="TIV33" s="2425"/>
      <c r="TIW33" s="2425"/>
      <c r="TIX33" s="2425"/>
      <c r="TIY33" s="2425"/>
      <c r="TIZ33" s="2425"/>
      <c r="TJA33" s="2425"/>
      <c r="TJB33" s="2425"/>
      <c r="TJC33" s="2425"/>
      <c r="TJD33" s="2425"/>
      <c r="TJE33" s="2425"/>
      <c r="TJF33" s="2425"/>
      <c r="TJG33" s="2425"/>
      <c r="TJH33" s="2425"/>
      <c r="TJI33" s="2425"/>
      <c r="TJJ33" s="2425"/>
      <c r="TJK33" s="2425"/>
      <c r="TJL33" s="2425"/>
      <c r="TJM33" s="2425"/>
      <c r="TJN33" s="2425"/>
      <c r="TJO33" s="2425"/>
      <c r="TJP33" s="2425"/>
      <c r="TJQ33" s="2425"/>
      <c r="TJR33" s="2425"/>
      <c r="TJS33" s="2425"/>
      <c r="TJT33" s="2425"/>
      <c r="TJU33" s="2425"/>
      <c r="TJV33" s="2425"/>
      <c r="TJW33" s="2425"/>
      <c r="TJX33" s="2425"/>
      <c r="TJY33" s="2425"/>
      <c r="TJZ33" s="2425"/>
      <c r="TKA33" s="2425"/>
      <c r="TKB33" s="2425"/>
      <c r="TKC33" s="2425"/>
      <c r="TKD33" s="2425"/>
      <c r="TKE33" s="2425"/>
      <c r="TKF33" s="2425"/>
      <c r="TKG33" s="2425"/>
      <c r="TKH33" s="2425"/>
      <c r="TKI33" s="2425"/>
      <c r="TKJ33" s="2425"/>
      <c r="TKK33" s="2425"/>
      <c r="TKL33" s="2425"/>
      <c r="TKM33" s="2425"/>
      <c r="TKN33" s="2425"/>
      <c r="TKO33" s="2425"/>
      <c r="TKP33" s="2425"/>
      <c r="TKQ33" s="2425"/>
      <c r="TKR33" s="2425"/>
      <c r="TKS33" s="2425"/>
      <c r="TKT33" s="2425"/>
      <c r="TKU33" s="2425"/>
      <c r="TKV33" s="2425"/>
      <c r="TKW33" s="2425"/>
      <c r="TKX33" s="2425"/>
      <c r="TKY33" s="2425"/>
      <c r="TKZ33" s="2425"/>
      <c r="TLA33" s="2425"/>
      <c r="TLB33" s="2425"/>
      <c r="TLC33" s="2425"/>
      <c r="TLD33" s="2425"/>
      <c r="TLE33" s="2425"/>
      <c r="TLF33" s="2425"/>
      <c r="TLG33" s="2425"/>
      <c r="TLH33" s="2425"/>
      <c r="TLI33" s="2425"/>
      <c r="TLJ33" s="2425"/>
      <c r="TLK33" s="2425"/>
      <c r="TLL33" s="2425"/>
      <c r="TLM33" s="2425"/>
      <c r="TLN33" s="2425"/>
      <c r="TLO33" s="2425"/>
      <c r="TLP33" s="2425"/>
      <c r="TLQ33" s="2425"/>
      <c r="TLR33" s="2425"/>
      <c r="TLS33" s="2425"/>
      <c r="TLT33" s="2425"/>
      <c r="TLU33" s="2425"/>
      <c r="TLV33" s="2425"/>
      <c r="TLW33" s="2425"/>
      <c r="TLX33" s="2425"/>
      <c r="TLY33" s="2425"/>
      <c r="TLZ33" s="2425"/>
      <c r="TMA33" s="2425"/>
      <c r="TMB33" s="2425"/>
      <c r="TMC33" s="2425"/>
      <c r="TMD33" s="2425"/>
      <c r="TME33" s="2425"/>
      <c r="TMF33" s="2425"/>
      <c r="TMG33" s="2425"/>
      <c r="TMH33" s="2425"/>
      <c r="TMI33" s="2425"/>
      <c r="TMJ33" s="2425"/>
      <c r="TMK33" s="2425"/>
      <c r="TML33" s="2425"/>
      <c r="TMM33" s="2425"/>
      <c r="TMN33" s="2425"/>
      <c r="TMO33" s="2425"/>
      <c r="TMP33" s="2425"/>
      <c r="TMQ33" s="2425"/>
      <c r="TMR33" s="2425"/>
      <c r="TMS33" s="2425"/>
      <c r="TMT33" s="2425"/>
      <c r="TMU33" s="2425"/>
      <c r="TMV33" s="2425"/>
      <c r="TMW33" s="2425"/>
      <c r="TMX33" s="2425"/>
      <c r="TMY33" s="2425"/>
      <c r="TMZ33" s="2425"/>
      <c r="TNA33" s="2425"/>
      <c r="TNB33" s="2425"/>
      <c r="TNC33" s="2425"/>
      <c r="TND33" s="2425"/>
      <c r="TNE33" s="2425"/>
      <c r="TNF33" s="2425"/>
      <c r="TNG33" s="2425"/>
      <c r="TNH33" s="2425"/>
      <c r="TNI33" s="2425"/>
      <c r="TNJ33" s="2425"/>
      <c r="TNK33" s="2425"/>
      <c r="TNL33" s="2425"/>
      <c r="TNM33" s="2425"/>
      <c r="TNN33" s="2425"/>
      <c r="TNO33" s="2425"/>
      <c r="TNP33" s="2425"/>
      <c r="TNQ33" s="2425"/>
      <c r="TNR33" s="2425"/>
      <c r="TNS33" s="2425"/>
      <c r="TNT33" s="2425"/>
      <c r="TNU33" s="2425"/>
      <c r="TNV33" s="2425"/>
      <c r="TNW33" s="2425"/>
      <c r="TNX33" s="2425"/>
      <c r="TNY33" s="2425"/>
      <c r="TNZ33" s="2425"/>
      <c r="TOA33" s="2425"/>
      <c r="TOB33" s="2425"/>
      <c r="TOC33" s="2425"/>
      <c r="TOD33" s="2425"/>
      <c r="TOE33" s="2425"/>
      <c r="TOF33" s="2425"/>
      <c r="TOG33" s="2425"/>
      <c r="TOH33" s="2425"/>
      <c r="TOI33" s="2425"/>
      <c r="TOJ33" s="2425"/>
      <c r="TOK33" s="2425"/>
      <c r="TOL33" s="2425"/>
      <c r="TOM33" s="2425"/>
      <c r="TON33" s="2425"/>
      <c r="TOO33" s="2425"/>
      <c r="TOP33" s="2425"/>
      <c r="TOQ33" s="2425"/>
      <c r="TOR33" s="2425"/>
      <c r="TOS33" s="2425"/>
      <c r="TOT33" s="2425"/>
      <c r="TOU33" s="2425"/>
      <c r="TOV33" s="2425"/>
      <c r="TOW33" s="2425"/>
      <c r="TOX33" s="2425"/>
      <c r="TOY33" s="2425"/>
      <c r="TOZ33" s="2425"/>
      <c r="TPA33" s="2425"/>
      <c r="TPB33" s="2425"/>
      <c r="TPC33" s="2425"/>
      <c r="TPD33" s="2425"/>
      <c r="TPE33" s="2425"/>
      <c r="TPF33" s="2425"/>
      <c r="TPG33" s="2425"/>
      <c r="TPH33" s="2425"/>
      <c r="TPI33" s="2425"/>
      <c r="TPJ33" s="2425"/>
      <c r="TPK33" s="2425"/>
      <c r="TPL33" s="2425"/>
      <c r="TPM33" s="2425"/>
      <c r="TPN33" s="2425"/>
      <c r="TPO33" s="2425"/>
      <c r="TPP33" s="2425"/>
      <c r="TPQ33" s="2425"/>
      <c r="TPR33" s="2425"/>
      <c r="TPS33" s="2425"/>
      <c r="TPT33" s="2425"/>
      <c r="TPU33" s="2425"/>
      <c r="TPV33" s="2425"/>
      <c r="TPW33" s="2425"/>
      <c r="TPX33" s="2425"/>
      <c r="TPY33" s="2425"/>
      <c r="TPZ33" s="2425"/>
      <c r="TQA33" s="2425"/>
      <c r="TQB33" s="2425"/>
      <c r="TQC33" s="2425"/>
      <c r="TQD33" s="2425"/>
      <c r="TQE33" s="2425"/>
      <c r="TQF33" s="2425"/>
      <c r="TQG33" s="2425"/>
      <c r="TQH33" s="2425"/>
      <c r="TQI33" s="2425"/>
      <c r="TQJ33" s="2425"/>
      <c r="TQK33" s="2425"/>
      <c r="TQL33" s="2425"/>
      <c r="TQM33" s="2425"/>
      <c r="TQN33" s="2425"/>
      <c r="TQO33" s="2425"/>
      <c r="TQP33" s="2425"/>
      <c r="TQQ33" s="2425"/>
      <c r="TQR33" s="2425"/>
      <c r="TQS33" s="2425"/>
      <c r="TQT33" s="2425"/>
      <c r="TQU33" s="2425"/>
      <c r="TQV33" s="2425"/>
      <c r="TQW33" s="2425"/>
      <c r="TQX33" s="2425"/>
      <c r="TQY33" s="2425"/>
      <c r="TQZ33" s="2425"/>
      <c r="TRA33" s="2425"/>
      <c r="TRB33" s="2425"/>
      <c r="TRC33" s="2425"/>
      <c r="TRD33" s="2425"/>
      <c r="TRE33" s="2425"/>
      <c r="TRF33" s="2425"/>
      <c r="TRG33" s="2425"/>
      <c r="TRH33" s="2425"/>
      <c r="TRI33" s="2425"/>
      <c r="TRJ33" s="2425"/>
      <c r="TRK33" s="2425"/>
      <c r="TRL33" s="2425"/>
      <c r="TRM33" s="2425"/>
      <c r="TRN33" s="2425"/>
      <c r="TRO33" s="2425"/>
      <c r="TRP33" s="2425"/>
      <c r="TRQ33" s="2425"/>
      <c r="TRR33" s="2425"/>
      <c r="TRS33" s="2425"/>
      <c r="TRT33" s="2425"/>
      <c r="TRU33" s="2425"/>
      <c r="TRV33" s="2425"/>
      <c r="TRW33" s="2425"/>
      <c r="TRX33" s="2425"/>
      <c r="TRY33" s="2425"/>
      <c r="TRZ33" s="2425"/>
      <c r="TSA33" s="2425"/>
      <c r="TSB33" s="2425"/>
      <c r="TSC33" s="2425"/>
      <c r="TSD33" s="2425"/>
      <c r="TSE33" s="2425"/>
      <c r="TSF33" s="2425"/>
      <c r="TSG33" s="2425"/>
      <c r="TSH33" s="2425"/>
      <c r="TSI33" s="2425"/>
      <c r="TSJ33" s="2425"/>
      <c r="TSK33" s="2425"/>
      <c r="TSL33" s="2425"/>
      <c r="TSM33" s="2425"/>
      <c r="TSN33" s="2425"/>
      <c r="TSO33" s="2425"/>
      <c r="TSP33" s="2425"/>
      <c r="TSQ33" s="2425"/>
      <c r="TSR33" s="2425"/>
      <c r="TSS33" s="2425"/>
      <c r="TST33" s="2425"/>
      <c r="TSU33" s="2425"/>
      <c r="TSV33" s="2425"/>
      <c r="TSW33" s="2425"/>
      <c r="TSX33" s="2425"/>
      <c r="TSY33" s="2425"/>
      <c r="TSZ33" s="2425"/>
      <c r="TTA33" s="2425"/>
      <c r="TTB33" s="2425"/>
      <c r="TTC33" s="2425"/>
      <c r="TTD33" s="2425"/>
      <c r="TTE33" s="2425"/>
      <c r="TTF33" s="2425"/>
      <c r="TTG33" s="2425"/>
      <c r="TTH33" s="2425"/>
      <c r="TTI33" s="2425"/>
      <c r="TTJ33" s="2425"/>
      <c r="TTK33" s="2425"/>
      <c r="TTL33" s="2425"/>
      <c r="TTM33" s="2425"/>
      <c r="TTN33" s="2425"/>
      <c r="TTO33" s="2425"/>
      <c r="TTP33" s="2425"/>
      <c r="TTQ33" s="2425"/>
      <c r="TTR33" s="2425"/>
      <c r="TTS33" s="2425"/>
      <c r="TTT33" s="2425"/>
      <c r="TTU33" s="2425"/>
      <c r="TTV33" s="2425"/>
      <c r="TTW33" s="2425"/>
      <c r="TTX33" s="2425"/>
      <c r="TTY33" s="2425"/>
      <c r="TTZ33" s="2425"/>
      <c r="TUA33" s="2425"/>
      <c r="TUB33" s="2425"/>
      <c r="TUC33" s="2425"/>
      <c r="TUD33" s="2425"/>
      <c r="TUE33" s="2425"/>
      <c r="TUF33" s="2425"/>
      <c r="TUG33" s="2425"/>
      <c r="TUH33" s="2425"/>
      <c r="TUI33" s="2425"/>
      <c r="TUJ33" s="2425"/>
      <c r="TUK33" s="2425"/>
      <c r="TUL33" s="2425"/>
      <c r="TUM33" s="2425"/>
      <c r="TUN33" s="2425"/>
      <c r="TUO33" s="2425"/>
      <c r="TUP33" s="2425"/>
      <c r="TUQ33" s="2425"/>
      <c r="TUR33" s="2425"/>
      <c r="TUS33" s="2425"/>
      <c r="TUT33" s="2425"/>
      <c r="TUU33" s="2425"/>
      <c r="TUV33" s="2425"/>
      <c r="TUW33" s="2425"/>
      <c r="TUX33" s="2425"/>
      <c r="TUY33" s="2425"/>
      <c r="TUZ33" s="2425"/>
      <c r="TVA33" s="2425"/>
      <c r="TVB33" s="2425"/>
      <c r="TVC33" s="2425"/>
      <c r="TVD33" s="2425"/>
      <c r="TVE33" s="2425"/>
      <c r="TVF33" s="2425"/>
      <c r="TVG33" s="2425"/>
      <c r="TVH33" s="2425"/>
      <c r="TVI33" s="2425"/>
      <c r="TVJ33" s="2425"/>
      <c r="TVK33" s="2425"/>
      <c r="TVL33" s="2425"/>
      <c r="TVM33" s="2425"/>
      <c r="TVN33" s="2425"/>
      <c r="TVO33" s="2425"/>
      <c r="TVP33" s="2425"/>
      <c r="TVQ33" s="2425"/>
      <c r="TVR33" s="2425"/>
      <c r="TVS33" s="2425"/>
      <c r="TVT33" s="2425"/>
      <c r="TVU33" s="2425"/>
      <c r="TVV33" s="2425"/>
      <c r="TVW33" s="2425"/>
      <c r="TVX33" s="2425"/>
      <c r="TVY33" s="2425"/>
      <c r="TVZ33" s="2425"/>
      <c r="TWA33" s="2425"/>
      <c r="TWB33" s="2425"/>
      <c r="TWC33" s="2425"/>
      <c r="TWD33" s="2425"/>
      <c r="TWE33" s="2425"/>
      <c r="TWF33" s="2425"/>
      <c r="TWG33" s="2425"/>
      <c r="TWH33" s="2425"/>
      <c r="TWI33" s="2425"/>
      <c r="TWJ33" s="2425"/>
      <c r="TWK33" s="2425"/>
      <c r="TWL33" s="2425"/>
      <c r="TWM33" s="2425"/>
      <c r="TWN33" s="2425"/>
      <c r="TWO33" s="2425"/>
      <c r="TWP33" s="2425"/>
      <c r="TWQ33" s="2425"/>
      <c r="TWR33" s="2425"/>
      <c r="TWS33" s="2425"/>
      <c r="TWT33" s="2425"/>
      <c r="TWU33" s="2425"/>
      <c r="TWV33" s="2425"/>
      <c r="TWW33" s="2425"/>
      <c r="TWX33" s="2425"/>
      <c r="TWY33" s="2425"/>
      <c r="TWZ33" s="2425"/>
      <c r="TXA33" s="2425"/>
      <c r="TXB33" s="2425"/>
      <c r="TXC33" s="2425"/>
      <c r="TXD33" s="2425"/>
      <c r="TXE33" s="2425"/>
      <c r="TXF33" s="2425"/>
      <c r="TXG33" s="2425"/>
      <c r="TXH33" s="2425"/>
      <c r="TXI33" s="2425"/>
      <c r="TXJ33" s="2425"/>
      <c r="TXK33" s="2425"/>
      <c r="TXL33" s="2425"/>
      <c r="TXM33" s="2425"/>
      <c r="TXN33" s="2425"/>
      <c r="TXO33" s="2425"/>
      <c r="TXP33" s="2425"/>
      <c r="TXQ33" s="2425"/>
      <c r="TXR33" s="2425"/>
      <c r="TXS33" s="2425"/>
      <c r="TXT33" s="2425"/>
      <c r="TXU33" s="2425"/>
      <c r="TXV33" s="2425"/>
      <c r="TXW33" s="2425"/>
      <c r="TXX33" s="2425"/>
      <c r="TXY33" s="2425"/>
      <c r="TXZ33" s="2425"/>
      <c r="TYA33" s="2425"/>
      <c r="TYB33" s="2425"/>
      <c r="TYC33" s="2425"/>
      <c r="TYD33" s="2425"/>
      <c r="TYE33" s="2425"/>
      <c r="TYF33" s="2425"/>
      <c r="TYG33" s="2425"/>
      <c r="TYH33" s="2425"/>
      <c r="TYI33" s="2425"/>
      <c r="TYJ33" s="2425"/>
      <c r="TYK33" s="2425"/>
      <c r="TYL33" s="2425"/>
      <c r="TYM33" s="2425"/>
      <c r="TYN33" s="2425"/>
      <c r="TYO33" s="2425"/>
      <c r="TYP33" s="2425"/>
      <c r="TYQ33" s="2425"/>
      <c r="TYR33" s="2425"/>
      <c r="TYS33" s="2425"/>
      <c r="TYT33" s="2425"/>
      <c r="TYU33" s="2425"/>
      <c r="TYV33" s="2425"/>
      <c r="TYW33" s="2425"/>
      <c r="TYX33" s="2425"/>
      <c r="TYY33" s="2425"/>
      <c r="TYZ33" s="2425"/>
      <c r="TZA33" s="2425"/>
      <c r="TZB33" s="2425"/>
      <c r="TZC33" s="2425"/>
      <c r="TZD33" s="2425"/>
      <c r="TZE33" s="2425"/>
      <c r="TZF33" s="2425"/>
      <c r="TZG33" s="2425"/>
      <c r="TZH33" s="2425"/>
      <c r="TZI33" s="2425"/>
      <c r="TZJ33" s="2425"/>
      <c r="TZK33" s="2425"/>
      <c r="TZL33" s="2425"/>
      <c r="TZM33" s="2425"/>
      <c r="TZN33" s="2425"/>
      <c r="TZO33" s="2425"/>
      <c r="TZP33" s="2425"/>
      <c r="TZQ33" s="2425"/>
      <c r="TZR33" s="2425"/>
      <c r="TZS33" s="2425"/>
      <c r="TZT33" s="2425"/>
      <c r="TZU33" s="2425"/>
      <c r="TZV33" s="2425"/>
      <c r="TZW33" s="2425"/>
      <c r="TZX33" s="2425"/>
      <c r="TZY33" s="2425"/>
      <c r="TZZ33" s="2425"/>
      <c r="UAA33" s="2425"/>
      <c r="UAB33" s="2425"/>
      <c r="UAC33" s="2425"/>
      <c r="UAD33" s="2425"/>
      <c r="UAE33" s="2425"/>
      <c r="UAF33" s="2425"/>
      <c r="UAG33" s="2425"/>
      <c r="UAH33" s="2425"/>
      <c r="UAI33" s="2425"/>
      <c r="UAJ33" s="2425"/>
      <c r="UAK33" s="2425"/>
      <c r="UAL33" s="2425"/>
      <c r="UAM33" s="2425"/>
      <c r="UAN33" s="2425"/>
      <c r="UAO33" s="2425"/>
      <c r="UAP33" s="2425"/>
      <c r="UAQ33" s="2425"/>
      <c r="UAR33" s="2425"/>
      <c r="UAS33" s="2425"/>
      <c r="UAT33" s="2425"/>
      <c r="UAU33" s="2425"/>
      <c r="UAV33" s="2425"/>
      <c r="UAW33" s="2425"/>
      <c r="UAX33" s="2425"/>
      <c r="UAY33" s="2425"/>
      <c r="UAZ33" s="2425"/>
      <c r="UBA33" s="2425"/>
      <c r="UBB33" s="2425"/>
      <c r="UBC33" s="2425"/>
      <c r="UBD33" s="2425"/>
      <c r="UBE33" s="2425"/>
      <c r="UBF33" s="2425"/>
      <c r="UBG33" s="2425"/>
      <c r="UBH33" s="2425"/>
      <c r="UBI33" s="2425"/>
      <c r="UBJ33" s="2425"/>
      <c r="UBK33" s="2425"/>
      <c r="UBL33" s="2425"/>
      <c r="UBM33" s="2425"/>
      <c r="UBN33" s="2425"/>
      <c r="UBO33" s="2425"/>
      <c r="UBP33" s="2425"/>
      <c r="UBQ33" s="2425"/>
      <c r="UBR33" s="2425"/>
      <c r="UBS33" s="2425"/>
      <c r="UBT33" s="2425"/>
      <c r="UBU33" s="2425"/>
      <c r="UBV33" s="2425"/>
      <c r="UBW33" s="2425"/>
      <c r="UBX33" s="2425"/>
      <c r="UBY33" s="2425"/>
      <c r="UBZ33" s="2425"/>
      <c r="UCA33" s="2425"/>
      <c r="UCB33" s="2425"/>
      <c r="UCC33" s="2425"/>
      <c r="UCD33" s="2425"/>
      <c r="UCE33" s="2425"/>
      <c r="UCF33" s="2425"/>
      <c r="UCG33" s="2425"/>
      <c r="UCH33" s="2425"/>
      <c r="UCI33" s="2425"/>
      <c r="UCJ33" s="2425"/>
      <c r="UCK33" s="2425"/>
      <c r="UCL33" s="2425"/>
      <c r="UCM33" s="2425"/>
      <c r="UCN33" s="2425"/>
      <c r="UCO33" s="2425"/>
      <c r="UCP33" s="2425"/>
      <c r="UCQ33" s="2425"/>
      <c r="UCR33" s="2425"/>
      <c r="UCS33" s="2425"/>
      <c r="UCT33" s="2425"/>
      <c r="UCU33" s="2425"/>
      <c r="UCV33" s="2425"/>
      <c r="UCW33" s="2425"/>
      <c r="UCX33" s="2425"/>
      <c r="UCY33" s="2425"/>
      <c r="UCZ33" s="2425"/>
      <c r="UDA33" s="2425"/>
      <c r="UDB33" s="2425"/>
      <c r="UDC33" s="2425"/>
      <c r="UDD33" s="2425"/>
      <c r="UDE33" s="2425"/>
      <c r="UDF33" s="2425"/>
      <c r="UDG33" s="2425"/>
      <c r="UDH33" s="2425"/>
      <c r="UDI33" s="2425"/>
      <c r="UDJ33" s="2425"/>
      <c r="UDK33" s="2425"/>
      <c r="UDL33" s="2425"/>
      <c r="UDM33" s="2425"/>
      <c r="UDN33" s="2425"/>
      <c r="UDO33" s="2425"/>
      <c r="UDP33" s="2425"/>
      <c r="UDQ33" s="2425"/>
      <c r="UDR33" s="2425"/>
      <c r="UDS33" s="2425"/>
      <c r="UDT33" s="2425"/>
      <c r="UDU33" s="2425"/>
      <c r="UDV33" s="2425"/>
      <c r="UDW33" s="2425"/>
      <c r="UDX33" s="2425"/>
      <c r="UDY33" s="2425"/>
      <c r="UDZ33" s="2425"/>
      <c r="UEA33" s="2425"/>
      <c r="UEB33" s="2425"/>
      <c r="UEC33" s="2425"/>
      <c r="UED33" s="2425"/>
      <c r="UEE33" s="2425"/>
      <c r="UEF33" s="2425"/>
      <c r="UEG33" s="2425"/>
      <c r="UEH33" s="2425"/>
      <c r="UEI33" s="2425"/>
      <c r="UEJ33" s="2425"/>
      <c r="UEK33" s="2425"/>
      <c r="UEL33" s="2425"/>
      <c r="UEM33" s="2425"/>
      <c r="UEN33" s="2425"/>
      <c r="UEO33" s="2425"/>
      <c r="UEP33" s="2425"/>
      <c r="UEQ33" s="2425"/>
      <c r="UER33" s="2425"/>
      <c r="UES33" s="2425"/>
      <c r="UET33" s="2425"/>
      <c r="UEU33" s="2425"/>
      <c r="UEV33" s="2425"/>
      <c r="UEW33" s="2425"/>
      <c r="UEX33" s="2425"/>
      <c r="UEY33" s="2425"/>
      <c r="UEZ33" s="2425"/>
      <c r="UFA33" s="2425"/>
      <c r="UFB33" s="2425"/>
      <c r="UFC33" s="2425"/>
      <c r="UFD33" s="2425"/>
      <c r="UFE33" s="2425"/>
      <c r="UFF33" s="2425"/>
      <c r="UFG33" s="2425"/>
      <c r="UFH33" s="2425"/>
      <c r="UFI33" s="2425"/>
      <c r="UFJ33" s="2425"/>
      <c r="UFK33" s="2425"/>
      <c r="UFL33" s="2425"/>
      <c r="UFM33" s="2425"/>
      <c r="UFN33" s="2425"/>
      <c r="UFO33" s="2425"/>
      <c r="UFP33" s="2425"/>
      <c r="UFQ33" s="2425"/>
      <c r="UFR33" s="2425"/>
      <c r="UFS33" s="2425"/>
      <c r="UFT33" s="2425"/>
      <c r="UFU33" s="2425"/>
      <c r="UFV33" s="2425"/>
      <c r="UFW33" s="2425"/>
      <c r="UFX33" s="2425"/>
      <c r="UFY33" s="2425"/>
      <c r="UFZ33" s="2425"/>
      <c r="UGA33" s="2425"/>
      <c r="UGB33" s="2425"/>
      <c r="UGC33" s="2425"/>
      <c r="UGD33" s="2425"/>
      <c r="UGE33" s="2425"/>
      <c r="UGF33" s="2425"/>
      <c r="UGG33" s="2425"/>
      <c r="UGH33" s="2425"/>
      <c r="UGI33" s="2425"/>
      <c r="UGJ33" s="2425"/>
      <c r="UGK33" s="2425"/>
      <c r="UGL33" s="2425"/>
      <c r="UGM33" s="2425"/>
      <c r="UGN33" s="2425"/>
      <c r="UGO33" s="2425"/>
      <c r="UGP33" s="2425"/>
      <c r="UGQ33" s="2425"/>
      <c r="UGR33" s="2425"/>
      <c r="UGS33" s="2425"/>
      <c r="UGT33" s="2425"/>
      <c r="UGU33" s="2425"/>
      <c r="UGV33" s="2425"/>
      <c r="UGW33" s="2425"/>
      <c r="UGX33" s="2425"/>
      <c r="UGY33" s="2425"/>
      <c r="UGZ33" s="2425"/>
      <c r="UHA33" s="2425"/>
      <c r="UHB33" s="2425"/>
      <c r="UHC33" s="2425"/>
      <c r="UHD33" s="2425"/>
      <c r="UHE33" s="2425"/>
      <c r="UHF33" s="2425"/>
      <c r="UHG33" s="2425"/>
      <c r="UHH33" s="2425"/>
      <c r="UHI33" s="2425"/>
      <c r="UHJ33" s="2425"/>
      <c r="UHK33" s="2425"/>
      <c r="UHL33" s="2425"/>
      <c r="UHM33" s="2425"/>
      <c r="UHN33" s="2425"/>
      <c r="UHO33" s="2425"/>
      <c r="UHP33" s="2425"/>
      <c r="UHQ33" s="2425"/>
      <c r="UHR33" s="2425"/>
      <c r="UHS33" s="2425"/>
      <c r="UHT33" s="2425"/>
      <c r="UHU33" s="2425"/>
      <c r="UHV33" s="2425"/>
      <c r="UHW33" s="2425"/>
      <c r="UHX33" s="2425"/>
      <c r="UHY33" s="2425"/>
      <c r="UHZ33" s="2425"/>
      <c r="UIA33" s="2425"/>
      <c r="UIB33" s="2425"/>
      <c r="UIC33" s="2425"/>
      <c r="UID33" s="2425"/>
      <c r="UIE33" s="2425"/>
      <c r="UIF33" s="2425"/>
      <c r="UIG33" s="2425"/>
      <c r="UIH33" s="2425"/>
      <c r="UII33" s="2425"/>
      <c r="UIJ33" s="2425"/>
      <c r="UIK33" s="2425"/>
      <c r="UIL33" s="2425"/>
      <c r="UIM33" s="2425"/>
      <c r="UIN33" s="2425"/>
      <c r="UIO33" s="2425"/>
      <c r="UIP33" s="2425"/>
      <c r="UIQ33" s="2425"/>
      <c r="UIR33" s="2425"/>
      <c r="UIS33" s="2425"/>
      <c r="UIT33" s="2425"/>
      <c r="UIU33" s="2425"/>
      <c r="UIV33" s="2425"/>
      <c r="UIW33" s="2425"/>
      <c r="UIX33" s="2425"/>
      <c r="UIY33" s="2425"/>
      <c r="UIZ33" s="2425"/>
      <c r="UJA33" s="2425"/>
      <c r="UJB33" s="2425"/>
      <c r="UJC33" s="2425"/>
      <c r="UJD33" s="2425"/>
      <c r="UJE33" s="2425"/>
      <c r="UJF33" s="2425"/>
      <c r="UJG33" s="2425"/>
      <c r="UJH33" s="2425"/>
      <c r="UJI33" s="2425"/>
      <c r="UJJ33" s="2425"/>
      <c r="UJK33" s="2425"/>
      <c r="UJL33" s="2425"/>
      <c r="UJM33" s="2425"/>
      <c r="UJN33" s="2425"/>
      <c r="UJO33" s="2425"/>
      <c r="UJP33" s="2425"/>
      <c r="UJQ33" s="2425"/>
      <c r="UJR33" s="2425"/>
      <c r="UJS33" s="2425"/>
      <c r="UJT33" s="2425"/>
      <c r="UJU33" s="2425"/>
      <c r="UJV33" s="2425"/>
      <c r="UJW33" s="2425"/>
      <c r="UJX33" s="2425"/>
      <c r="UJY33" s="2425"/>
      <c r="UJZ33" s="2425"/>
      <c r="UKA33" s="2425"/>
      <c r="UKB33" s="2425"/>
      <c r="UKC33" s="2425"/>
      <c r="UKD33" s="2425"/>
      <c r="UKE33" s="2425"/>
      <c r="UKF33" s="2425"/>
      <c r="UKG33" s="2425"/>
      <c r="UKH33" s="2425"/>
      <c r="UKI33" s="2425"/>
      <c r="UKJ33" s="2425"/>
      <c r="UKK33" s="2425"/>
      <c r="UKL33" s="2425"/>
      <c r="UKM33" s="2425"/>
      <c r="UKN33" s="2425"/>
      <c r="UKO33" s="2425"/>
      <c r="UKP33" s="2425"/>
      <c r="UKQ33" s="2425"/>
      <c r="UKR33" s="2425"/>
      <c r="UKS33" s="2425"/>
      <c r="UKT33" s="2425"/>
      <c r="UKU33" s="2425"/>
      <c r="UKV33" s="2425"/>
      <c r="UKW33" s="2425"/>
      <c r="UKX33" s="2425"/>
      <c r="UKY33" s="2425"/>
      <c r="UKZ33" s="2425"/>
      <c r="ULA33" s="2425"/>
      <c r="ULB33" s="2425"/>
      <c r="ULC33" s="2425"/>
      <c r="ULD33" s="2425"/>
      <c r="ULE33" s="2425"/>
      <c r="ULF33" s="2425"/>
      <c r="ULG33" s="2425"/>
      <c r="ULH33" s="2425"/>
      <c r="ULI33" s="2425"/>
      <c r="ULJ33" s="2425"/>
      <c r="ULK33" s="2425"/>
      <c r="ULL33" s="2425"/>
      <c r="ULM33" s="2425"/>
      <c r="ULN33" s="2425"/>
      <c r="ULO33" s="2425"/>
      <c r="ULP33" s="2425"/>
      <c r="ULQ33" s="2425"/>
      <c r="ULR33" s="2425"/>
      <c r="ULS33" s="2425"/>
      <c r="ULT33" s="2425"/>
      <c r="ULU33" s="2425"/>
      <c r="ULV33" s="2425"/>
      <c r="ULW33" s="2425"/>
      <c r="ULX33" s="2425"/>
      <c r="ULY33" s="2425"/>
      <c r="ULZ33" s="2425"/>
      <c r="UMA33" s="2425"/>
      <c r="UMB33" s="2425"/>
      <c r="UMC33" s="2425"/>
      <c r="UMD33" s="2425"/>
      <c r="UME33" s="2425"/>
      <c r="UMF33" s="2425"/>
      <c r="UMG33" s="2425"/>
      <c r="UMH33" s="2425"/>
      <c r="UMI33" s="2425"/>
      <c r="UMJ33" s="2425"/>
      <c r="UMK33" s="2425"/>
      <c r="UML33" s="2425"/>
      <c r="UMM33" s="2425"/>
      <c r="UMN33" s="2425"/>
      <c r="UMO33" s="2425"/>
      <c r="UMP33" s="2425"/>
      <c r="UMQ33" s="2425"/>
      <c r="UMR33" s="2425"/>
      <c r="UMS33" s="2425"/>
      <c r="UMT33" s="2425"/>
      <c r="UMU33" s="2425"/>
      <c r="UMV33" s="2425"/>
      <c r="UMW33" s="2425"/>
      <c r="UMX33" s="2425"/>
      <c r="UMY33" s="2425"/>
      <c r="UMZ33" s="2425"/>
      <c r="UNA33" s="2425"/>
      <c r="UNB33" s="2425"/>
      <c r="UNC33" s="2425"/>
      <c r="UND33" s="2425"/>
      <c r="UNE33" s="2425"/>
      <c r="UNF33" s="2425"/>
      <c r="UNG33" s="2425"/>
      <c r="UNH33" s="2425"/>
      <c r="UNI33" s="2425"/>
      <c r="UNJ33" s="2425"/>
      <c r="UNK33" s="2425"/>
      <c r="UNL33" s="2425"/>
      <c r="UNM33" s="2425"/>
      <c r="UNN33" s="2425"/>
      <c r="UNO33" s="2425"/>
      <c r="UNP33" s="2425"/>
      <c r="UNQ33" s="2425"/>
      <c r="UNR33" s="2425"/>
      <c r="UNS33" s="2425"/>
      <c r="UNT33" s="2425"/>
      <c r="UNU33" s="2425"/>
      <c r="UNV33" s="2425"/>
      <c r="UNW33" s="2425"/>
      <c r="UNX33" s="2425"/>
      <c r="UNY33" s="2425"/>
      <c r="UNZ33" s="2425"/>
      <c r="UOA33" s="2425"/>
      <c r="UOB33" s="2425"/>
      <c r="UOC33" s="2425"/>
      <c r="UOD33" s="2425"/>
      <c r="UOE33" s="2425"/>
      <c r="UOF33" s="2425"/>
      <c r="UOG33" s="2425"/>
      <c r="UOH33" s="2425"/>
      <c r="UOI33" s="2425"/>
      <c r="UOJ33" s="2425"/>
      <c r="UOK33" s="2425"/>
      <c r="UOL33" s="2425"/>
      <c r="UOM33" s="2425"/>
      <c r="UON33" s="2425"/>
      <c r="UOO33" s="2425"/>
      <c r="UOP33" s="2425"/>
      <c r="UOQ33" s="2425"/>
      <c r="UOR33" s="2425"/>
      <c r="UOS33" s="2425"/>
      <c r="UOT33" s="2425"/>
      <c r="UOU33" s="2425"/>
      <c r="UOV33" s="2425"/>
      <c r="UOW33" s="2425"/>
      <c r="UOX33" s="2425"/>
      <c r="UOY33" s="2425"/>
      <c r="UOZ33" s="2425"/>
      <c r="UPA33" s="2425"/>
      <c r="UPB33" s="2425"/>
      <c r="UPC33" s="2425"/>
      <c r="UPD33" s="2425"/>
      <c r="UPE33" s="2425"/>
      <c r="UPF33" s="2425"/>
      <c r="UPG33" s="2425"/>
      <c r="UPH33" s="2425"/>
      <c r="UPI33" s="2425"/>
      <c r="UPJ33" s="2425"/>
      <c r="UPK33" s="2425"/>
      <c r="UPL33" s="2425"/>
      <c r="UPM33" s="2425"/>
      <c r="UPN33" s="2425"/>
      <c r="UPO33" s="2425"/>
      <c r="UPP33" s="2425"/>
      <c r="UPQ33" s="2425"/>
      <c r="UPR33" s="2425"/>
      <c r="UPS33" s="2425"/>
      <c r="UPT33" s="2425"/>
      <c r="UPU33" s="2425"/>
      <c r="UPV33" s="2425"/>
      <c r="UPW33" s="2425"/>
      <c r="UPX33" s="2425"/>
      <c r="UPY33" s="2425"/>
      <c r="UPZ33" s="2425"/>
      <c r="UQA33" s="2425"/>
      <c r="UQB33" s="2425"/>
      <c r="UQC33" s="2425"/>
      <c r="UQD33" s="2425"/>
      <c r="UQE33" s="2425"/>
      <c r="UQF33" s="2425"/>
      <c r="UQG33" s="2425"/>
      <c r="UQH33" s="2425"/>
      <c r="UQI33" s="2425"/>
      <c r="UQJ33" s="2425"/>
      <c r="UQK33" s="2425"/>
      <c r="UQL33" s="2425"/>
      <c r="UQM33" s="2425"/>
      <c r="UQN33" s="2425"/>
      <c r="UQO33" s="2425"/>
      <c r="UQP33" s="2425"/>
      <c r="UQQ33" s="2425"/>
      <c r="UQR33" s="2425"/>
      <c r="UQS33" s="2425"/>
      <c r="UQT33" s="2425"/>
      <c r="UQU33" s="2425"/>
      <c r="UQV33" s="2425"/>
      <c r="UQW33" s="2425"/>
      <c r="UQX33" s="2425"/>
      <c r="UQY33" s="2425"/>
      <c r="UQZ33" s="2425"/>
      <c r="URA33" s="2425"/>
      <c r="URB33" s="2425"/>
      <c r="URC33" s="2425"/>
      <c r="URD33" s="2425"/>
      <c r="URE33" s="2425"/>
      <c r="URF33" s="2425"/>
      <c r="URG33" s="2425"/>
      <c r="URH33" s="2425"/>
      <c r="URI33" s="2425"/>
      <c r="URJ33" s="2425"/>
      <c r="URK33" s="2425"/>
      <c r="URL33" s="2425"/>
      <c r="URM33" s="2425"/>
      <c r="URN33" s="2425"/>
      <c r="URO33" s="2425"/>
      <c r="URP33" s="2425"/>
      <c r="URQ33" s="2425"/>
      <c r="URR33" s="2425"/>
      <c r="URS33" s="2425"/>
      <c r="URT33" s="2425"/>
      <c r="URU33" s="2425"/>
      <c r="URV33" s="2425"/>
      <c r="URW33" s="2425"/>
      <c r="URX33" s="2425"/>
      <c r="URY33" s="2425"/>
      <c r="URZ33" s="2425"/>
      <c r="USA33" s="2425"/>
      <c r="USB33" s="2425"/>
      <c r="USC33" s="2425"/>
      <c r="USD33" s="2425"/>
      <c r="USE33" s="2425"/>
      <c r="USF33" s="2425"/>
      <c r="USG33" s="2425"/>
      <c r="USH33" s="2425"/>
      <c r="USI33" s="2425"/>
      <c r="USJ33" s="2425"/>
      <c r="USK33" s="2425"/>
      <c r="USL33" s="2425"/>
      <c r="USM33" s="2425"/>
      <c r="USN33" s="2425"/>
      <c r="USO33" s="2425"/>
      <c r="USP33" s="2425"/>
      <c r="USQ33" s="2425"/>
      <c r="USR33" s="2425"/>
      <c r="USS33" s="2425"/>
      <c r="UST33" s="2425"/>
      <c r="USU33" s="2425"/>
      <c r="USV33" s="2425"/>
      <c r="USW33" s="2425"/>
      <c r="USX33" s="2425"/>
      <c r="USY33" s="2425"/>
      <c r="USZ33" s="2425"/>
      <c r="UTA33" s="2425"/>
      <c r="UTB33" s="2425"/>
      <c r="UTC33" s="2425"/>
      <c r="UTD33" s="2425"/>
      <c r="UTE33" s="2425"/>
      <c r="UTF33" s="2425"/>
      <c r="UTG33" s="2425"/>
      <c r="UTH33" s="2425"/>
      <c r="UTI33" s="2425"/>
      <c r="UTJ33" s="2425"/>
      <c r="UTK33" s="2425"/>
      <c r="UTL33" s="2425"/>
      <c r="UTM33" s="2425"/>
      <c r="UTN33" s="2425"/>
      <c r="UTO33" s="2425"/>
      <c r="UTP33" s="2425"/>
      <c r="UTQ33" s="2425"/>
      <c r="UTR33" s="2425"/>
      <c r="UTS33" s="2425"/>
      <c r="UTT33" s="2425"/>
      <c r="UTU33" s="2425"/>
      <c r="UTV33" s="2425"/>
      <c r="UTW33" s="2425"/>
      <c r="UTX33" s="2425"/>
      <c r="UTY33" s="2425"/>
      <c r="UTZ33" s="2425"/>
      <c r="UUA33" s="2425"/>
      <c r="UUB33" s="2425"/>
      <c r="UUC33" s="2425"/>
      <c r="UUD33" s="2425"/>
      <c r="UUE33" s="2425"/>
      <c r="UUF33" s="2425"/>
      <c r="UUG33" s="2425"/>
      <c r="UUH33" s="2425"/>
      <c r="UUI33" s="2425"/>
      <c r="UUJ33" s="2425"/>
      <c r="UUK33" s="2425"/>
      <c r="UUL33" s="2425"/>
      <c r="UUM33" s="2425"/>
      <c r="UUN33" s="2425"/>
      <c r="UUO33" s="2425"/>
      <c r="UUP33" s="2425"/>
      <c r="UUQ33" s="2425"/>
      <c r="UUR33" s="2425"/>
      <c r="UUS33" s="2425"/>
      <c r="UUT33" s="2425"/>
      <c r="UUU33" s="2425"/>
      <c r="UUV33" s="2425"/>
      <c r="UUW33" s="2425"/>
      <c r="UUX33" s="2425"/>
      <c r="UUY33" s="2425"/>
      <c r="UUZ33" s="2425"/>
      <c r="UVA33" s="2425"/>
      <c r="UVB33" s="2425"/>
      <c r="UVC33" s="2425"/>
      <c r="UVD33" s="2425"/>
      <c r="UVE33" s="2425"/>
      <c r="UVF33" s="2425"/>
      <c r="UVG33" s="2425"/>
      <c r="UVH33" s="2425"/>
      <c r="UVI33" s="2425"/>
      <c r="UVJ33" s="2425"/>
      <c r="UVK33" s="2425"/>
      <c r="UVL33" s="2425"/>
      <c r="UVM33" s="2425"/>
      <c r="UVN33" s="2425"/>
      <c r="UVO33" s="2425"/>
      <c r="UVP33" s="2425"/>
      <c r="UVQ33" s="2425"/>
      <c r="UVR33" s="2425"/>
      <c r="UVS33" s="2425"/>
      <c r="UVT33" s="2425"/>
      <c r="UVU33" s="2425"/>
      <c r="UVV33" s="2425"/>
      <c r="UVW33" s="2425"/>
      <c r="UVX33" s="2425"/>
      <c r="UVY33" s="2425"/>
      <c r="UVZ33" s="2425"/>
      <c r="UWA33" s="2425"/>
      <c r="UWB33" s="2425"/>
      <c r="UWC33" s="2425"/>
      <c r="UWD33" s="2425"/>
      <c r="UWE33" s="2425"/>
      <c r="UWF33" s="2425"/>
      <c r="UWG33" s="2425"/>
      <c r="UWH33" s="2425"/>
      <c r="UWI33" s="2425"/>
      <c r="UWJ33" s="2425"/>
      <c r="UWK33" s="2425"/>
      <c r="UWL33" s="2425"/>
      <c r="UWM33" s="2425"/>
      <c r="UWN33" s="2425"/>
      <c r="UWO33" s="2425"/>
      <c r="UWP33" s="2425"/>
      <c r="UWQ33" s="2425"/>
      <c r="UWR33" s="2425"/>
      <c r="UWS33" s="2425"/>
      <c r="UWT33" s="2425"/>
      <c r="UWU33" s="2425"/>
      <c r="UWV33" s="2425"/>
      <c r="UWW33" s="2425"/>
      <c r="UWX33" s="2425"/>
      <c r="UWY33" s="2425"/>
      <c r="UWZ33" s="2425"/>
      <c r="UXA33" s="2425"/>
      <c r="UXB33" s="2425"/>
      <c r="UXC33" s="2425"/>
      <c r="UXD33" s="2425"/>
      <c r="UXE33" s="2425"/>
      <c r="UXF33" s="2425"/>
      <c r="UXG33" s="2425"/>
      <c r="UXH33" s="2425"/>
      <c r="UXI33" s="2425"/>
      <c r="UXJ33" s="2425"/>
      <c r="UXK33" s="2425"/>
      <c r="UXL33" s="2425"/>
      <c r="UXM33" s="2425"/>
      <c r="UXN33" s="2425"/>
      <c r="UXO33" s="2425"/>
      <c r="UXP33" s="2425"/>
      <c r="UXQ33" s="2425"/>
      <c r="UXR33" s="2425"/>
      <c r="UXS33" s="2425"/>
      <c r="UXT33" s="2425"/>
      <c r="UXU33" s="2425"/>
      <c r="UXV33" s="2425"/>
      <c r="UXW33" s="2425"/>
      <c r="UXX33" s="2425"/>
      <c r="UXY33" s="2425"/>
      <c r="UXZ33" s="2425"/>
      <c r="UYA33" s="2425"/>
      <c r="UYB33" s="2425"/>
      <c r="UYC33" s="2425"/>
      <c r="UYD33" s="2425"/>
      <c r="UYE33" s="2425"/>
      <c r="UYF33" s="2425"/>
      <c r="UYG33" s="2425"/>
      <c r="UYH33" s="2425"/>
      <c r="UYI33" s="2425"/>
      <c r="UYJ33" s="2425"/>
      <c r="UYK33" s="2425"/>
      <c r="UYL33" s="2425"/>
      <c r="UYM33" s="2425"/>
      <c r="UYN33" s="2425"/>
      <c r="UYO33" s="2425"/>
      <c r="UYP33" s="2425"/>
      <c r="UYQ33" s="2425"/>
      <c r="UYR33" s="2425"/>
      <c r="UYS33" s="2425"/>
      <c r="UYT33" s="2425"/>
      <c r="UYU33" s="2425"/>
      <c r="UYV33" s="2425"/>
      <c r="UYW33" s="2425"/>
      <c r="UYX33" s="2425"/>
      <c r="UYY33" s="2425"/>
      <c r="UYZ33" s="2425"/>
      <c r="UZA33" s="2425"/>
      <c r="UZB33" s="2425"/>
      <c r="UZC33" s="2425"/>
      <c r="UZD33" s="2425"/>
      <c r="UZE33" s="2425"/>
      <c r="UZF33" s="2425"/>
      <c r="UZG33" s="2425"/>
      <c r="UZH33" s="2425"/>
      <c r="UZI33" s="2425"/>
      <c r="UZJ33" s="2425"/>
      <c r="UZK33" s="2425"/>
      <c r="UZL33" s="2425"/>
      <c r="UZM33" s="2425"/>
      <c r="UZN33" s="2425"/>
      <c r="UZO33" s="2425"/>
      <c r="UZP33" s="2425"/>
      <c r="UZQ33" s="2425"/>
      <c r="UZR33" s="2425"/>
      <c r="UZS33" s="2425"/>
      <c r="UZT33" s="2425"/>
      <c r="UZU33" s="2425"/>
      <c r="UZV33" s="2425"/>
      <c r="UZW33" s="2425"/>
      <c r="UZX33" s="2425"/>
      <c r="UZY33" s="2425"/>
      <c r="UZZ33" s="2425"/>
      <c r="VAA33" s="2425"/>
      <c r="VAB33" s="2425"/>
      <c r="VAC33" s="2425"/>
      <c r="VAD33" s="2425"/>
      <c r="VAE33" s="2425"/>
      <c r="VAF33" s="2425"/>
      <c r="VAG33" s="2425"/>
      <c r="VAH33" s="2425"/>
      <c r="VAI33" s="2425"/>
      <c r="VAJ33" s="2425"/>
      <c r="VAK33" s="2425"/>
      <c r="VAL33" s="2425"/>
      <c r="VAM33" s="2425"/>
      <c r="VAN33" s="2425"/>
      <c r="VAO33" s="2425"/>
      <c r="VAP33" s="2425"/>
      <c r="VAQ33" s="2425"/>
      <c r="VAR33" s="2425"/>
      <c r="VAS33" s="2425"/>
      <c r="VAT33" s="2425"/>
      <c r="VAU33" s="2425"/>
      <c r="VAV33" s="2425"/>
      <c r="VAW33" s="2425"/>
      <c r="VAX33" s="2425"/>
      <c r="VAY33" s="2425"/>
      <c r="VAZ33" s="2425"/>
      <c r="VBA33" s="2425"/>
      <c r="VBB33" s="2425"/>
      <c r="VBC33" s="2425"/>
      <c r="VBD33" s="2425"/>
      <c r="VBE33" s="2425"/>
      <c r="VBF33" s="2425"/>
      <c r="VBG33" s="2425"/>
      <c r="VBH33" s="2425"/>
      <c r="VBI33" s="2425"/>
      <c r="VBJ33" s="2425"/>
      <c r="VBK33" s="2425"/>
      <c r="VBL33" s="2425"/>
      <c r="VBM33" s="2425"/>
      <c r="VBN33" s="2425"/>
      <c r="VBO33" s="2425"/>
      <c r="VBP33" s="2425"/>
      <c r="VBQ33" s="2425"/>
      <c r="VBR33" s="2425"/>
      <c r="VBS33" s="2425"/>
      <c r="VBT33" s="2425"/>
      <c r="VBU33" s="2425"/>
      <c r="VBV33" s="2425"/>
      <c r="VBW33" s="2425"/>
      <c r="VBX33" s="2425"/>
      <c r="VBY33" s="2425"/>
      <c r="VBZ33" s="2425"/>
      <c r="VCA33" s="2425"/>
      <c r="VCB33" s="2425"/>
      <c r="VCC33" s="2425"/>
      <c r="VCD33" s="2425"/>
      <c r="VCE33" s="2425"/>
      <c r="VCF33" s="2425"/>
      <c r="VCG33" s="2425"/>
      <c r="VCH33" s="2425"/>
      <c r="VCI33" s="2425"/>
      <c r="VCJ33" s="2425"/>
      <c r="VCK33" s="2425"/>
      <c r="VCL33" s="2425"/>
      <c r="VCM33" s="2425"/>
      <c r="VCN33" s="2425"/>
      <c r="VCO33" s="2425"/>
      <c r="VCP33" s="2425"/>
      <c r="VCQ33" s="2425"/>
      <c r="VCR33" s="2425"/>
      <c r="VCS33" s="2425"/>
      <c r="VCT33" s="2425"/>
      <c r="VCU33" s="2425"/>
      <c r="VCV33" s="2425"/>
      <c r="VCW33" s="2425"/>
      <c r="VCX33" s="2425"/>
      <c r="VCY33" s="2425"/>
      <c r="VCZ33" s="2425"/>
      <c r="VDA33" s="2425"/>
      <c r="VDB33" s="2425"/>
      <c r="VDC33" s="2425"/>
      <c r="VDD33" s="2425"/>
      <c r="VDE33" s="2425"/>
      <c r="VDF33" s="2425"/>
      <c r="VDG33" s="2425"/>
      <c r="VDH33" s="2425"/>
      <c r="VDI33" s="2425"/>
      <c r="VDJ33" s="2425"/>
      <c r="VDK33" s="2425"/>
      <c r="VDL33" s="2425"/>
      <c r="VDM33" s="2425"/>
      <c r="VDN33" s="2425"/>
      <c r="VDO33" s="2425"/>
      <c r="VDP33" s="2425"/>
      <c r="VDQ33" s="2425"/>
      <c r="VDR33" s="2425"/>
      <c r="VDS33" s="2425"/>
      <c r="VDT33" s="2425"/>
      <c r="VDU33" s="2425"/>
      <c r="VDV33" s="2425"/>
      <c r="VDW33" s="2425"/>
      <c r="VDX33" s="2425"/>
      <c r="VDY33" s="2425"/>
      <c r="VDZ33" s="2425"/>
      <c r="VEA33" s="2425"/>
      <c r="VEB33" s="2425"/>
      <c r="VEC33" s="2425"/>
      <c r="VED33" s="2425"/>
      <c r="VEE33" s="2425"/>
      <c r="VEF33" s="2425"/>
      <c r="VEG33" s="2425"/>
      <c r="VEH33" s="2425"/>
      <c r="VEI33" s="2425"/>
      <c r="VEJ33" s="2425"/>
      <c r="VEK33" s="2425"/>
      <c r="VEL33" s="2425"/>
      <c r="VEM33" s="2425"/>
      <c r="VEN33" s="2425"/>
      <c r="VEO33" s="2425"/>
      <c r="VEP33" s="2425"/>
      <c r="VEQ33" s="2425"/>
      <c r="VER33" s="2425"/>
      <c r="VES33" s="2425"/>
      <c r="VET33" s="2425"/>
      <c r="VEU33" s="2425"/>
      <c r="VEV33" s="2425"/>
      <c r="VEW33" s="2425"/>
      <c r="VEX33" s="2425"/>
      <c r="VEY33" s="2425"/>
      <c r="VEZ33" s="2425"/>
      <c r="VFA33" s="2425"/>
      <c r="VFB33" s="2425"/>
      <c r="VFC33" s="2425"/>
      <c r="VFD33" s="2425"/>
      <c r="VFE33" s="2425"/>
      <c r="VFF33" s="2425"/>
      <c r="VFG33" s="2425"/>
      <c r="VFH33" s="2425"/>
      <c r="VFI33" s="2425"/>
      <c r="VFJ33" s="2425"/>
      <c r="VFK33" s="2425"/>
      <c r="VFL33" s="2425"/>
      <c r="VFM33" s="2425"/>
      <c r="VFN33" s="2425"/>
      <c r="VFO33" s="2425"/>
      <c r="VFP33" s="2425"/>
      <c r="VFQ33" s="2425"/>
      <c r="VFR33" s="2425"/>
      <c r="VFS33" s="2425"/>
      <c r="VFT33" s="2425"/>
      <c r="VFU33" s="2425"/>
      <c r="VFV33" s="2425"/>
      <c r="VFW33" s="2425"/>
      <c r="VFX33" s="2425"/>
      <c r="VFY33" s="2425"/>
      <c r="VFZ33" s="2425"/>
      <c r="VGA33" s="2425"/>
      <c r="VGB33" s="2425"/>
      <c r="VGC33" s="2425"/>
      <c r="VGD33" s="2425"/>
      <c r="VGE33" s="2425"/>
      <c r="VGF33" s="2425"/>
      <c r="VGG33" s="2425"/>
      <c r="VGH33" s="2425"/>
      <c r="VGI33" s="2425"/>
      <c r="VGJ33" s="2425"/>
      <c r="VGK33" s="2425"/>
      <c r="VGL33" s="2425"/>
      <c r="VGM33" s="2425"/>
      <c r="VGN33" s="2425"/>
      <c r="VGO33" s="2425"/>
      <c r="VGP33" s="2425"/>
      <c r="VGQ33" s="2425"/>
      <c r="VGR33" s="2425"/>
      <c r="VGS33" s="2425"/>
      <c r="VGT33" s="2425"/>
      <c r="VGU33" s="2425"/>
      <c r="VGV33" s="2425"/>
      <c r="VGW33" s="2425"/>
      <c r="VGX33" s="2425"/>
      <c r="VGY33" s="2425"/>
      <c r="VGZ33" s="2425"/>
      <c r="VHA33" s="2425"/>
      <c r="VHB33" s="2425"/>
      <c r="VHC33" s="2425"/>
      <c r="VHD33" s="2425"/>
      <c r="VHE33" s="2425"/>
      <c r="VHF33" s="2425"/>
      <c r="VHG33" s="2425"/>
      <c r="VHH33" s="2425"/>
      <c r="VHI33" s="2425"/>
      <c r="VHJ33" s="2425"/>
      <c r="VHK33" s="2425"/>
      <c r="VHL33" s="2425"/>
      <c r="VHM33" s="2425"/>
      <c r="VHN33" s="2425"/>
      <c r="VHO33" s="2425"/>
      <c r="VHP33" s="2425"/>
      <c r="VHQ33" s="2425"/>
      <c r="VHR33" s="2425"/>
      <c r="VHS33" s="2425"/>
      <c r="VHT33" s="2425"/>
      <c r="VHU33" s="2425"/>
      <c r="VHV33" s="2425"/>
      <c r="VHW33" s="2425"/>
      <c r="VHX33" s="2425"/>
      <c r="VHY33" s="2425"/>
      <c r="VHZ33" s="2425"/>
      <c r="VIA33" s="2425"/>
      <c r="VIB33" s="2425"/>
      <c r="VIC33" s="2425"/>
      <c r="VID33" s="2425"/>
      <c r="VIE33" s="2425"/>
      <c r="VIF33" s="2425"/>
      <c r="VIG33" s="2425"/>
      <c r="VIH33" s="2425"/>
      <c r="VII33" s="2425"/>
      <c r="VIJ33" s="2425"/>
      <c r="VIK33" s="2425"/>
      <c r="VIL33" s="2425"/>
      <c r="VIM33" s="2425"/>
      <c r="VIN33" s="2425"/>
      <c r="VIO33" s="2425"/>
      <c r="VIP33" s="2425"/>
      <c r="VIQ33" s="2425"/>
      <c r="VIR33" s="2425"/>
      <c r="VIS33" s="2425"/>
      <c r="VIT33" s="2425"/>
      <c r="VIU33" s="2425"/>
      <c r="VIV33" s="2425"/>
      <c r="VIW33" s="2425"/>
      <c r="VIX33" s="2425"/>
      <c r="VIY33" s="2425"/>
      <c r="VIZ33" s="2425"/>
      <c r="VJA33" s="2425"/>
      <c r="VJB33" s="2425"/>
      <c r="VJC33" s="2425"/>
      <c r="VJD33" s="2425"/>
      <c r="VJE33" s="2425"/>
      <c r="VJF33" s="2425"/>
      <c r="VJG33" s="2425"/>
      <c r="VJH33" s="2425"/>
      <c r="VJI33" s="2425"/>
      <c r="VJJ33" s="2425"/>
      <c r="VJK33" s="2425"/>
      <c r="VJL33" s="2425"/>
      <c r="VJM33" s="2425"/>
      <c r="VJN33" s="2425"/>
      <c r="VJO33" s="2425"/>
      <c r="VJP33" s="2425"/>
      <c r="VJQ33" s="2425"/>
      <c r="VJR33" s="2425"/>
      <c r="VJS33" s="2425"/>
      <c r="VJT33" s="2425"/>
      <c r="VJU33" s="2425"/>
      <c r="VJV33" s="2425"/>
      <c r="VJW33" s="2425"/>
      <c r="VJX33" s="2425"/>
      <c r="VJY33" s="2425"/>
      <c r="VJZ33" s="2425"/>
      <c r="VKA33" s="2425"/>
      <c r="VKB33" s="2425"/>
      <c r="VKC33" s="2425"/>
      <c r="VKD33" s="2425"/>
      <c r="VKE33" s="2425"/>
      <c r="VKF33" s="2425"/>
      <c r="VKG33" s="2425"/>
      <c r="VKH33" s="2425"/>
      <c r="VKI33" s="2425"/>
      <c r="VKJ33" s="2425"/>
      <c r="VKK33" s="2425"/>
      <c r="VKL33" s="2425"/>
      <c r="VKM33" s="2425"/>
      <c r="VKN33" s="2425"/>
      <c r="VKO33" s="2425"/>
      <c r="VKP33" s="2425"/>
      <c r="VKQ33" s="2425"/>
      <c r="VKR33" s="2425"/>
      <c r="VKS33" s="2425"/>
      <c r="VKT33" s="2425"/>
      <c r="VKU33" s="2425"/>
      <c r="VKV33" s="2425"/>
      <c r="VKW33" s="2425"/>
      <c r="VKX33" s="2425"/>
      <c r="VKY33" s="2425"/>
      <c r="VKZ33" s="2425"/>
      <c r="VLA33" s="2425"/>
      <c r="VLB33" s="2425"/>
      <c r="VLC33" s="2425"/>
      <c r="VLD33" s="2425"/>
      <c r="VLE33" s="2425"/>
      <c r="VLF33" s="2425"/>
      <c r="VLG33" s="2425"/>
      <c r="VLH33" s="2425"/>
      <c r="VLI33" s="2425"/>
      <c r="VLJ33" s="2425"/>
      <c r="VLK33" s="2425"/>
      <c r="VLL33" s="2425"/>
      <c r="VLM33" s="2425"/>
      <c r="VLN33" s="2425"/>
      <c r="VLO33" s="2425"/>
      <c r="VLP33" s="2425"/>
      <c r="VLQ33" s="2425"/>
      <c r="VLR33" s="2425"/>
      <c r="VLS33" s="2425"/>
      <c r="VLT33" s="2425"/>
      <c r="VLU33" s="2425"/>
      <c r="VLV33" s="2425"/>
      <c r="VLW33" s="2425"/>
      <c r="VLX33" s="2425"/>
      <c r="VLY33" s="2425"/>
      <c r="VLZ33" s="2425"/>
      <c r="VMA33" s="2425"/>
      <c r="VMB33" s="2425"/>
      <c r="VMC33" s="2425"/>
      <c r="VMD33" s="2425"/>
      <c r="VME33" s="2425"/>
      <c r="VMF33" s="2425"/>
      <c r="VMG33" s="2425"/>
      <c r="VMH33" s="2425"/>
      <c r="VMI33" s="2425"/>
      <c r="VMJ33" s="2425"/>
      <c r="VMK33" s="2425"/>
      <c r="VML33" s="2425"/>
      <c r="VMM33" s="2425"/>
      <c r="VMN33" s="2425"/>
      <c r="VMO33" s="2425"/>
      <c r="VMP33" s="2425"/>
      <c r="VMQ33" s="2425"/>
      <c r="VMR33" s="2425"/>
      <c r="VMS33" s="2425"/>
      <c r="VMT33" s="2425"/>
      <c r="VMU33" s="2425"/>
      <c r="VMV33" s="2425"/>
      <c r="VMW33" s="2425"/>
      <c r="VMX33" s="2425"/>
      <c r="VMY33" s="2425"/>
      <c r="VMZ33" s="2425"/>
      <c r="VNA33" s="2425"/>
      <c r="VNB33" s="2425"/>
      <c r="VNC33" s="2425"/>
      <c r="VND33" s="2425"/>
      <c r="VNE33" s="2425"/>
      <c r="VNF33" s="2425"/>
      <c r="VNG33" s="2425"/>
      <c r="VNH33" s="2425"/>
      <c r="VNI33" s="2425"/>
      <c r="VNJ33" s="2425"/>
      <c r="VNK33" s="2425"/>
      <c r="VNL33" s="2425"/>
      <c r="VNM33" s="2425"/>
      <c r="VNN33" s="2425"/>
      <c r="VNO33" s="2425"/>
      <c r="VNP33" s="2425"/>
      <c r="VNQ33" s="2425"/>
      <c r="VNR33" s="2425"/>
      <c r="VNS33" s="2425"/>
      <c r="VNT33" s="2425"/>
      <c r="VNU33" s="2425"/>
      <c r="VNV33" s="2425"/>
      <c r="VNW33" s="2425"/>
      <c r="VNX33" s="2425"/>
      <c r="VNY33" s="2425"/>
      <c r="VNZ33" s="2425"/>
      <c r="VOA33" s="2425"/>
      <c r="VOB33" s="2425"/>
      <c r="VOC33" s="2425"/>
      <c r="VOD33" s="2425"/>
      <c r="VOE33" s="2425"/>
      <c r="VOF33" s="2425"/>
      <c r="VOG33" s="2425"/>
      <c r="VOH33" s="2425"/>
      <c r="VOI33" s="2425"/>
      <c r="VOJ33" s="2425"/>
      <c r="VOK33" s="2425"/>
      <c r="VOL33" s="2425"/>
      <c r="VOM33" s="2425"/>
      <c r="VON33" s="2425"/>
      <c r="VOO33" s="2425"/>
      <c r="VOP33" s="2425"/>
      <c r="VOQ33" s="2425"/>
      <c r="VOR33" s="2425"/>
      <c r="VOS33" s="2425"/>
      <c r="VOT33" s="2425"/>
      <c r="VOU33" s="2425"/>
      <c r="VOV33" s="2425"/>
      <c r="VOW33" s="2425"/>
      <c r="VOX33" s="2425"/>
      <c r="VOY33" s="2425"/>
      <c r="VOZ33" s="2425"/>
      <c r="VPA33" s="2425"/>
      <c r="VPB33" s="2425"/>
      <c r="VPC33" s="2425"/>
      <c r="VPD33" s="2425"/>
      <c r="VPE33" s="2425"/>
      <c r="VPF33" s="2425"/>
      <c r="VPG33" s="2425"/>
      <c r="VPH33" s="2425"/>
      <c r="VPI33" s="2425"/>
      <c r="VPJ33" s="2425"/>
      <c r="VPK33" s="2425"/>
      <c r="VPL33" s="2425"/>
      <c r="VPM33" s="2425"/>
      <c r="VPN33" s="2425"/>
      <c r="VPO33" s="2425"/>
      <c r="VPP33" s="2425"/>
      <c r="VPQ33" s="2425"/>
      <c r="VPR33" s="2425"/>
      <c r="VPS33" s="2425"/>
      <c r="VPT33" s="2425"/>
      <c r="VPU33" s="2425"/>
      <c r="VPV33" s="2425"/>
      <c r="VPW33" s="2425"/>
      <c r="VPX33" s="2425"/>
      <c r="VPY33" s="2425"/>
      <c r="VPZ33" s="2425"/>
      <c r="VQA33" s="2425"/>
      <c r="VQB33" s="2425"/>
      <c r="VQC33" s="2425"/>
      <c r="VQD33" s="2425"/>
      <c r="VQE33" s="2425"/>
      <c r="VQF33" s="2425"/>
      <c r="VQG33" s="2425"/>
      <c r="VQH33" s="2425"/>
      <c r="VQI33" s="2425"/>
      <c r="VQJ33" s="2425"/>
      <c r="VQK33" s="2425"/>
      <c r="VQL33" s="2425"/>
      <c r="VQM33" s="2425"/>
      <c r="VQN33" s="2425"/>
      <c r="VQO33" s="2425"/>
      <c r="VQP33" s="2425"/>
      <c r="VQQ33" s="2425"/>
      <c r="VQR33" s="2425"/>
      <c r="VQS33" s="2425"/>
      <c r="VQT33" s="2425"/>
      <c r="VQU33" s="2425"/>
      <c r="VQV33" s="2425"/>
      <c r="VQW33" s="2425"/>
      <c r="VQX33" s="2425"/>
      <c r="VQY33" s="2425"/>
      <c r="VQZ33" s="2425"/>
      <c r="VRA33" s="2425"/>
      <c r="VRB33" s="2425"/>
      <c r="VRC33" s="2425"/>
      <c r="VRD33" s="2425"/>
      <c r="VRE33" s="2425"/>
      <c r="VRF33" s="2425"/>
      <c r="VRG33" s="2425"/>
      <c r="VRH33" s="2425"/>
      <c r="VRI33" s="2425"/>
      <c r="VRJ33" s="2425"/>
      <c r="VRK33" s="2425"/>
      <c r="VRL33" s="2425"/>
      <c r="VRM33" s="2425"/>
      <c r="VRN33" s="2425"/>
      <c r="VRO33" s="2425"/>
      <c r="VRP33" s="2425"/>
      <c r="VRQ33" s="2425"/>
      <c r="VRR33" s="2425"/>
      <c r="VRS33" s="2425"/>
      <c r="VRT33" s="2425"/>
      <c r="VRU33" s="2425"/>
      <c r="VRV33" s="2425"/>
      <c r="VRW33" s="2425"/>
      <c r="VRX33" s="2425"/>
      <c r="VRY33" s="2425"/>
      <c r="VRZ33" s="2425"/>
      <c r="VSA33" s="2425"/>
      <c r="VSB33" s="2425"/>
      <c r="VSC33" s="2425"/>
      <c r="VSD33" s="2425"/>
      <c r="VSE33" s="2425"/>
      <c r="VSF33" s="2425"/>
      <c r="VSG33" s="2425"/>
      <c r="VSH33" s="2425"/>
      <c r="VSI33" s="2425"/>
      <c r="VSJ33" s="2425"/>
      <c r="VSK33" s="2425"/>
      <c r="VSL33" s="2425"/>
      <c r="VSM33" s="2425"/>
      <c r="VSN33" s="2425"/>
      <c r="VSO33" s="2425"/>
      <c r="VSP33" s="2425"/>
      <c r="VSQ33" s="2425"/>
      <c r="VSR33" s="2425"/>
      <c r="VSS33" s="2425"/>
      <c r="VST33" s="2425"/>
      <c r="VSU33" s="2425"/>
      <c r="VSV33" s="2425"/>
      <c r="VSW33" s="2425"/>
      <c r="VSX33" s="2425"/>
      <c r="VSY33" s="2425"/>
      <c r="VSZ33" s="2425"/>
      <c r="VTA33" s="2425"/>
      <c r="VTB33" s="2425"/>
      <c r="VTC33" s="2425"/>
      <c r="VTD33" s="2425"/>
      <c r="VTE33" s="2425"/>
      <c r="VTF33" s="2425"/>
      <c r="VTG33" s="2425"/>
      <c r="VTH33" s="2425"/>
      <c r="VTI33" s="2425"/>
      <c r="VTJ33" s="2425"/>
      <c r="VTK33" s="2425"/>
      <c r="VTL33" s="2425"/>
      <c r="VTM33" s="2425"/>
      <c r="VTN33" s="2425"/>
      <c r="VTO33" s="2425"/>
      <c r="VTP33" s="2425"/>
      <c r="VTQ33" s="2425"/>
      <c r="VTR33" s="2425"/>
      <c r="VTS33" s="2425"/>
      <c r="VTT33" s="2425"/>
      <c r="VTU33" s="2425"/>
      <c r="VTV33" s="2425"/>
      <c r="VTW33" s="2425"/>
      <c r="VTX33" s="2425"/>
      <c r="VTY33" s="2425"/>
      <c r="VTZ33" s="2425"/>
      <c r="VUA33" s="2425"/>
      <c r="VUB33" s="2425"/>
      <c r="VUC33" s="2425"/>
      <c r="VUD33" s="2425"/>
      <c r="VUE33" s="2425"/>
      <c r="VUF33" s="2425"/>
      <c r="VUG33" s="2425"/>
      <c r="VUH33" s="2425"/>
      <c r="VUI33" s="2425"/>
      <c r="VUJ33" s="2425"/>
      <c r="VUK33" s="2425"/>
      <c r="VUL33" s="2425"/>
      <c r="VUM33" s="2425"/>
      <c r="VUN33" s="2425"/>
      <c r="VUO33" s="2425"/>
      <c r="VUP33" s="2425"/>
      <c r="VUQ33" s="2425"/>
      <c r="VUR33" s="2425"/>
      <c r="VUS33" s="2425"/>
      <c r="VUT33" s="2425"/>
      <c r="VUU33" s="2425"/>
      <c r="VUV33" s="2425"/>
      <c r="VUW33" s="2425"/>
      <c r="VUX33" s="2425"/>
      <c r="VUY33" s="2425"/>
      <c r="VUZ33" s="2425"/>
      <c r="VVA33" s="2425"/>
      <c r="VVB33" s="2425"/>
      <c r="VVC33" s="2425"/>
      <c r="VVD33" s="2425"/>
      <c r="VVE33" s="2425"/>
      <c r="VVF33" s="2425"/>
      <c r="VVG33" s="2425"/>
      <c r="VVH33" s="2425"/>
      <c r="VVI33" s="2425"/>
      <c r="VVJ33" s="2425"/>
      <c r="VVK33" s="2425"/>
      <c r="VVL33" s="2425"/>
      <c r="VVM33" s="2425"/>
      <c r="VVN33" s="2425"/>
      <c r="VVO33" s="2425"/>
      <c r="VVP33" s="2425"/>
      <c r="VVQ33" s="2425"/>
      <c r="VVR33" s="2425"/>
      <c r="VVS33" s="2425"/>
      <c r="VVT33" s="2425"/>
      <c r="VVU33" s="2425"/>
      <c r="VVV33" s="2425"/>
      <c r="VVW33" s="2425"/>
      <c r="VVX33" s="2425"/>
      <c r="VVY33" s="2425"/>
      <c r="VVZ33" s="2425"/>
      <c r="VWA33" s="2425"/>
      <c r="VWB33" s="2425"/>
      <c r="VWC33" s="2425"/>
      <c r="VWD33" s="2425"/>
      <c r="VWE33" s="2425"/>
      <c r="VWF33" s="2425"/>
      <c r="VWG33" s="2425"/>
      <c r="VWH33" s="2425"/>
      <c r="VWI33" s="2425"/>
      <c r="VWJ33" s="2425"/>
      <c r="VWK33" s="2425"/>
      <c r="VWL33" s="2425"/>
      <c r="VWM33" s="2425"/>
      <c r="VWN33" s="2425"/>
      <c r="VWO33" s="2425"/>
      <c r="VWP33" s="2425"/>
      <c r="VWQ33" s="2425"/>
      <c r="VWR33" s="2425"/>
      <c r="VWS33" s="2425"/>
      <c r="VWT33" s="2425"/>
      <c r="VWU33" s="2425"/>
      <c r="VWV33" s="2425"/>
      <c r="VWW33" s="2425"/>
      <c r="VWX33" s="2425"/>
      <c r="VWY33" s="2425"/>
      <c r="VWZ33" s="2425"/>
      <c r="VXA33" s="2425"/>
      <c r="VXB33" s="2425"/>
      <c r="VXC33" s="2425"/>
      <c r="VXD33" s="2425"/>
      <c r="VXE33" s="2425"/>
      <c r="VXF33" s="2425"/>
      <c r="VXG33" s="2425"/>
      <c r="VXH33" s="2425"/>
      <c r="VXI33" s="2425"/>
      <c r="VXJ33" s="2425"/>
      <c r="VXK33" s="2425"/>
      <c r="VXL33" s="2425"/>
      <c r="VXM33" s="2425"/>
      <c r="VXN33" s="2425"/>
      <c r="VXO33" s="2425"/>
      <c r="VXP33" s="2425"/>
      <c r="VXQ33" s="2425"/>
      <c r="VXR33" s="2425"/>
      <c r="VXS33" s="2425"/>
      <c r="VXT33" s="2425"/>
      <c r="VXU33" s="2425"/>
      <c r="VXV33" s="2425"/>
      <c r="VXW33" s="2425"/>
      <c r="VXX33" s="2425"/>
      <c r="VXY33" s="2425"/>
      <c r="VXZ33" s="2425"/>
      <c r="VYA33" s="2425"/>
      <c r="VYB33" s="2425"/>
      <c r="VYC33" s="2425"/>
      <c r="VYD33" s="2425"/>
      <c r="VYE33" s="2425"/>
      <c r="VYF33" s="2425"/>
      <c r="VYG33" s="2425"/>
      <c r="VYH33" s="2425"/>
      <c r="VYI33" s="2425"/>
      <c r="VYJ33" s="2425"/>
      <c r="VYK33" s="2425"/>
      <c r="VYL33" s="2425"/>
      <c r="VYM33" s="2425"/>
      <c r="VYN33" s="2425"/>
      <c r="VYO33" s="2425"/>
      <c r="VYP33" s="2425"/>
      <c r="VYQ33" s="2425"/>
      <c r="VYR33" s="2425"/>
      <c r="VYS33" s="2425"/>
      <c r="VYT33" s="2425"/>
      <c r="VYU33" s="2425"/>
      <c r="VYV33" s="2425"/>
      <c r="VYW33" s="2425"/>
      <c r="VYX33" s="2425"/>
      <c r="VYY33" s="2425"/>
      <c r="VYZ33" s="2425"/>
      <c r="VZA33" s="2425"/>
      <c r="VZB33" s="2425"/>
      <c r="VZC33" s="2425"/>
      <c r="VZD33" s="2425"/>
      <c r="VZE33" s="2425"/>
      <c r="VZF33" s="2425"/>
      <c r="VZG33" s="2425"/>
      <c r="VZH33" s="2425"/>
      <c r="VZI33" s="2425"/>
      <c r="VZJ33" s="2425"/>
      <c r="VZK33" s="2425"/>
      <c r="VZL33" s="2425"/>
      <c r="VZM33" s="2425"/>
      <c r="VZN33" s="2425"/>
      <c r="VZO33" s="2425"/>
      <c r="VZP33" s="2425"/>
      <c r="VZQ33" s="2425"/>
      <c r="VZR33" s="2425"/>
      <c r="VZS33" s="2425"/>
      <c r="VZT33" s="2425"/>
      <c r="VZU33" s="2425"/>
      <c r="VZV33" s="2425"/>
      <c r="VZW33" s="2425"/>
      <c r="VZX33" s="2425"/>
      <c r="VZY33" s="2425"/>
      <c r="VZZ33" s="2425"/>
      <c r="WAA33" s="2425"/>
      <c r="WAB33" s="2425"/>
      <c r="WAC33" s="2425"/>
      <c r="WAD33" s="2425"/>
      <c r="WAE33" s="2425"/>
      <c r="WAF33" s="2425"/>
      <c r="WAG33" s="2425"/>
      <c r="WAH33" s="2425"/>
      <c r="WAI33" s="2425"/>
      <c r="WAJ33" s="2425"/>
      <c r="WAK33" s="2425"/>
      <c r="WAL33" s="2425"/>
      <c r="WAM33" s="2425"/>
      <c r="WAN33" s="2425"/>
      <c r="WAO33" s="2425"/>
      <c r="WAP33" s="2425"/>
      <c r="WAQ33" s="2425"/>
      <c r="WAR33" s="2425"/>
      <c r="WAS33" s="2425"/>
      <c r="WAT33" s="2425"/>
      <c r="WAU33" s="2425"/>
      <c r="WAV33" s="2425"/>
      <c r="WAW33" s="2425"/>
      <c r="WAX33" s="2425"/>
      <c r="WAY33" s="2425"/>
      <c r="WAZ33" s="2425"/>
      <c r="WBA33" s="2425"/>
      <c r="WBB33" s="2425"/>
      <c r="WBC33" s="2425"/>
      <c r="WBD33" s="2425"/>
      <c r="WBE33" s="2425"/>
      <c r="WBF33" s="2425"/>
      <c r="WBG33" s="2425"/>
      <c r="WBH33" s="2425"/>
      <c r="WBI33" s="2425"/>
      <c r="WBJ33" s="2425"/>
      <c r="WBK33" s="2425"/>
      <c r="WBL33" s="2425"/>
      <c r="WBM33" s="2425"/>
      <c r="WBN33" s="2425"/>
      <c r="WBO33" s="2425"/>
      <c r="WBP33" s="2425"/>
      <c r="WBQ33" s="2425"/>
      <c r="WBR33" s="2425"/>
      <c r="WBS33" s="2425"/>
      <c r="WBT33" s="2425"/>
      <c r="WBU33" s="2425"/>
      <c r="WBV33" s="2425"/>
      <c r="WBW33" s="2425"/>
      <c r="WBX33" s="2425"/>
      <c r="WBY33" s="2425"/>
      <c r="WBZ33" s="2425"/>
      <c r="WCA33" s="2425"/>
      <c r="WCB33" s="2425"/>
      <c r="WCC33" s="2425"/>
      <c r="WCD33" s="2425"/>
      <c r="WCE33" s="2425"/>
      <c r="WCF33" s="2425"/>
      <c r="WCG33" s="2425"/>
      <c r="WCH33" s="2425"/>
      <c r="WCI33" s="2425"/>
      <c r="WCJ33" s="2425"/>
      <c r="WCK33" s="2425"/>
      <c r="WCL33" s="2425"/>
      <c r="WCM33" s="2425"/>
      <c r="WCN33" s="2425"/>
      <c r="WCO33" s="2425"/>
      <c r="WCP33" s="2425"/>
      <c r="WCQ33" s="2425"/>
      <c r="WCR33" s="2425"/>
      <c r="WCS33" s="2425"/>
      <c r="WCT33" s="2425"/>
      <c r="WCU33" s="2425"/>
      <c r="WCV33" s="2425"/>
      <c r="WCW33" s="2425"/>
      <c r="WCX33" s="2425"/>
      <c r="WCY33" s="2425"/>
      <c r="WCZ33" s="2425"/>
      <c r="WDA33" s="2425"/>
      <c r="WDB33" s="2425"/>
      <c r="WDC33" s="2425"/>
      <c r="WDD33" s="2425"/>
      <c r="WDE33" s="2425"/>
      <c r="WDF33" s="2425"/>
      <c r="WDG33" s="2425"/>
      <c r="WDH33" s="2425"/>
      <c r="WDI33" s="2425"/>
      <c r="WDJ33" s="2425"/>
      <c r="WDK33" s="2425"/>
      <c r="WDL33" s="2425"/>
      <c r="WDM33" s="2425"/>
      <c r="WDN33" s="2425"/>
      <c r="WDO33" s="2425"/>
      <c r="WDP33" s="2425"/>
      <c r="WDQ33" s="2425"/>
      <c r="WDR33" s="2425"/>
      <c r="WDS33" s="2425"/>
      <c r="WDT33" s="2425"/>
      <c r="WDU33" s="2425"/>
      <c r="WDV33" s="2425"/>
      <c r="WDW33" s="2425"/>
      <c r="WDX33" s="2425"/>
      <c r="WDY33" s="2425"/>
      <c r="WDZ33" s="2425"/>
      <c r="WEA33" s="2425"/>
      <c r="WEB33" s="2425"/>
      <c r="WEC33" s="2425"/>
      <c r="WED33" s="2425"/>
      <c r="WEE33" s="2425"/>
      <c r="WEF33" s="2425"/>
      <c r="WEG33" s="2425"/>
      <c r="WEH33" s="2425"/>
      <c r="WEI33" s="2425"/>
      <c r="WEJ33" s="2425"/>
      <c r="WEK33" s="2425"/>
      <c r="WEL33" s="2425"/>
      <c r="WEM33" s="2425"/>
      <c r="WEN33" s="2425"/>
      <c r="WEO33" s="2425"/>
      <c r="WEP33" s="2425"/>
      <c r="WEQ33" s="2425"/>
      <c r="WER33" s="2425"/>
      <c r="WES33" s="2425"/>
      <c r="WET33" s="2425"/>
      <c r="WEU33" s="2425"/>
      <c r="WEV33" s="2425"/>
      <c r="WEW33" s="2425"/>
      <c r="WEX33" s="2425"/>
      <c r="WEY33" s="2425"/>
      <c r="WEZ33" s="2425"/>
      <c r="WFA33" s="2425"/>
      <c r="WFB33" s="2425"/>
      <c r="WFC33" s="2425"/>
      <c r="WFD33" s="2425"/>
      <c r="WFE33" s="2425"/>
      <c r="WFF33" s="2425"/>
      <c r="WFG33" s="2425"/>
      <c r="WFH33" s="2425"/>
      <c r="WFI33" s="2425"/>
      <c r="WFJ33" s="2425"/>
      <c r="WFK33" s="2425"/>
      <c r="WFL33" s="2425"/>
      <c r="WFM33" s="2425"/>
      <c r="WFN33" s="2425"/>
      <c r="WFO33" s="2425"/>
      <c r="WFP33" s="2425"/>
      <c r="WFQ33" s="2425"/>
      <c r="WFR33" s="2425"/>
      <c r="WFS33" s="2425"/>
      <c r="WFT33" s="2425"/>
      <c r="WFU33" s="2425"/>
      <c r="WFV33" s="2425"/>
      <c r="WFW33" s="2425"/>
      <c r="WFX33" s="2425"/>
      <c r="WFY33" s="2425"/>
      <c r="WFZ33" s="2425"/>
      <c r="WGA33" s="2425"/>
      <c r="WGB33" s="2425"/>
      <c r="WGC33" s="2425"/>
      <c r="WGD33" s="2425"/>
      <c r="WGE33" s="2425"/>
      <c r="WGF33" s="2425"/>
      <c r="WGG33" s="2425"/>
      <c r="WGH33" s="2425"/>
      <c r="WGI33" s="2425"/>
      <c r="WGJ33" s="2425"/>
      <c r="WGK33" s="2425"/>
      <c r="WGL33" s="2425"/>
      <c r="WGM33" s="2425"/>
      <c r="WGN33" s="2425"/>
      <c r="WGO33" s="2425"/>
      <c r="WGP33" s="2425"/>
      <c r="WGQ33" s="2425"/>
      <c r="WGR33" s="2425"/>
      <c r="WGS33" s="2425"/>
      <c r="WGT33" s="2425"/>
      <c r="WGU33" s="2425"/>
      <c r="WGV33" s="2425"/>
      <c r="WGW33" s="2425"/>
      <c r="WGX33" s="2425"/>
      <c r="WGY33" s="2425"/>
      <c r="WGZ33" s="2425"/>
      <c r="WHA33" s="2425"/>
      <c r="WHB33" s="2425"/>
      <c r="WHC33" s="2425"/>
      <c r="WHD33" s="2425"/>
      <c r="WHE33" s="2425"/>
      <c r="WHF33" s="2425"/>
      <c r="WHG33" s="2425"/>
      <c r="WHH33" s="2425"/>
      <c r="WHI33" s="2425"/>
      <c r="WHJ33" s="2425"/>
      <c r="WHK33" s="2425"/>
      <c r="WHL33" s="2425"/>
      <c r="WHM33" s="2425"/>
      <c r="WHN33" s="2425"/>
      <c r="WHO33" s="2425"/>
      <c r="WHP33" s="2425"/>
      <c r="WHQ33" s="2425"/>
      <c r="WHR33" s="2425"/>
      <c r="WHS33" s="2425"/>
      <c r="WHT33" s="2425"/>
      <c r="WHU33" s="2425"/>
      <c r="WHV33" s="2425"/>
      <c r="WHW33" s="2425"/>
      <c r="WHX33" s="2425"/>
      <c r="WHY33" s="2425"/>
      <c r="WHZ33" s="2425"/>
      <c r="WIA33" s="2425"/>
      <c r="WIB33" s="2425"/>
      <c r="WIC33" s="2425"/>
      <c r="WID33" s="2425"/>
      <c r="WIE33" s="2425"/>
      <c r="WIF33" s="2425"/>
      <c r="WIG33" s="2425"/>
      <c r="WIH33" s="2425"/>
      <c r="WII33" s="2425"/>
      <c r="WIJ33" s="2425"/>
      <c r="WIK33" s="2425"/>
      <c r="WIL33" s="2425"/>
      <c r="WIM33" s="2425"/>
      <c r="WIN33" s="2425"/>
      <c r="WIO33" s="2425"/>
      <c r="WIP33" s="2425"/>
      <c r="WIQ33" s="2425"/>
      <c r="WIR33" s="2425"/>
      <c r="WIS33" s="2425"/>
      <c r="WIT33" s="2425"/>
      <c r="WIU33" s="2425"/>
      <c r="WIV33" s="2425"/>
      <c r="WIW33" s="2425"/>
      <c r="WIX33" s="2425"/>
      <c r="WIY33" s="2425"/>
      <c r="WIZ33" s="2425"/>
      <c r="WJA33" s="2425"/>
      <c r="WJB33" s="2425"/>
      <c r="WJC33" s="2425"/>
      <c r="WJD33" s="2425"/>
      <c r="WJE33" s="2425"/>
      <c r="WJF33" s="2425"/>
      <c r="WJG33" s="2425"/>
      <c r="WJH33" s="2425"/>
      <c r="WJI33" s="2425"/>
      <c r="WJJ33" s="2425"/>
      <c r="WJK33" s="2425"/>
      <c r="WJL33" s="2425"/>
      <c r="WJM33" s="2425"/>
      <c r="WJN33" s="2425"/>
      <c r="WJO33" s="2425"/>
      <c r="WJP33" s="2425"/>
      <c r="WJQ33" s="2425"/>
      <c r="WJR33" s="2425"/>
      <c r="WJS33" s="2425"/>
      <c r="WJT33" s="2425"/>
      <c r="WJU33" s="2425"/>
      <c r="WJV33" s="2425"/>
      <c r="WJW33" s="2425"/>
      <c r="WJX33" s="2425"/>
      <c r="WJY33" s="2425"/>
      <c r="WJZ33" s="2425"/>
      <c r="WKA33" s="2425"/>
      <c r="WKB33" s="2425"/>
      <c r="WKC33" s="2425"/>
      <c r="WKD33" s="2425"/>
      <c r="WKE33" s="2425"/>
      <c r="WKF33" s="2425"/>
      <c r="WKG33" s="2425"/>
      <c r="WKH33" s="2425"/>
      <c r="WKI33" s="2425"/>
      <c r="WKJ33" s="2425"/>
      <c r="WKK33" s="2425"/>
      <c r="WKL33" s="2425"/>
      <c r="WKM33" s="2425"/>
      <c r="WKN33" s="2425"/>
      <c r="WKO33" s="2425"/>
      <c r="WKP33" s="2425"/>
      <c r="WKQ33" s="2425"/>
      <c r="WKR33" s="2425"/>
      <c r="WKS33" s="2425"/>
      <c r="WKT33" s="2425"/>
      <c r="WKU33" s="2425"/>
      <c r="WKV33" s="2425"/>
      <c r="WKW33" s="2425"/>
      <c r="WKX33" s="2425"/>
      <c r="WKY33" s="2425"/>
      <c r="WKZ33" s="2425"/>
      <c r="WLA33" s="2425"/>
      <c r="WLB33" s="2425"/>
      <c r="WLC33" s="2425"/>
      <c r="WLD33" s="2425"/>
      <c r="WLE33" s="2425"/>
      <c r="WLF33" s="2425"/>
      <c r="WLG33" s="2425"/>
      <c r="WLH33" s="2425"/>
      <c r="WLI33" s="2425"/>
      <c r="WLJ33" s="2425"/>
      <c r="WLK33" s="2425"/>
      <c r="WLL33" s="2425"/>
      <c r="WLM33" s="2425"/>
      <c r="WLN33" s="2425"/>
      <c r="WLO33" s="2425"/>
      <c r="WLP33" s="2425"/>
      <c r="WLQ33" s="2425"/>
      <c r="WLR33" s="2425"/>
      <c r="WLS33" s="2425"/>
      <c r="WLT33" s="2425"/>
      <c r="WLU33" s="2425"/>
      <c r="WLV33" s="2425"/>
      <c r="WLW33" s="2425"/>
      <c r="WLX33" s="2425"/>
      <c r="WLY33" s="2425"/>
      <c r="WLZ33" s="2425"/>
      <c r="WMA33" s="2425"/>
      <c r="WMB33" s="2425"/>
      <c r="WMC33" s="2425"/>
      <c r="WMD33" s="2425"/>
      <c r="WME33" s="2425"/>
      <c r="WMF33" s="2425"/>
      <c r="WMG33" s="2425"/>
      <c r="WMH33" s="2425"/>
      <c r="WMI33" s="2425"/>
      <c r="WMJ33" s="2425"/>
      <c r="WMK33" s="2425"/>
      <c r="WML33" s="2425"/>
      <c r="WMM33" s="2425"/>
      <c r="WMN33" s="2425"/>
      <c r="WMO33" s="2425"/>
      <c r="WMP33" s="2425"/>
      <c r="WMQ33" s="2425"/>
      <c r="WMR33" s="2425"/>
      <c r="WMS33" s="2425"/>
      <c r="WMT33" s="2425"/>
      <c r="WMU33" s="2425"/>
      <c r="WMV33" s="2425"/>
      <c r="WMW33" s="2425"/>
      <c r="WMX33" s="2425"/>
      <c r="WMY33" s="2425"/>
      <c r="WMZ33" s="2425"/>
      <c r="WNA33" s="2425"/>
      <c r="WNB33" s="2425"/>
      <c r="WNC33" s="2425"/>
      <c r="WND33" s="2425"/>
      <c r="WNE33" s="2425"/>
      <c r="WNF33" s="2425"/>
      <c r="WNG33" s="2425"/>
      <c r="WNH33" s="2425"/>
      <c r="WNI33" s="2425"/>
      <c r="WNJ33" s="2425"/>
      <c r="WNK33" s="2425"/>
      <c r="WNL33" s="2425"/>
      <c r="WNM33" s="2425"/>
      <c r="WNN33" s="2425"/>
      <c r="WNO33" s="2425"/>
      <c r="WNP33" s="2425"/>
      <c r="WNQ33" s="2425"/>
      <c r="WNR33" s="2425"/>
      <c r="WNS33" s="2425"/>
      <c r="WNT33" s="2425"/>
      <c r="WNU33" s="2425"/>
      <c r="WNV33" s="2425"/>
      <c r="WNW33" s="2425"/>
      <c r="WNX33" s="2425"/>
      <c r="WNY33" s="2425"/>
      <c r="WNZ33" s="2425"/>
      <c r="WOA33" s="2425"/>
      <c r="WOB33" s="2425"/>
      <c r="WOC33" s="2425"/>
      <c r="WOD33" s="2425"/>
      <c r="WOE33" s="2425"/>
      <c r="WOF33" s="2425"/>
      <c r="WOG33" s="2425"/>
      <c r="WOH33" s="2425"/>
      <c r="WOI33" s="2425"/>
      <c r="WOJ33" s="2425"/>
      <c r="WOK33" s="2425"/>
      <c r="WOL33" s="2425"/>
      <c r="WOM33" s="2425"/>
      <c r="WON33" s="2425"/>
      <c r="WOO33" s="2425"/>
      <c r="WOP33" s="2425"/>
      <c r="WOQ33" s="2425"/>
      <c r="WOR33" s="2425"/>
      <c r="WOS33" s="2425"/>
      <c r="WOT33" s="2425"/>
      <c r="WOU33" s="2425"/>
      <c r="WOV33" s="2425"/>
      <c r="WOW33" s="2425"/>
      <c r="WOX33" s="2425"/>
      <c r="WOY33" s="2425"/>
      <c r="WOZ33" s="2425"/>
      <c r="WPA33" s="2425"/>
      <c r="WPB33" s="2425"/>
      <c r="WPC33" s="2425"/>
      <c r="WPD33" s="2425"/>
      <c r="WPE33" s="2425"/>
      <c r="WPF33" s="2425"/>
      <c r="WPG33" s="2425"/>
      <c r="WPH33" s="2425"/>
      <c r="WPI33" s="2425"/>
      <c r="WPJ33" s="2425"/>
      <c r="WPK33" s="2425"/>
      <c r="WPL33" s="2425"/>
      <c r="WPM33" s="2425"/>
      <c r="WPN33" s="2425"/>
      <c r="WPO33" s="2425"/>
      <c r="WPP33" s="2425"/>
      <c r="WPQ33" s="2425"/>
      <c r="WPR33" s="2425"/>
      <c r="WPS33" s="2425"/>
      <c r="WPT33" s="2425"/>
      <c r="WPU33" s="2425"/>
      <c r="WPV33" s="2425"/>
      <c r="WPW33" s="2425"/>
      <c r="WPX33" s="2425"/>
      <c r="WPY33" s="2425"/>
      <c r="WPZ33" s="2425"/>
      <c r="WQA33" s="2425"/>
      <c r="WQB33" s="2425"/>
      <c r="WQC33" s="2425"/>
      <c r="WQD33" s="2425"/>
      <c r="WQE33" s="2425"/>
      <c r="WQF33" s="2425"/>
      <c r="WQG33" s="2425"/>
      <c r="WQH33" s="2425"/>
      <c r="WQI33" s="2425"/>
      <c r="WQJ33" s="2425"/>
      <c r="WQK33" s="2425"/>
      <c r="WQL33" s="2425"/>
      <c r="WQM33" s="2425"/>
      <c r="WQN33" s="2425"/>
      <c r="WQO33" s="2425"/>
      <c r="WQP33" s="2425"/>
      <c r="WQQ33" s="2425"/>
      <c r="WQR33" s="2425"/>
      <c r="WQS33" s="2425"/>
      <c r="WQT33" s="2425"/>
      <c r="WQU33" s="2425"/>
      <c r="WQV33" s="2425"/>
      <c r="WQW33" s="2425"/>
      <c r="WQX33" s="2425"/>
      <c r="WQY33" s="2425"/>
      <c r="WQZ33" s="2425"/>
      <c r="WRA33" s="2425"/>
      <c r="WRB33" s="2425"/>
      <c r="WRC33" s="2425"/>
      <c r="WRD33" s="2425"/>
      <c r="WRE33" s="2425"/>
      <c r="WRF33" s="2425"/>
      <c r="WRG33" s="2425"/>
      <c r="WRH33" s="2425"/>
      <c r="WRI33" s="2425"/>
      <c r="WRJ33" s="2425"/>
      <c r="WRK33" s="2425"/>
      <c r="WRL33" s="2425"/>
      <c r="WRM33" s="2425"/>
      <c r="WRN33" s="2425"/>
      <c r="WRO33" s="2425"/>
      <c r="WRP33" s="2425"/>
      <c r="WRQ33" s="2425"/>
      <c r="WRR33" s="2425"/>
      <c r="WRS33" s="2425"/>
      <c r="WRT33" s="2425"/>
      <c r="WRU33" s="2425"/>
      <c r="WRV33" s="2425"/>
      <c r="WRW33" s="2425"/>
      <c r="WRX33" s="2425"/>
      <c r="WRY33" s="2425"/>
      <c r="WRZ33" s="2425"/>
      <c r="WSA33" s="2425"/>
      <c r="WSB33" s="2425"/>
      <c r="WSC33" s="2425"/>
      <c r="WSD33" s="2425"/>
      <c r="WSE33" s="2425"/>
      <c r="WSF33" s="2425"/>
      <c r="WSG33" s="2425"/>
      <c r="WSH33" s="2425"/>
      <c r="WSI33" s="2425"/>
      <c r="WSJ33" s="2425"/>
      <c r="WSK33" s="2425"/>
      <c r="WSL33" s="2425"/>
      <c r="WSM33" s="2425"/>
      <c r="WSN33" s="2425"/>
      <c r="WSO33" s="2425"/>
      <c r="WSP33" s="2425"/>
      <c r="WSQ33" s="2425"/>
      <c r="WSR33" s="2425"/>
      <c r="WSS33" s="2425"/>
      <c r="WST33" s="2425"/>
      <c r="WSU33" s="2425"/>
      <c r="WSV33" s="2425"/>
      <c r="WSW33" s="2425"/>
      <c r="WSX33" s="2425"/>
      <c r="WSY33" s="2425"/>
      <c r="WSZ33" s="2425"/>
      <c r="WTA33" s="2425"/>
      <c r="WTB33" s="2425"/>
      <c r="WTC33" s="2425"/>
      <c r="WTD33" s="2425"/>
      <c r="WTE33" s="2425"/>
      <c r="WTF33" s="2425"/>
      <c r="WTG33" s="2425"/>
      <c r="WTH33" s="2425"/>
      <c r="WTI33" s="2425"/>
      <c r="WTJ33" s="2425"/>
      <c r="WTK33" s="2425"/>
      <c r="WTL33" s="2425"/>
      <c r="WTM33" s="2425"/>
      <c r="WTN33" s="2425"/>
      <c r="WTO33" s="2425"/>
      <c r="WTP33" s="2425"/>
      <c r="WTQ33" s="2425"/>
      <c r="WTR33" s="2425"/>
      <c r="WTS33" s="2425"/>
      <c r="WTT33" s="2425"/>
      <c r="WTU33" s="2425"/>
      <c r="WTV33" s="2425"/>
      <c r="WTW33" s="2425"/>
      <c r="WTX33" s="2425"/>
      <c r="WTY33" s="2425"/>
      <c r="WTZ33" s="2425"/>
      <c r="WUA33" s="2425"/>
      <c r="WUB33" s="2425"/>
      <c r="WUC33" s="2425"/>
      <c r="WUD33" s="2425"/>
      <c r="WUE33" s="2425"/>
      <c r="WUF33" s="2425"/>
      <c r="WUG33" s="2425"/>
      <c r="WUH33" s="2425"/>
      <c r="WUI33" s="2425"/>
      <c r="WUJ33" s="2425"/>
      <c r="WUK33" s="2425"/>
      <c r="WUL33" s="2425"/>
      <c r="WUM33" s="2425"/>
      <c r="WUN33" s="2425"/>
      <c r="WUO33" s="2425"/>
      <c r="WUP33" s="2425"/>
      <c r="WUQ33" s="2425"/>
      <c r="WUR33" s="2425"/>
      <c r="WUS33" s="2425"/>
      <c r="WUT33" s="2425"/>
      <c r="WUU33" s="2425"/>
      <c r="WUV33" s="2425"/>
      <c r="WUW33" s="2425"/>
      <c r="WUX33" s="2425"/>
      <c r="WUY33" s="2425"/>
      <c r="WUZ33" s="2425"/>
      <c r="WVA33" s="2425"/>
      <c r="WVB33" s="2425"/>
      <c r="WVC33" s="2425"/>
      <c r="WVD33" s="2425"/>
      <c r="WVE33" s="2425"/>
      <c r="WVF33" s="2425"/>
      <c r="WVG33" s="2425"/>
      <c r="WVH33" s="2425"/>
      <c r="WVI33" s="2425"/>
      <c r="WVJ33" s="2425"/>
      <c r="WVK33" s="2425"/>
      <c r="WVL33" s="2425"/>
      <c r="WVM33" s="2425"/>
      <c r="WVN33" s="2425"/>
      <c r="WVO33" s="2425"/>
      <c r="WVP33" s="2425"/>
      <c r="WVQ33" s="2425"/>
      <c r="WVR33" s="2425"/>
      <c r="WVS33" s="2425"/>
      <c r="WVT33" s="2425"/>
      <c r="WVU33" s="2425"/>
      <c r="WVV33" s="2425"/>
      <c r="WVW33" s="2425"/>
      <c r="WVX33" s="2425"/>
      <c r="WVY33" s="2425"/>
      <c r="WVZ33" s="2425"/>
      <c r="WWA33" s="2425"/>
      <c r="WWB33" s="2425"/>
      <c r="WWC33" s="2425"/>
      <c r="WWD33" s="2425"/>
      <c r="WWE33" s="2425"/>
      <c r="WWF33" s="2425"/>
      <c r="WWG33" s="2425"/>
      <c r="WWH33" s="2425"/>
      <c r="WWI33" s="2425"/>
      <c r="WWJ33" s="2425"/>
      <c r="WWK33" s="2425"/>
      <c r="WWL33" s="2425"/>
      <c r="WWM33" s="2425"/>
      <c r="WWN33" s="2425"/>
      <c r="WWO33" s="2425"/>
      <c r="WWP33" s="2425"/>
      <c r="WWQ33" s="2425"/>
      <c r="WWR33" s="2425"/>
      <c r="WWS33" s="2425"/>
      <c r="WWT33" s="2425"/>
      <c r="WWU33" s="2425"/>
      <c r="WWV33" s="2425"/>
      <c r="WWW33" s="2425"/>
      <c r="WWX33" s="2425"/>
      <c r="WWY33" s="2425"/>
      <c r="WWZ33" s="2425"/>
      <c r="WXA33" s="2425"/>
      <c r="WXB33" s="2425"/>
      <c r="WXC33" s="2425"/>
      <c r="WXD33" s="2425"/>
      <c r="WXE33" s="2425"/>
      <c r="WXF33" s="2425"/>
      <c r="WXG33" s="2425"/>
      <c r="WXH33" s="2425"/>
      <c r="WXI33" s="2425"/>
      <c r="WXJ33" s="2425"/>
      <c r="WXK33" s="2425"/>
      <c r="WXL33" s="2425"/>
      <c r="WXM33" s="2425"/>
      <c r="WXN33" s="2425"/>
      <c r="WXO33" s="2425"/>
      <c r="WXP33" s="2425"/>
      <c r="WXQ33" s="2425"/>
      <c r="WXR33" s="2425"/>
      <c r="WXS33" s="2425"/>
      <c r="WXT33" s="2425"/>
      <c r="WXU33" s="2425"/>
      <c r="WXV33" s="2425"/>
      <c r="WXW33" s="2425"/>
      <c r="WXX33" s="2425"/>
      <c r="WXY33" s="2425"/>
      <c r="WXZ33" s="2425"/>
      <c r="WYA33" s="2425"/>
      <c r="WYB33" s="2425"/>
      <c r="WYC33" s="2425"/>
      <c r="WYD33" s="2425"/>
      <c r="WYE33" s="2425"/>
      <c r="WYF33" s="2425"/>
      <c r="WYG33" s="2425"/>
      <c r="WYH33" s="2425"/>
      <c r="WYI33" s="2425"/>
      <c r="WYJ33" s="2425"/>
      <c r="WYK33" s="2425"/>
      <c r="WYL33" s="2425"/>
      <c r="WYM33" s="2425"/>
      <c r="WYN33" s="2425"/>
      <c r="WYO33" s="2425"/>
      <c r="WYP33" s="2425"/>
      <c r="WYQ33" s="2425"/>
      <c r="WYR33" s="2425"/>
      <c r="WYS33" s="2425"/>
      <c r="WYT33" s="2425"/>
      <c r="WYU33" s="2425"/>
      <c r="WYV33" s="2425"/>
      <c r="WYW33" s="2425"/>
      <c r="WYX33" s="2425"/>
      <c r="WYY33" s="2425"/>
      <c r="WYZ33" s="2425"/>
      <c r="WZA33" s="2425"/>
      <c r="WZB33" s="2425"/>
      <c r="WZC33" s="2425"/>
      <c r="WZD33" s="2425"/>
      <c r="WZE33" s="2425"/>
      <c r="WZF33" s="2425"/>
      <c r="WZG33" s="2425"/>
      <c r="WZH33" s="2425"/>
      <c r="WZI33" s="2425"/>
      <c r="WZJ33" s="2425"/>
      <c r="WZK33" s="2425"/>
      <c r="WZL33" s="2425"/>
      <c r="WZM33" s="2425"/>
      <c r="WZN33" s="2425"/>
      <c r="WZO33" s="2425"/>
      <c r="WZP33" s="2425"/>
      <c r="WZQ33" s="2425"/>
      <c r="WZR33" s="2425"/>
      <c r="WZS33" s="2425"/>
      <c r="WZT33" s="2425"/>
      <c r="WZU33" s="2425"/>
      <c r="WZV33" s="2425"/>
      <c r="WZW33" s="2425"/>
      <c r="WZX33" s="2425"/>
      <c r="WZY33" s="2425"/>
      <c r="WZZ33" s="2425"/>
      <c r="XAA33" s="2425"/>
      <c r="XAB33" s="2425"/>
      <c r="XAC33" s="2425"/>
      <c r="XAD33" s="2425"/>
      <c r="XAE33" s="2425"/>
      <c r="XAF33" s="2425"/>
      <c r="XAG33" s="2425"/>
      <c r="XAH33" s="2425"/>
      <c r="XAI33" s="2425"/>
      <c r="XAJ33" s="2425"/>
      <c r="XAK33" s="2425"/>
      <c r="XAL33" s="2425"/>
      <c r="XAM33" s="2425"/>
      <c r="XAN33" s="2425"/>
      <c r="XAO33" s="2425"/>
      <c r="XAP33" s="2425"/>
      <c r="XAQ33" s="2425"/>
      <c r="XAR33" s="2425"/>
      <c r="XAS33" s="2425"/>
      <c r="XAT33" s="2425"/>
      <c r="XAU33" s="2425"/>
      <c r="XAV33" s="2425"/>
      <c r="XAW33" s="2425"/>
      <c r="XAX33" s="2425"/>
      <c r="XAY33" s="2425"/>
      <c r="XAZ33" s="2425"/>
      <c r="XBA33" s="2425"/>
      <c r="XBB33" s="2425"/>
      <c r="XBC33" s="2425"/>
      <c r="XBD33" s="2425"/>
      <c r="XBE33" s="2425"/>
      <c r="XBF33" s="2425"/>
      <c r="XBG33" s="2425"/>
      <c r="XBH33" s="2425"/>
      <c r="XBI33" s="2425"/>
      <c r="XBJ33" s="2425"/>
      <c r="XBK33" s="2425"/>
      <c r="XBL33" s="2425"/>
      <c r="XBM33" s="2425"/>
      <c r="XBN33" s="2425"/>
      <c r="XBO33" s="2425"/>
      <c r="XBP33" s="2425"/>
      <c r="XBQ33" s="2425"/>
      <c r="XBR33" s="2425"/>
      <c r="XBS33" s="2425"/>
      <c r="XBT33" s="2425"/>
      <c r="XBU33" s="2425"/>
      <c r="XBV33" s="2425"/>
      <c r="XBW33" s="2425"/>
      <c r="XBX33" s="2425"/>
      <c r="XBY33" s="2425"/>
      <c r="XBZ33" s="2425"/>
      <c r="XCA33" s="2425"/>
      <c r="XCB33" s="2425"/>
      <c r="XCC33" s="2425"/>
      <c r="XCD33" s="2425"/>
      <c r="XCE33" s="2425"/>
      <c r="XCF33" s="2425"/>
      <c r="XCG33" s="2425"/>
      <c r="XCH33" s="2425"/>
      <c r="XCI33" s="2425"/>
      <c r="XCJ33" s="2425"/>
      <c r="XCK33" s="2425"/>
      <c r="XCL33" s="2425"/>
      <c r="XCM33" s="2425"/>
      <c r="XCN33" s="2425"/>
      <c r="XCO33" s="2425"/>
      <c r="XCP33" s="2425"/>
      <c r="XCQ33" s="2425"/>
      <c r="XCR33" s="2425"/>
      <c r="XCS33" s="2425"/>
      <c r="XCT33" s="2425"/>
      <c r="XCU33" s="2425"/>
      <c r="XCV33" s="2425"/>
      <c r="XCW33" s="2425"/>
      <c r="XCX33" s="2425"/>
      <c r="XCY33" s="2425"/>
      <c r="XCZ33" s="2425"/>
      <c r="XDA33" s="2425"/>
      <c r="XDB33" s="2425"/>
      <c r="XDC33" s="2425"/>
      <c r="XDD33" s="2425"/>
      <c r="XDE33" s="2425"/>
      <c r="XDF33" s="2425"/>
      <c r="XDG33" s="2425"/>
      <c r="XDH33" s="2425"/>
      <c r="XDI33" s="2425"/>
      <c r="XDJ33" s="2425"/>
      <c r="XDK33" s="2425"/>
      <c r="XDL33" s="2425"/>
      <c r="XDM33" s="2425"/>
      <c r="XDN33" s="2425"/>
      <c r="XDO33" s="2425"/>
      <c r="XDP33" s="2425"/>
      <c r="XDQ33" s="2425"/>
      <c r="XDR33" s="2425"/>
      <c r="XDS33" s="2425"/>
      <c r="XDT33" s="2425"/>
      <c r="XDU33" s="2425"/>
      <c r="XDV33" s="2425"/>
      <c r="XDW33" s="2425"/>
      <c r="XDX33" s="2425"/>
      <c r="XDY33" s="2425"/>
      <c r="XDZ33" s="2425"/>
      <c r="XEA33" s="2425"/>
      <c r="XEB33" s="2425"/>
      <c r="XEC33" s="2425"/>
      <c r="XED33" s="2425"/>
      <c r="XEE33" s="2425"/>
      <c r="XEF33" s="2425"/>
      <c r="XEG33" s="2425"/>
      <c r="XEH33" s="2425"/>
      <c r="XEI33" s="2425"/>
      <c r="XEJ33" s="2425"/>
      <c r="XEK33" s="2425"/>
      <c r="XEL33" s="2425"/>
      <c r="XEM33" s="2425"/>
      <c r="XEN33" s="2425"/>
      <c r="XEO33" s="2425"/>
      <c r="XEP33" s="2425"/>
      <c r="XEQ33" s="2425"/>
      <c r="XER33" s="2425"/>
      <c r="XES33" s="2425"/>
      <c r="XET33" s="2425"/>
      <c r="XEU33" s="2425"/>
      <c r="XEV33" s="2425"/>
      <c r="XEW33" s="2425"/>
      <c r="XEX33" s="2425"/>
      <c r="XEY33" s="2425"/>
      <c r="XEZ33" s="2425"/>
      <c r="XFA33" s="2425"/>
      <c r="XFB33" s="2425"/>
      <c r="XFC33" s="2425"/>
      <c r="XFD33" s="2425"/>
    </row>
    <row r="34" spans="1:16384" ht="25.5" customHeight="1" x14ac:dyDescent="0.2">
      <c r="A34" s="2426" t="s">
        <v>466</v>
      </c>
      <c r="B34" s="2426"/>
      <c r="C34" s="2426"/>
      <c r="D34" s="2426"/>
      <c r="E34" s="2426"/>
      <c r="F34" s="2426"/>
      <c r="G34" s="2426"/>
      <c r="H34" s="2426"/>
      <c r="I34" s="121"/>
      <c r="J34" s="121"/>
      <c r="K34" s="121"/>
      <c r="L34" s="121"/>
      <c r="M34" s="121"/>
      <c r="N34" s="121"/>
      <c r="O34" s="121"/>
      <c r="P34" s="121"/>
      <c r="Q34" s="2425"/>
      <c r="R34" s="2425"/>
      <c r="S34" s="2425"/>
      <c r="T34" s="2425"/>
      <c r="U34" s="2425"/>
      <c r="V34" s="2425"/>
      <c r="W34" s="2425"/>
      <c r="X34" s="2425"/>
      <c r="Y34" s="2425"/>
      <c r="Z34" s="2425"/>
      <c r="AA34" s="2425"/>
      <c r="AB34" s="2425"/>
      <c r="AC34" s="2425"/>
      <c r="AD34" s="2425"/>
      <c r="AE34" s="2425"/>
      <c r="AF34" s="2425"/>
      <c r="AG34" s="2425"/>
      <c r="AH34" s="2425"/>
      <c r="AI34" s="2425"/>
      <c r="AJ34" s="2425"/>
      <c r="AK34" s="2425"/>
      <c r="AL34" s="2425"/>
      <c r="AM34" s="2425"/>
      <c r="AN34" s="2425"/>
      <c r="AO34" s="2425"/>
      <c r="AP34" s="2425"/>
      <c r="AQ34" s="2425"/>
      <c r="AR34" s="2425"/>
      <c r="AS34" s="2425"/>
      <c r="AT34" s="2425"/>
      <c r="AU34" s="2425"/>
      <c r="AV34" s="2425"/>
      <c r="AW34" s="2425"/>
      <c r="AX34" s="2425"/>
      <c r="AY34" s="2425"/>
      <c r="AZ34" s="2425"/>
      <c r="BA34" s="2425"/>
      <c r="BB34" s="2425"/>
      <c r="BC34" s="2425"/>
      <c r="BD34" s="2425"/>
      <c r="BE34" s="2425"/>
      <c r="BF34" s="2425"/>
      <c r="BG34" s="2425"/>
      <c r="BH34" s="2425"/>
      <c r="BI34" s="2425"/>
      <c r="BJ34" s="2425"/>
      <c r="BK34" s="2425"/>
      <c r="BL34" s="2425"/>
      <c r="BM34" s="2425"/>
      <c r="BN34" s="2425"/>
      <c r="BO34" s="2425"/>
      <c r="BP34" s="2425"/>
      <c r="BQ34" s="2425"/>
      <c r="BR34" s="2425"/>
      <c r="BS34" s="2425"/>
      <c r="BT34" s="2425"/>
      <c r="BU34" s="2425"/>
      <c r="BV34" s="2425"/>
      <c r="BW34" s="2425"/>
      <c r="BX34" s="2425"/>
      <c r="BY34" s="2425"/>
      <c r="BZ34" s="2425"/>
      <c r="CA34" s="2425"/>
      <c r="CB34" s="2425"/>
      <c r="CC34" s="2425"/>
      <c r="CD34" s="2425"/>
      <c r="CE34" s="2425"/>
      <c r="CF34" s="2425"/>
      <c r="CG34" s="2425"/>
      <c r="CH34" s="2425"/>
      <c r="CI34" s="2425"/>
      <c r="CJ34" s="2425"/>
      <c r="CK34" s="2425"/>
      <c r="CL34" s="2425"/>
      <c r="CM34" s="2425"/>
      <c r="CN34" s="2425"/>
      <c r="CO34" s="2425"/>
      <c r="CP34" s="2425"/>
      <c r="CQ34" s="2425"/>
      <c r="CR34" s="2425"/>
      <c r="CS34" s="2425"/>
      <c r="CT34" s="2425"/>
      <c r="CU34" s="2425"/>
      <c r="CV34" s="2425"/>
      <c r="CW34" s="2425"/>
      <c r="CX34" s="2425"/>
      <c r="CY34" s="2425"/>
      <c r="CZ34" s="2425"/>
      <c r="DA34" s="2425"/>
      <c r="DB34" s="2425"/>
      <c r="DC34" s="2425"/>
      <c r="DD34" s="2425"/>
      <c r="DE34" s="2425"/>
      <c r="DF34" s="2425"/>
      <c r="DG34" s="2425"/>
      <c r="DH34" s="2425"/>
      <c r="DI34" s="2425"/>
      <c r="DJ34" s="2425"/>
      <c r="DK34" s="2425"/>
      <c r="DL34" s="2425"/>
      <c r="DM34" s="2425"/>
      <c r="DN34" s="2425"/>
      <c r="DO34" s="2425"/>
      <c r="DP34" s="2425"/>
      <c r="DQ34" s="2425"/>
      <c r="DR34" s="2425"/>
      <c r="DS34" s="2425"/>
      <c r="DT34" s="2425"/>
      <c r="DU34" s="2425"/>
      <c r="DV34" s="2425"/>
      <c r="DW34" s="2425"/>
      <c r="DX34" s="2425"/>
      <c r="DY34" s="2425"/>
      <c r="DZ34" s="2425"/>
      <c r="EA34" s="2425"/>
      <c r="EB34" s="2425"/>
      <c r="EC34" s="2425"/>
      <c r="ED34" s="2425"/>
      <c r="EE34" s="2425"/>
      <c r="EF34" s="2425"/>
      <c r="EG34" s="2425"/>
      <c r="EH34" s="2425"/>
      <c r="EI34" s="2425"/>
      <c r="EJ34" s="2425"/>
      <c r="EK34" s="2425"/>
      <c r="EL34" s="2425"/>
      <c r="EM34" s="2425"/>
      <c r="EN34" s="2425"/>
      <c r="EO34" s="2425"/>
      <c r="EP34" s="2425"/>
      <c r="EQ34" s="2425"/>
      <c r="ER34" s="2425"/>
      <c r="ES34" s="2425"/>
      <c r="ET34" s="2425"/>
      <c r="EU34" s="2425"/>
      <c r="EV34" s="2425"/>
      <c r="EW34" s="2425"/>
      <c r="EX34" s="2425"/>
      <c r="EY34" s="2425"/>
      <c r="EZ34" s="2425"/>
      <c r="FA34" s="2425"/>
      <c r="FB34" s="2425"/>
      <c r="FC34" s="2425"/>
      <c r="FD34" s="2425"/>
      <c r="FE34" s="2425"/>
      <c r="FF34" s="2425"/>
      <c r="FG34" s="2425"/>
      <c r="FH34" s="2425"/>
      <c r="FI34" s="2425"/>
      <c r="FJ34" s="2425"/>
      <c r="FK34" s="2425"/>
      <c r="FL34" s="2425"/>
      <c r="FM34" s="2425"/>
      <c r="FN34" s="2425"/>
      <c r="FO34" s="2425"/>
      <c r="FP34" s="2425"/>
      <c r="FQ34" s="2425"/>
      <c r="FR34" s="2425"/>
      <c r="FS34" s="2425"/>
      <c r="FT34" s="2425"/>
      <c r="FU34" s="2425"/>
      <c r="FV34" s="2425"/>
      <c r="FW34" s="2425"/>
      <c r="FX34" s="2425"/>
      <c r="FY34" s="2425"/>
      <c r="FZ34" s="2425"/>
      <c r="GA34" s="2425"/>
      <c r="GB34" s="2425"/>
      <c r="GC34" s="2425"/>
      <c r="GD34" s="2425"/>
      <c r="GE34" s="2425"/>
      <c r="GF34" s="2425"/>
      <c r="GG34" s="2425"/>
      <c r="GH34" s="2425"/>
      <c r="GI34" s="2425"/>
      <c r="GJ34" s="2425"/>
      <c r="GK34" s="2425"/>
      <c r="GL34" s="2425"/>
      <c r="GM34" s="2425"/>
      <c r="GN34" s="2425"/>
      <c r="GO34" s="2425"/>
      <c r="GP34" s="2425"/>
      <c r="GQ34" s="2425"/>
      <c r="GR34" s="2425"/>
      <c r="GS34" s="2425"/>
      <c r="GT34" s="2425"/>
      <c r="GU34" s="2425"/>
      <c r="GV34" s="2425"/>
      <c r="GW34" s="2425"/>
      <c r="GX34" s="2425"/>
      <c r="GY34" s="2425"/>
      <c r="GZ34" s="2425"/>
      <c r="HA34" s="2425"/>
      <c r="HB34" s="2425"/>
      <c r="HC34" s="2425"/>
      <c r="HD34" s="2425"/>
      <c r="HE34" s="2425"/>
      <c r="HF34" s="2425"/>
      <c r="HG34" s="2425"/>
      <c r="HH34" s="2425"/>
      <c r="HI34" s="2425"/>
      <c r="HJ34" s="2425"/>
      <c r="HK34" s="2425"/>
      <c r="HL34" s="2425"/>
      <c r="HM34" s="2425"/>
      <c r="HN34" s="2425"/>
      <c r="HO34" s="2425"/>
      <c r="HP34" s="2425"/>
      <c r="HQ34" s="2425"/>
      <c r="HR34" s="2425"/>
      <c r="HS34" s="2425"/>
      <c r="HT34" s="2425"/>
      <c r="HU34" s="2425"/>
      <c r="HV34" s="2425"/>
      <c r="HW34" s="2425"/>
      <c r="HX34" s="2425"/>
      <c r="HY34" s="2425"/>
      <c r="HZ34" s="2425"/>
      <c r="IA34" s="2425"/>
      <c r="IB34" s="2425"/>
      <c r="IC34" s="2425"/>
      <c r="ID34" s="2425"/>
      <c r="IE34" s="2425"/>
      <c r="IF34" s="2425"/>
      <c r="IG34" s="2425"/>
      <c r="IH34" s="2425"/>
      <c r="II34" s="2425"/>
      <c r="IJ34" s="2425"/>
      <c r="IK34" s="2425"/>
      <c r="IL34" s="2425"/>
      <c r="IM34" s="2425"/>
      <c r="IN34" s="2425"/>
      <c r="IO34" s="2425"/>
      <c r="IP34" s="2425"/>
      <c r="IQ34" s="2425"/>
      <c r="IR34" s="2425"/>
      <c r="IS34" s="2425"/>
      <c r="IT34" s="2425"/>
      <c r="IU34" s="2425"/>
      <c r="IV34" s="2425"/>
      <c r="IW34" s="2425"/>
      <c r="IX34" s="2425"/>
      <c r="IY34" s="2425"/>
      <c r="IZ34" s="2425"/>
      <c r="JA34" s="2425"/>
      <c r="JB34" s="2425"/>
      <c r="JC34" s="2425"/>
      <c r="JD34" s="2425"/>
      <c r="JE34" s="2425"/>
      <c r="JF34" s="2425"/>
      <c r="JG34" s="2425"/>
      <c r="JH34" s="2425"/>
      <c r="JI34" s="2425"/>
      <c r="JJ34" s="2425"/>
      <c r="JK34" s="2425"/>
      <c r="JL34" s="2425"/>
      <c r="JM34" s="2425"/>
      <c r="JN34" s="2425"/>
      <c r="JO34" s="2425"/>
      <c r="JP34" s="2425"/>
      <c r="JQ34" s="2425"/>
      <c r="JR34" s="2425"/>
      <c r="JS34" s="2425"/>
      <c r="JT34" s="2425"/>
      <c r="JU34" s="2425"/>
      <c r="JV34" s="2425"/>
      <c r="JW34" s="2425"/>
      <c r="JX34" s="2425"/>
      <c r="JY34" s="2425"/>
      <c r="JZ34" s="2425"/>
      <c r="KA34" s="2425"/>
      <c r="KB34" s="2425"/>
      <c r="KC34" s="2425"/>
      <c r="KD34" s="2425"/>
      <c r="KE34" s="2425"/>
      <c r="KF34" s="2425"/>
      <c r="KG34" s="2425"/>
      <c r="KH34" s="2425"/>
      <c r="KI34" s="2425"/>
      <c r="KJ34" s="2425"/>
      <c r="KK34" s="2425"/>
      <c r="KL34" s="2425"/>
      <c r="KM34" s="2425"/>
      <c r="KN34" s="2425"/>
      <c r="KO34" s="2425"/>
      <c r="KP34" s="2425"/>
      <c r="KQ34" s="2425"/>
      <c r="KR34" s="2425"/>
      <c r="KS34" s="2425"/>
      <c r="KT34" s="2425"/>
      <c r="KU34" s="2425"/>
      <c r="KV34" s="2425"/>
      <c r="KW34" s="2425"/>
      <c r="KX34" s="2425"/>
      <c r="KY34" s="2425"/>
      <c r="KZ34" s="2425"/>
      <c r="LA34" s="2425"/>
      <c r="LB34" s="2425"/>
      <c r="LC34" s="2425"/>
      <c r="LD34" s="2425"/>
      <c r="LE34" s="2425"/>
      <c r="LF34" s="2425"/>
      <c r="LG34" s="2425"/>
      <c r="LH34" s="2425"/>
      <c r="LI34" s="2425"/>
      <c r="LJ34" s="2425"/>
      <c r="LK34" s="2425"/>
      <c r="LL34" s="2425"/>
      <c r="LM34" s="2425"/>
      <c r="LN34" s="2425"/>
      <c r="LO34" s="2425"/>
      <c r="LP34" s="2425"/>
      <c r="LQ34" s="2425"/>
      <c r="LR34" s="2425"/>
      <c r="LS34" s="2425"/>
      <c r="LT34" s="2425"/>
      <c r="LU34" s="2425"/>
      <c r="LV34" s="2425"/>
      <c r="LW34" s="2425"/>
      <c r="LX34" s="2425"/>
      <c r="LY34" s="2425"/>
      <c r="LZ34" s="2425"/>
      <c r="MA34" s="2425"/>
      <c r="MB34" s="2425"/>
      <c r="MC34" s="2425"/>
      <c r="MD34" s="2425"/>
      <c r="ME34" s="2425"/>
      <c r="MF34" s="2425"/>
      <c r="MG34" s="2425"/>
      <c r="MH34" s="2425"/>
      <c r="MI34" s="2425"/>
      <c r="MJ34" s="2425"/>
      <c r="MK34" s="2425"/>
      <c r="ML34" s="2425"/>
      <c r="MM34" s="2425"/>
      <c r="MN34" s="2425"/>
      <c r="MO34" s="2425"/>
      <c r="MP34" s="2425"/>
      <c r="MQ34" s="2425"/>
      <c r="MR34" s="2425"/>
      <c r="MS34" s="2425"/>
      <c r="MT34" s="2425"/>
      <c r="MU34" s="2425"/>
      <c r="MV34" s="2425"/>
      <c r="MW34" s="2425"/>
      <c r="MX34" s="2425"/>
      <c r="MY34" s="2425"/>
      <c r="MZ34" s="2425"/>
      <c r="NA34" s="2425"/>
      <c r="NB34" s="2425"/>
      <c r="NC34" s="2425"/>
      <c r="ND34" s="2425"/>
      <c r="NE34" s="2425"/>
      <c r="NF34" s="2425"/>
      <c r="NG34" s="2425"/>
      <c r="NH34" s="2425"/>
      <c r="NI34" s="2425"/>
      <c r="NJ34" s="2425"/>
      <c r="NK34" s="2425"/>
      <c r="NL34" s="2425"/>
      <c r="NM34" s="2425"/>
      <c r="NN34" s="2425"/>
      <c r="NO34" s="2425"/>
      <c r="NP34" s="2425"/>
      <c r="NQ34" s="2425"/>
      <c r="NR34" s="2425"/>
      <c r="NS34" s="2425"/>
      <c r="NT34" s="2425"/>
      <c r="NU34" s="2425"/>
      <c r="NV34" s="2425"/>
      <c r="NW34" s="2425"/>
      <c r="NX34" s="2425"/>
      <c r="NY34" s="2425"/>
      <c r="NZ34" s="2425"/>
      <c r="OA34" s="2425"/>
      <c r="OB34" s="2425"/>
      <c r="OC34" s="2425"/>
      <c r="OD34" s="2425"/>
      <c r="OE34" s="2425"/>
      <c r="OF34" s="2425"/>
      <c r="OG34" s="2425"/>
      <c r="OH34" s="2425"/>
      <c r="OI34" s="2425"/>
      <c r="OJ34" s="2425"/>
      <c r="OK34" s="2425"/>
      <c r="OL34" s="2425"/>
      <c r="OM34" s="2425"/>
      <c r="ON34" s="2425"/>
      <c r="OO34" s="2425"/>
      <c r="OP34" s="2425"/>
      <c r="OQ34" s="2425"/>
      <c r="OR34" s="2425"/>
      <c r="OS34" s="2425"/>
      <c r="OT34" s="2425"/>
      <c r="OU34" s="2425"/>
      <c r="OV34" s="2425"/>
      <c r="OW34" s="2425"/>
      <c r="OX34" s="2425"/>
      <c r="OY34" s="2425"/>
      <c r="OZ34" s="2425"/>
      <c r="PA34" s="2425"/>
      <c r="PB34" s="2425"/>
      <c r="PC34" s="2425"/>
      <c r="PD34" s="2425"/>
      <c r="PE34" s="2425"/>
      <c r="PF34" s="2425"/>
      <c r="PG34" s="2425"/>
      <c r="PH34" s="2425"/>
      <c r="PI34" s="2425"/>
      <c r="PJ34" s="2425"/>
      <c r="PK34" s="2425"/>
      <c r="PL34" s="2425"/>
      <c r="PM34" s="2425"/>
      <c r="PN34" s="2425"/>
      <c r="PO34" s="2425"/>
      <c r="PP34" s="2425"/>
      <c r="PQ34" s="2425"/>
      <c r="PR34" s="2425"/>
      <c r="PS34" s="2425"/>
      <c r="PT34" s="2425"/>
      <c r="PU34" s="2425"/>
      <c r="PV34" s="2425"/>
      <c r="PW34" s="2425"/>
      <c r="PX34" s="2425"/>
      <c r="PY34" s="2425"/>
      <c r="PZ34" s="2425"/>
      <c r="QA34" s="2425"/>
      <c r="QB34" s="2425"/>
      <c r="QC34" s="2425"/>
      <c r="QD34" s="2425"/>
      <c r="QE34" s="2425"/>
      <c r="QF34" s="2425"/>
      <c r="QG34" s="2425"/>
      <c r="QH34" s="2425"/>
      <c r="QI34" s="2425"/>
      <c r="QJ34" s="2425"/>
      <c r="QK34" s="2425"/>
      <c r="QL34" s="2425"/>
      <c r="QM34" s="2425"/>
      <c r="QN34" s="2425"/>
      <c r="QO34" s="2425"/>
      <c r="QP34" s="2425"/>
      <c r="QQ34" s="2425"/>
      <c r="QR34" s="2425"/>
      <c r="QS34" s="2425"/>
      <c r="QT34" s="2425"/>
      <c r="QU34" s="2425"/>
      <c r="QV34" s="2425"/>
      <c r="QW34" s="2425"/>
      <c r="QX34" s="2425"/>
      <c r="QY34" s="2425"/>
      <c r="QZ34" s="2425"/>
      <c r="RA34" s="2425"/>
      <c r="RB34" s="2425"/>
      <c r="RC34" s="2425"/>
      <c r="RD34" s="2425"/>
      <c r="RE34" s="2425"/>
      <c r="RF34" s="2425"/>
      <c r="RG34" s="2425"/>
      <c r="RH34" s="2425"/>
      <c r="RI34" s="2425"/>
      <c r="RJ34" s="2425"/>
      <c r="RK34" s="2425"/>
      <c r="RL34" s="2425"/>
      <c r="RM34" s="2425"/>
      <c r="RN34" s="2425"/>
      <c r="RO34" s="2425"/>
      <c r="RP34" s="2425"/>
      <c r="RQ34" s="2425"/>
      <c r="RR34" s="2425"/>
      <c r="RS34" s="2425"/>
      <c r="RT34" s="2425"/>
      <c r="RU34" s="2425"/>
      <c r="RV34" s="2425"/>
      <c r="RW34" s="2425"/>
      <c r="RX34" s="2425"/>
      <c r="RY34" s="2425"/>
      <c r="RZ34" s="2425"/>
      <c r="SA34" s="2425"/>
      <c r="SB34" s="2425"/>
      <c r="SC34" s="2425"/>
      <c r="SD34" s="2425"/>
      <c r="SE34" s="2425"/>
      <c r="SF34" s="2425"/>
      <c r="SG34" s="2425"/>
      <c r="SH34" s="2425"/>
      <c r="SI34" s="2425"/>
      <c r="SJ34" s="2425"/>
      <c r="SK34" s="2425"/>
      <c r="SL34" s="2425"/>
      <c r="SM34" s="2425"/>
      <c r="SN34" s="2425"/>
      <c r="SO34" s="2425"/>
      <c r="SP34" s="2425"/>
      <c r="SQ34" s="2425"/>
      <c r="SR34" s="2425"/>
      <c r="SS34" s="2425"/>
      <c r="ST34" s="2425"/>
      <c r="SU34" s="2425"/>
      <c r="SV34" s="2425"/>
      <c r="SW34" s="2425"/>
      <c r="SX34" s="2425"/>
      <c r="SY34" s="2425"/>
      <c r="SZ34" s="2425"/>
      <c r="TA34" s="2425"/>
      <c r="TB34" s="2425"/>
      <c r="TC34" s="2425"/>
      <c r="TD34" s="2425"/>
      <c r="TE34" s="2425"/>
      <c r="TF34" s="2425"/>
      <c r="TG34" s="2425"/>
      <c r="TH34" s="2425"/>
      <c r="TI34" s="2425"/>
      <c r="TJ34" s="2425"/>
      <c r="TK34" s="2425"/>
      <c r="TL34" s="2425"/>
      <c r="TM34" s="2425"/>
      <c r="TN34" s="2425"/>
      <c r="TO34" s="2425"/>
      <c r="TP34" s="2425"/>
      <c r="TQ34" s="2425"/>
      <c r="TR34" s="2425"/>
      <c r="TS34" s="2425"/>
      <c r="TT34" s="2425"/>
      <c r="TU34" s="2425"/>
      <c r="TV34" s="2425"/>
      <c r="TW34" s="2425"/>
      <c r="TX34" s="2425"/>
      <c r="TY34" s="2425"/>
      <c r="TZ34" s="2425"/>
      <c r="UA34" s="2425"/>
      <c r="UB34" s="2425"/>
      <c r="UC34" s="2425"/>
      <c r="UD34" s="2425"/>
      <c r="UE34" s="2425"/>
      <c r="UF34" s="2425"/>
      <c r="UG34" s="2425"/>
      <c r="UH34" s="2425"/>
      <c r="UI34" s="2425"/>
      <c r="UJ34" s="2425"/>
      <c r="UK34" s="2425"/>
      <c r="UL34" s="2425"/>
      <c r="UM34" s="2425"/>
      <c r="UN34" s="2425"/>
      <c r="UO34" s="2425"/>
      <c r="UP34" s="2425"/>
      <c r="UQ34" s="2425"/>
      <c r="UR34" s="2425"/>
      <c r="US34" s="2425"/>
      <c r="UT34" s="2425"/>
      <c r="UU34" s="2425"/>
      <c r="UV34" s="2425"/>
      <c r="UW34" s="2425"/>
      <c r="UX34" s="2425"/>
      <c r="UY34" s="2425"/>
      <c r="UZ34" s="2425"/>
      <c r="VA34" s="2425"/>
      <c r="VB34" s="2425"/>
      <c r="VC34" s="2425"/>
      <c r="VD34" s="2425"/>
      <c r="VE34" s="2425"/>
      <c r="VF34" s="2425"/>
      <c r="VG34" s="2425"/>
      <c r="VH34" s="2425"/>
      <c r="VI34" s="2425"/>
      <c r="VJ34" s="2425"/>
      <c r="VK34" s="2425"/>
      <c r="VL34" s="2425"/>
      <c r="VM34" s="2425"/>
      <c r="VN34" s="2425"/>
      <c r="VO34" s="2425"/>
      <c r="VP34" s="2425"/>
      <c r="VQ34" s="2425"/>
      <c r="VR34" s="2425"/>
      <c r="VS34" s="2425"/>
      <c r="VT34" s="2425"/>
      <c r="VU34" s="2425"/>
      <c r="VV34" s="2425"/>
      <c r="VW34" s="2425"/>
      <c r="VX34" s="2425"/>
      <c r="VY34" s="2425"/>
      <c r="VZ34" s="2425"/>
      <c r="WA34" s="2425"/>
      <c r="WB34" s="2425"/>
      <c r="WC34" s="2425"/>
      <c r="WD34" s="2425"/>
      <c r="WE34" s="2425"/>
      <c r="WF34" s="2425"/>
      <c r="WG34" s="2425"/>
      <c r="WH34" s="2425"/>
      <c r="WI34" s="2425"/>
      <c r="WJ34" s="2425"/>
      <c r="WK34" s="2425"/>
      <c r="WL34" s="2425"/>
      <c r="WM34" s="2425"/>
      <c r="WN34" s="2425"/>
      <c r="WO34" s="2425"/>
      <c r="WP34" s="2425"/>
      <c r="WQ34" s="2425"/>
      <c r="WR34" s="2425"/>
      <c r="WS34" s="2425"/>
      <c r="WT34" s="2425"/>
      <c r="WU34" s="2425"/>
      <c r="WV34" s="2425"/>
      <c r="WW34" s="2425"/>
      <c r="WX34" s="2425"/>
      <c r="WY34" s="2425"/>
      <c r="WZ34" s="2425"/>
      <c r="XA34" s="2425"/>
      <c r="XB34" s="2425"/>
      <c r="XC34" s="2425"/>
      <c r="XD34" s="2425"/>
      <c r="XE34" s="2425"/>
      <c r="XF34" s="2425"/>
      <c r="XG34" s="2425"/>
      <c r="XH34" s="2425"/>
      <c r="XI34" s="2425"/>
      <c r="XJ34" s="2425"/>
      <c r="XK34" s="2425"/>
      <c r="XL34" s="2425"/>
      <c r="XM34" s="2425"/>
      <c r="XN34" s="2425"/>
      <c r="XO34" s="2425"/>
      <c r="XP34" s="2425"/>
      <c r="XQ34" s="2425"/>
      <c r="XR34" s="2425"/>
      <c r="XS34" s="2425"/>
      <c r="XT34" s="2425"/>
      <c r="XU34" s="2425"/>
      <c r="XV34" s="2425"/>
      <c r="XW34" s="2425"/>
      <c r="XX34" s="2425"/>
      <c r="XY34" s="2425"/>
      <c r="XZ34" s="2425"/>
      <c r="YA34" s="2425"/>
      <c r="YB34" s="2425"/>
      <c r="YC34" s="2425"/>
      <c r="YD34" s="2425"/>
      <c r="YE34" s="2425"/>
      <c r="YF34" s="2425"/>
      <c r="YG34" s="2425"/>
      <c r="YH34" s="2425"/>
      <c r="YI34" s="2425"/>
      <c r="YJ34" s="2425"/>
      <c r="YK34" s="2425"/>
      <c r="YL34" s="2425"/>
      <c r="YM34" s="2425"/>
      <c r="YN34" s="2425"/>
      <c r="YO34" s="2425"/>
      <c r="YP34" s="2425"/>
      <c r="YQ34" s="2425"/>
      <c r="YR34" s="2425"/>
      <c r="YS34" s="2425"/>
      <c r="YT34" s="2425"/>
      <c r="YU34" s="2425"/>
      <c r="YV34" s="2425"/>
      <c r="YW34" s="2425"/>
      <c r="YX34" s="2425"/>
      <c r="YY34" s="2425"/>
      <c r="YZ34" s="2425"/>
      <c r="ZA34" s="2425"/>
      <c r="ZB34" s="2425"/>
      <c r="ZC34" s="2425"/>
      <c r="ZD34" s="2425"/>
      <c r="ZE34" s="2425"/>
      <c r="ZF34" s="2425"/>
      <c r="ZG34" s="2425"/>
      <c r="ZH34" s="2425"/>
      <c r="ZI34" s="2425"/>
      <c r="ZJ34" s="2425"/>
      <c r="ZK34" s="2425"/>
      <c r="ZL34" s="2425"/>
      <c r="ZM34" s="2425"/>
      <c r="ZN34" s="2425"/>
      <c r="ZO34" s="2425"/>
      <c r="ZP34" s="2425"/>
      <c r="ZQ34" s="2425"/>
      <c r="ZR34" s="2425"/>
      <c r="ZS34" s="2425"/>
      <c r="ZT34" s="2425"/>
      <c r="ZU34" s="2425"/>
      <c r="ZV34" s="2425"/>
      <c r="ZW34" s="2425"/>
      <c r="ZX34" s="2425"/>
      <c r="ZY34" s="2425"/>
      <c r="ZZ34" s="2425"/>
      <c r="AAA34" s="2425"/>
      <c r="AAB34" s="2425"/>
      <c r="AAC34" s="2425"/>
      <c r="AAD34" s="2425"/>
      <c r="AAE34" s="2425"/>
      <c r="AAF34" s="2425"/>
      <c r="AAG34" s="2425"/>
      <c r="AAH34" s="2425"/>
      <c r="AAI34" s="2425"/>
      <c r="AAJ34" s="2425"/>
      <c r="AAK34" s="2425"/>
      <c r="AAL34" s="2425"/>
      <c r="AAM34" s="2425"/>
      <c r="AAN34" s="2425"/>
      <c r="AAO34" s="2425"/>
      <c r="AAP34" s="2425"/>
      <c r="AAQ34" s="2425"/>
      <c r="AAR34" s="2425"/>
      <c r="AAS34" s="2425"/>
      <c r="AAT34" s="2425"/>
      <c r="AAU34" s="2425"/>
      <c r="AAV34" s="2425"/>
      <c r="AAW34" s="2425"/>
      <c r="AAX34" s="2425"/>
      <c r="AAY34" s="2425"/>
      <c r="AAZ34" s="2425"/>
      <c r="ABA34" s="2425"/>
      <c r="ABB34" s="2425"/>
      <c r="ABC34" s="2425"/>
      <c r="ABD34" s="2425"/>
      <c r="ABE34" s="2425"/>
      <c r="ABF34" s="2425"/>
      <c r="ABG34" s="2425"/>
      <c r="ABH34" s="2425"/>
      <c r="ABI34" s="2425"/>
      <c r="ABJ34" s="2425"/>
      <c r="ABK34" s="2425"/>
      <c r="ABL34" s="2425"/>
      <c r="ABM34" s="2425"/>
      <c r="ABN34" s="2425"/>
      <c r="ABO34" s="2425"/>
      <c r="ABP34" s="2425"/>
      <c r="ABQ34" s="2425"/>
      <c r="ABR34" s="2425"/>
      <c r="ABS34" s="2425"/>
      <c r="ABT34" s="2425"/>
      <c r="ABU34" s="2425"/>
      <c r="ABV34" s="2425"/>
      <c r="ABW34" s="2425"/>
      <c r="ABX34" s="2425"/>
      <c r="ABY34" s="2425"/>
      <c r="ABZ34" s="2425"/>
      <c r="ACA34" s="2425"/>
      <c r="ACB34" s="2425"/>
      <c r="ACC34" s="2425"/>
      <c r="ACD34" s="2425"/>
      <c r="ACE34" s="2425"/>
      <c r="ACF34" s="2425"/>
      <c r="ACG34" s="2425"/>
      <c r="ACH34" s="2425"/>
      <c r="ACI34" s="2425"/>
      <c r="ACJ34" s="2425"/>
      <c r="ACK34" s="2425"/>
      <c r="ACL34" s="2425"/>
      <c r="ACM34" s="2425"/>
      <c r="ACN34" s="2425"/>
      <c r="ACO34" s="2425"/>
      <c r="ACP34" s="2425"/>
      <c r="ACQ34" s="2425"/>
      <c r="ACR34" s="2425"/>
      <c r="ACS34" s="2425"/>
      <c r="ACT34" s="2425"/>
      <c r="ACU34" s="2425"/>
      <c r="ACV34" s="2425"/>
      <c r="ACW34" s="2425"/>
      <c r="ACX34" s="2425"/>
      <c r="ACY34" s="2425"/>
      <c r="ACZ34" s="2425"/>
      <c r="ADA34" s="2425"/>
      <c r="ADB34" s="2425"/>
      <c r="ADC34" s="2425"/>
      <c r="ADD34" s="2425"/>
      <c r="ADE34" s="2425"/>
      <c r="ADF34" s="2425"/>
      <c r="ADG34" s="2425"/>
      <c r="ADH34" s="2425"/>
      <c r="ADI34" s="2425"/>
      <c r="ADJ34" s="2425"/>
      <c r="ADK34" s="2425"/>
      <c r="ADL34" s="2425"/>
      <c r="ADM34" s="2425"/>
      <c r="ADN34" s="2425"/>
      <c r="ADO34" s="2425"/>
      <c r="ADP34" s="2425"/>
      <c r="ADQ34" s="2425"/>
      <c r="ADR34" s="2425"/>
      <c r="ADS34" s="2425"/>
      <c r="ADT34" s="2425"/>
      <c r="ADU34" s="2425"/>
      <c r="ADV34" s="2425"/>
      <c r="ADW34" s="2425"/>
      <c r="ADX34" s="2425"/>
      <c r="ADY34" s="2425"/>
      <c r="ADZ34" s="2425"/>
      <c r="AEA34" s="2425"/>
      <c r="AEB34" s="2425"/>
      <c r="AEC34" s="2425"/>
      <c r="AED34" s="2425"/>
      <c r="AEE34" s="2425"/>
      <c r="AEF34" s="2425"/>
      <c r="AEG34" s="2425"/>
      <c r="AEH34" s="2425"/>
      <c r="AEI34" s="2425"/>
      <c r="AEJ34" s="2425"/>
      <c r="AEK34" s="2425"/>
      <c r="AEL34" s="2425"/>
      <c r="AEM34" s="2425"/>
      <c r="AEN34" s="2425"/>
      <c r="AEO34" s="2425"/>
      <c r="AEP34" s="2425"/>
      <c r="AEQ34" s="2425"/>
      <c r="AER34" s="2425"/>
      <c r="AES34" s="2425"/>
      <c r="AET34" s="2425"/>
      <c r="AEU34" s="2425"/>
      <c r="AEV34" s="2425"/>
      <c r="AEW34" s="2425"/>
      <c r="AEX34" s="2425"/>
      <c r="AEY34" s="2425"/>
      <c r="AEZ34" s="2425"/>
      <c r="AFA34" s="2425"/>
      <c r="AFB34" s="2425"/>
      <c r="AFC34" s="2425"/>
      <c r="AFD34" s="2425"/>
      <c r="AFE34" s="2425"/>
      <c r="AFF34" s="2425"/>
      <c r="AFG34" s="2425"/>
      <c r="AFH34" s="2425"/>
      <c r="AFI34" s="2425"/>
      <c r="AFJ34" s="2425"/>
      <c r="AFK34" s="2425"/>
      <c r="AFL34" s="2425"/>
      <c r="AFM34" s="2425"/>
      <c r="AFN34" s="2425"/>
      <c r="AFO34" s="2425"/>
      <c r="AFP34" s="2425"/>
      <c r="AFQ34" s="2425"/>
      <c r="AFR34" s="2425"/>
      <c r="AFS34" s="2425"/>
      <c r="AFT34" s="2425"/>
      <c r="AFU34" s="2425"/>
      <c r="AFV34" s="2425"/>
      <c r="AFW34" s="2425"/>
      <c r="AFX34" s="2425"/>
      <c r="AFY34" s="2425"/>
      <c r="AFZ34" s="2425"/>
      <c r="AGA34" s="2425"/>
      <c r="AGB34" s="2425"/>
      <c r="AGC34" s="2425"/>
      <c r="AGD34" s="2425"/>
      <c r="AGE34" s="2425"/>
      <c r="AGF34" s="2425"/>
      <c r="AGG34" s="2425"/>
      <c r="AGH34" s="2425"/>
      <c r="AGI34" s="2425"/>
      <c r="AGJ34" s="2425"/>
      <c r="AGK34" s="2425"/>
      <c r="AGL34" s="2425"/>
      <c r="AGM34" s="2425"/>
      <c r="AGN34" s="2425"/>
      <c r="AGO34" s="2425"/>
      <c r="AGP34" s="2425"/>
      <c r="AGQ34" s="2425"/>
      <c r="AGR34" s="2425"/>
      <c r="AGS34" s="2425"/>
      <c r="AGT34" s="2425"/>
      <c r="AGU34" s="2425"/>
      <c r="AGV34" s="2425"/>
      <c r="AGW34" s="2425"/>
      <c r="AGX34" s="2425"/>
      <c r="AGY34" s="2425"/>
      <c r="AGZ34" s="2425"/>
      <c r="AHA34" s="2425"/>
      <c r="AHB34" s="2425"/>
      <c r="AHC34" s="2425"/>
      <c r="AHD34" s="2425"/>
      <c r="AHE34" s="2425"/>
      <c r="AHF34" s="2425"/>
      <c r="AHG34" s="2425"/>
      <c r="AHH34" s="2425"/>
      <c r="AHI34" s="2425"/>
      <c r="AHJ34" s="2425"/>
      <c r="AHK34" s="2425"/>
      <c r="AHL34" s="2425"/>
      <c r="AHM34" s="2425"/>
      <c r="AHN34" s="2425"/>
      <c r="AHO34" s="2425"/>
      <c r="AHP34" s="2425"/>
      <c r="AHQ34" s="2425"/>
      <c r="AHR34" s="2425"/>
      <c r="AHS34" s="2425"/>
      <c r="AHT34" s="2425"/>
      <c r="AHU34" s="2425"/>
      <c r="AHV34" s="2425"/>
      <c r="AHW34" s="2425"/>
      <c r="AHX34" s="2425"/>
      <c r="AHY34" s="2425"/>
      <c r="AHZ34" s="2425"/>
      <c r="AIA34" s="2425"/>
      <c r="AIB34" s="2425"/>
      <c r="AIC34" s="2425"/>
      <c r="AID34" s="2425"/>
      <c r="AIE34" s="2425"/>
      <c r="AIF34" s="2425"/>
      <c r="AIG34" s="2425"/>
      <c r="AIH34" s="2425"/>
      <c r="AII34" s="2425"/>
      <c r="AIJ34" s="2425"/>
      <c r="AIK34" s="2425"/>
      <c r="AIL34" s="2425"/>
      <c r="AIM34" s="2425"/>
      <c r="AIN34" s="2425"/>
      <c r="AIO34" s="2425"/>
      <c r="AIP34" s="2425"/>
      <c r="AIQ34" s="2425"/>
      <c r="AIR34" s="2425"/>
      <c r="AIS34" s="2425"/>
      <c r="AIT34" s="2425"/>
      <c r="AIU34" s="2425"/>
      <c r="AIV34" s="2425"/>
      <c r="AIW34" s="2425"/>
      <c r="AIX34" s="2425"/>
      <c r="AIY34" s="2425"/>
      <c r="AIZ34" s="2425"/>
      <c r="AJA34" s="2425"/>
      <c r="AJB34" s="2425"/>
      <c r="AJC34" s="2425"/>
      <c r="AJD34" s="2425"/>
      <c r="AJE34" s="2425"/>
      <c r="AJF34" s="2425"/>
      <c r="AJG34" s="2425"/>
      <c r="AJH34" s="2425"/>
      <c r="AJI34" s="2425"/>
      <c r="AJJ34" s="2425"/>
      <c r="AJK34" s="2425"/>
      <c r="AJL34" s="2425"/>
      <c r="AJM34" s="2425"/>
      <c r="AJN34" s="2425"/>
      <c r="AJO34" s="2425"/>
      <c r="AJP34" s="2425"/>
      <c r="AJQ34" s="2425"/>
      <c r="AJR34" s="2425"/>
      <c r="AJS34" s="2425"/>
      <c r="AJT34" s="2425"/>
      <c r="AJU34" s="2425"/>
      <c r="AJV34" s="2425"/>
      <c r="AJW34" s="2425"/>
      <c r="AJX34" s="2425"/>
      <c r="AJY34" s="2425"/>
      <c r="AJZ34" s="2425"/>
      <c r="AKA34" s="2425"/>
      <c r="AKB34" s="2425"/>
      <c r="AKC34" s="2425"/>
      <c r="AKD34" s="2425"/>
      <c r="AKE34" s="2425"/>
      <c r="AKF34" s="2425"/>
      <c r="AKG34" s="2425"/>
      <c r="AKH34" s="2425"/>
      <c r="AKI34" s="2425"/>
      <c r="AKJ34" s="2425"/>
      <c r="AKK34" s="2425"/>
      <c r="AKL34" s="2425"/>
      <c r="AKM34" s="2425"/>
      <c r="AKN34" s="2425"/>
      <c r="AKO34" s="2425"/>
      <c r="AKP34" s="2425"/>
      <c r="AKQ34" s="2425"/>
      <c r="AKR34" s="2425"/>
      <c r="AKS34" s="2425"/>
      <c r="AKT34" s="2425"/>
      <c r="AKU34" s="2425"/>
      <c r="AKV34" s="2425"/>
      <c r="AKW34" s="2425"/>
      <c r="AKX34" s="2425"/>
      <c r="AKY34" s="2425"/>
      <c r="AKZ34" s="2425"/>
      <c r="ALA34" s="2425"/>
      <c r="ALB34" s="2425"/>
      <c r="ALC34" s="2425"/>
      <c r="ALD34" s="2425"/>
      <c r="ALE34" s="2425"/>
      <c r="ALF34" s="2425"/>
      <c r="ALG34" s="2425"/>
      <c r="ALH34" s="2425"/>
      <c r="ALI34" s="2425"/>
      <c r="ALJ34" s="2425"/>
      <c r="ALK34" s="2425"/>
      <c r="ALL34" s="2425"/>
      <c r="ALM34" s="2425"/>
      <c r="ALN34" s="2425"/>
      <c r="ALO34" s="2425"/>
      <c r="ALP34" s="2425"/>
      <c r="ALQ34" s="2425"/>
      <c r="ALR34" s="2425"/>
      <c r="ALS34" s="2425"/>
      <c r="ALT34" s="2425"/>
      <c r="ALU34" s="2425"/>
      <c r="ALV34" s="2425"/>
      <c r="ALW34" s="2425"/>
      <c r="ALX34" s="2425"/>
      <c r="ALY34" s="2425"/>
      <c r="ALZ34" s="2425"/>
      <c r="AMA34" s="2425"/>
      <c r="AMB34" s="2425"/>
      <c r="AMC34" s="2425"/>
      <c r="AMD34" s="2425"/>
      <c r="AME34" s="2425"/>
      <c r="AMF34" s="2425"/>
      <c r="AMG34" s="2425"/>
      <c r="AMH34" s="2425"/>
      <c r="AMI34" s="2425"/>
      <c r="AMJ34" s="2425"/>
      <c r="AMK34" s="2425"/>
      <c r="AML34" s="2425"/>
      <c r="AMM34" s="2425"/>
      <c r="AMN34" s="2425"/>
      <c r="AMO34" s="2425"/>
      <c r="AMP34" s="2425"/>
      <c r="AMQ34" s="2425"/>
      <c r="AMR34" s="2425"/>
      <c r="AMS34" s="2425"/>
      <c r="AMT34" s="2425"/>
      <c r="AMU34" s="2425"/>
      <c r="AMV34" s="2425"/>
      <c r="AMW34" s="2425"/>
      <c r="AMX34" s="2425"/>
      <c r="AMY34" s="2425"/>
      <c r="AMZ34" s="2425"/>
      <c r="ANA34" s="2425"/>
      <c r="ANB34" s="2425"/>
      <c r="ANC34" s="2425"/>
      <c r="AND34" s="2425"/>
      <c r="ANE34" s="2425"/>
      <c r="ANF34" s="2425"/>
      <c r="ANG34" s="2425"/>
      <c r="ANH34" s="2425"/>
      <c r="ANI34" s="2425"/>
      <c r="ANJ34" s="2425"/>
      <c r="ANK34" s="2425"/>
      <c r="ANL34" s="2425"/>
      <c r="ANM34" s="2425"/>
      <c r="ANN34" s="2425"/>
      <c r="ANO34" s="2425"/>
      <c r="ANP34" s="2425"/>
      <c r="ANQ34" s="2425"/>
      <c r="ANR34" s="2425"/>
      <c r="ANS34" s="2425"/>
      <c r="ANT34" s="2425"/>
      <c r="ANU34" s="2425"/>
      <c r="ANV34" s="2425"/>
      <c r="ANW34" s="2425"/>
      <c r="ANX34" s="2425"/>
      <c r="ANY34" s="2425"/>
      <c r="ANZ34" s="2425"/>
      <c r="AOA34" s="2425"/>
      <c r="AOB34" s="2425"/>
      <c r="AOC34" s="2425"/>
      <c r="AOD34" s="2425"/>
      <c r="AOE34" s="2425"/>
      <c r="AOF34" s="2425"/>
      <c r="AOG34" s="2425"/>
      <c r="AOH34" s="2425"/>
      <c r="AOI34" s="2425"/>
      <c r="AOJ34" s="2425"/>
      <c r="AOK34" s="2425"/>
      <c r="AOL34" s="2425"/>
      <c r="AOM34" s="2425"/>
      <c r="AON34" s="2425"/>
      <c r="AOO34" s="2425"/>
      <c r="AOP34" s="2425"/>
      <c r="AOQ34" s="2425"/>
      <c r="AOR34" s="2425"/>
      <c r="AOS34" s="2425"/>
      <c r="AOT34" s="2425"/>
      <c r="AOU34" s="2425"/>
      <c r="AOV34" s="2425"/>
      <c r="AOW34" s="2425"/>
      <c r="AOX34" s="2425"/>
      <c r="AOY34" s="2425"/>
      <c r="AOZ34" s="2425"/>
      <c r="APA34" s="2425"/>
      <c r="APB34" s="2425"/>
      <c r="APC34" s="2425"/>
      <c r="APD34" s="2425"/>
      <c r="APE34" s="2425"/>
      <c r="APF34" s="2425"/>
      <c r="APG34" s="2425"/>
      <c r="APH34" s="2425"/>
      <c r="API34" s="2425"/>
      <c r="APJ34" s="2425"/>
      <c r="APK34" s="2425"/>
      <c r="APL34" s="2425"/>
      <c r="APM34" s="2425"/>
      <c r="APN34" s="2425"/>
      <c r="APO34" s="2425"/>
      <c r="APP34" s="2425"/>
      <c r="APQ34" s="2425"/>
      <c r="APR34" s="2425"/>
      <c r="APS34" s="2425"/>
      <c r="APT34" s="2425"/>
      <c r="APU34" s="2425"/>
      <c r="APV34" s="2425"/>
      <c r="APW34" s="2425"/>
      <c r="APX34" s="2425"/>
      <c r="APY34" s="2425"/>
      <c r="APZ34" s="2425"/>
      <c r="AQA34" s="2425"/>
      <c r="AQB34" s="2425"/>
      <c r="AQC34" s="2425"/>
      <c r="AQD34" s="2425"/>
      <c r="AQE34" s="2425"/>
      <c r="AQF34" s="2425"/>
      <c r="AQG34" s="2425"/>
      <c r="AQH34" s="2425"/>
      <c r="AQI34" s="2425"/>
      <c r="AQJ34" s="2425"/>
      <c r="AQK34" s="2425"/>
      <c r="AQL34" s="2425"/>
      <c r="AQM34" s="2425"/>
      <c r="AQN34" s="2425"/>
      <c r="AQO34" s="2425"/>
      <c r="AQP34" s="2425"/>
      <c r="AQQ34" s="2425"/>
      <c r="AQR34" s="2425"/>
      <c r="AQS34" s="2425"/>
      <c r="AQT34" s="2425"/>
      <c r="AQU34" s="2425"/>
      <c r="AQV34" s="2425"/>
      <c r="AQW34" s="2425"/>
      <c r="AQX34" s="2425"/>
      <c r="AQY34" s="2425"/>
      <c r="AQZ34" s="2425"/>
      <c r="ARA34" s="2425"/>
      <c r="ARB34" s="2425"/>
      <c r="ARC34" s="2425"/>
      <c r="ARD34" s="2425"/>
      <c r="ARE34" s="2425"/>
      <c r="ARF34" s="2425"/>
      <c r="ARG34" s="2425"/>
      <c r="ARH34" s="2425"/>
      <c r="ARI34" s="2425"/>
      <c r="ARJ34" s="2425"/>
      <c r="ARK34" s="2425"/>
      <c r="ARL34" s="2425"/>
      <c r="ARM34" s="2425"/>
      <c r="ARN34" s="2425"/>
      <c r="ARO34" s="2425"/>
      <c r="ARP34" s="2425"/>
      <c r="ARQ34" s="2425"/>
      <c r="ARR34" s="2425"/>
      <c r="ARS34" s="2425"/>
      <c r="ART34" s="2425"/>
      <c r="ARU34" s="2425"/>
      <c r="ARV34" s="2425"/>
      <c r="ARW34" s="2425"/>
      <c r="ARX34" s="2425"/>
      <c r="ARY34" s="2425"/>
      <c r="ARZ34" s="2425"/>
      <c r="ASA34" s="2425"/>
      <c r="ASB34" s="2425"/>
      <c r="ASC34" s="2425"/>
      <c r="ASD34" s="2425"/>
      <c r="ASE34" s="2425"/>
      <c r="ASF34" s="2425"/>
      <c r="ASG34" s="2425"/>
      <c r="ASH34" s="2425"/>
      <c r="ASI34" s="2425"/>
      <c r="ASJ34" s="2425"/>
      <c r="ASK34" s="2425"/>
      <c r="ASL34" s="2425"/>
      <c r="ASM34" s="2425"/>
      <c r="ASN34" s="2425"/>
      <c r="ASO34" s="2425"/>
      <c r="ASP34" s="2425"/>
      <c r="ASQ34" s="2425"/>
      <c r="ASR34" s="2425"/>
      <c r="ASS34" s="2425"/>
      <c r="AST34" s="2425"/>
      <c r="ASU34" s="2425"/>
      <c r="ASV34" s="2425"/>
      <c r="ASW34" s="2425"/>
      <c r="ASX34" s="2425"/>
      <c r="ASY34" s="2425"/>
      <c r="ASZ34" s="2425"/>
      <c r="ATA34" s="2425"/>
      <c r="ATB34" s="2425"/>
      <c r="ATC34" s="2425"/>
      <c r="ATD34" s="2425"/>
      <c r="ATE34" s="2425"/>
      <c r="ATF34" s="2425"/>
      <c r="ATG34" s="2425"/>
      <c r="ATH34" s="2425"/>
      <c r="ATI34" s="2425"/>
      <c r="ATJ34" s="2425"/>
      <c r="ATK34" s="2425"/>
      <c r="ATL34" s="2425"/>
      <c r="ATM34" s="2425"/>
      <c r="ATN34" s="2425"/>
      <c r="ATO34" s="2425"/>
      <c r="ATP34" s="2425"/>
      <c r="ATQ34" s="2425"/>
      <c r="ATR34" s="2425"/>
      <c r="ATS34" s="2425"/>
      <c r="ATT34" s="2425"/>
      <c r="ATU34" s="2425"/>
      <c r="ATV34" s="2425"/>
      <c r="ATW34" s="2425"/>
      <c r="ATX34" s="2425"/>
      <c r="ATY34" s="2425"/>
      <c r="ATZ34" s="2425"/>
      <c r="AUA34" s="2425"/>
      <c r="AUB34" s="2425"/>
      <c r="AUC34" s="2425"/>
      <c r="AUD34" s="2425"/>
      <c r="AUE34" s="2425"/>
      <c r="AUF34" s="2425"/>
      <c r="AUG34" s="2425"/>
      <c r="AUH34" s="2425"/>
      <c r="AUI34" s="2425"/>
      <c r="AUJ34" s="2425"/>
      <c r="AUK34" s="2425"/>
      <c r="AUL34" s="2425"/>
      <c r="AUM34" s="2425"/>
      <c r="AUN34" s="2425"/>
      <c r="AUO34" s="2425"/>
      <c r="AUP34" s="2425"/>
      <c r="AUQ34" s="2425"/>
      <c r="AUR34" s="2425"/>
      <c r="AUS34" s="2425"/>
      <c r="AUT34" s="2425"/>
      <c r="AUU34" s="2425"/>
      <c r="AUV34" s="2425"/>
      <c r="AUW34" s="2425"/>
      <c r="AUX34" s="2425"/>
      <c r="AUY34" s="2425"/>
      <c r="AUZ34" s="2425"/>
      <c r="AVA34" s="2425"/>
      <c r="AVB34" s="2425"/>
      <c r="AVC34" s="2425"/>
      <c r="AVD34" s="2425"/>
      <c r="AVE34" s="2425"/>
      <c r="AVF34" s="2425"/>
      <c r="AVG34" s="2425"/>
      <c r="AVH34" s="2425"/>
      <c r="AVI34" s="2425"/>
      <c r="AVJ34" s="2425"/>
      <c r="AVK34" s="2425"/>
      <c r="AVL34" s="2425"/>
      <c r="AVM34" s="2425"/>
      <c r="AVN34" s="2425"/>
      <c r="AVO34" s="2425"/>
      <c r="AVP34" s="2425"/>
      <c r="AVQ34" s="2425"/>
      <c r="AVR34" s="2425"/>
      <c r="AVS34" s="2425"/>
      <c r="AVT34" s="2425"/>
      <c r="AVU34" s="2425"/>
      <c r="AVV34" s="2425"/>
      <c r="AVW34" s="2425"/>
      <c r="AVX34" s="2425"/>
      <c r="AVY34" s="2425"/>
      <c r="AVZ34" s="2425"/>
      <c r="AWA34" s="2425"/>
      <c r="AWB34" s="2425"/>
      <c r="AWC34" s="2425"/>
      <c r="AWD34" s="2425"/>
      <c r="AWE34" s="2425"/>
      <c r="AWF34" s="2425"/>
      <c r="AWG34" s="2425"/>
      <c r="AWH34" s="2425"/>
      <c r="AWI34" s="2425"/>
      <c r="AWJ34" s="2425"/>
      <c r="AWK34" s="2425"/>
      <c r="AWL34" s="2425"/>
      <c r="AWM34" s="2425"/>
      <c r="AWN34" s="2425"/>
      <c r="AWO34" s="2425"/>
      <c r="AWP34" s="2425"/>
      <c r="AWQ34" s="2425"/>
      <c r="AWR34" s="2425"/>
      <c r="AWS34" s="2425"/>
      <c r="AWT34" s="2425"/>
      <c r="AWU34" s="2425"/>
      <c r="AWV34" s="2425"/>
      <c r="AWW34" s="2425"/>
      <c r="AWX34" s="2425"/>
      <c r="AWY34" s="2425"/>
      <c r="AWZ34" s="2425"/>
      <c r="AXA34" s="2425"/>
      <c r="AXB34" s="2425"/>
      <c r="AXC34" s="2425"/>
      <c r="AXD34" s="2425"/>
      <c r="AXE34" s="2425"/>
      <c r="AXF34" s="2425"/>
      <c r="AXG34" s="2425"/>
      <c r="AXH34" s="2425"/>
      <c r="AXI34" s="2425"/>
      <c r="AXJ34" s="2425"/>
      <c r="AXK34" s="2425"/>
      <c r="AXL34" s="2425"/>
      <c r="AXM34" s="2425"/>
      <c r="AXN34" s="2425"/>
      <c r="AXO34" s="2425"/>
      <c r="AXP34" s="2425"/>
      <c r="AXQ34" s="2425"/>
      <c r="AXR34" s="2425"/>
      <c r="AXS34" s="2425"/>
      <c r="AXT34" s="2425"/>
      <c r="AXU34" s="2425"/>
      <c r="AXV34" s="2425"/>
      <c r="AXW34" s="2425"/>
      <c r="AXX34" s="2425"/>
      <c r="AXY34" s="2425"/>
      <c r="AXZ34" s="2425"/>
      <c r="AYA34" s="2425"/>
      <c r="AYB34" s="2425"/>
      <c r="AYC34" s="2425"/>
      <c r="AYD34" s="2425"/>
      <c r="AYE34" s="2425"/>
      <c r="AYF34" s="2425"/>
      <c r="AYG34" s="2425"/>
      <c r="AYH34" s="2425"/>
      <c r="AYI34" s="2425"/>
      <c r="AYJ34" s="2425"/>
      <c r="AYK34" s="2425"/>
      <c r="AYL34" s="2425"/>
      <c r="AYM34" s="2425"/>
      <c r="AYN34" s="2425"/>
      <c r="AYO34" s="2425"/>
      <c r="AYP34" s="2425"/>
      <c r="AYQ34" s="2425"/>
      <c r="AYR34" s="2425"/>
      <c r="AYS34" s="2425"/>
      <c r="AYT34" s="2425"/>
      <c r="AYU34" s="2425"/>
      <c r="AYV34" s="2425"/>
      <c r="AYW34" s="2425"/>
      <c r="AYX34" s="2425"/>
      <c r="AYY34" s="2425"/>
      <c r="AYZ34" s="2425"/>
      <c r="AZA34" s="2425"/>
      <c r="AZB34" s="2425"/>
      <c r="AZC34" s="2425"/>
      <c r="AZD34" s="2425"/>
      <c r="AZE34" s="2425"/>
      <c r="AZF34" s="2425"/>
      <c r="AZG34" s="2425"/>
      <c r="AZH34" s="2425"/>
      <c r="AZI34" s="2425"/>
      <c r="AZJ34" s="2425"/>
      <c r="AZK34" s="2425"/>
      <c r="AZL34" s="2425"/>
      <c r="AZM34" s="2425"/>
      <c r="AZN34" s="2425"/>
      <c r="AZO34" s="2425"/>
      <c r="AZP34" s="2425"/>
      <c r="AZQ34" s="2425"/>
      <c r="AZR34" s="2425"/>
      <c r="AZS34" s="2425"/>
      <c r="AZT34" s="2425"/>
      <c r="AZU34" s="2425"/>
      <c r="AZV34" s="2425"/>
      <c r="AZW34" s="2425"/>
      <c r="AZX34" s="2425"/>
      <c r="AZY34" s="2425"/>
      <c r="AZZ34" s="2425"/>
      <c r="BAA34" s="2425"/>
      <c r="BAB34" s="2425"/>
      <c r="BAC34" s="2425"/>
      <c r="BAD34" s="2425"/>
      <c r="BAE34" s="2425"/>
      <c r="BAF34" s="2425"/>
      <c r="BAG34" s="2425"/>
      <c r="BAH34" s="2425"/>
      <c r="BAI34" s="2425"/>
      <c r="BAJ34" s="2425"/>
      <c r="BAK34" s="2425"/>
      <c r="BAL34" s="2425"/>
      <c r="BAM34" s="2425"/>
      <c r="BAN34" s="2425"/>
      <c r="BAO34" s="2425"/>
      <c r="BAP34" s="2425"/>
      <c r="BAQ34" s="2425"/>
      <c r="BAR34" s="2425"/>
      <c r="BAS34" s="2425"/>
      <c r="BAT34" s="2425"/>
      <c r="BAU34" s="2425"/>
      <c r="BAV34" s="2425"/>
      <c r="BAW34" s="2425"/>
      <c r="BAX34" s="2425"/>
      <c r="BAY34" s="2425"/>
      <c r="BAZ34" s="2425"/>
      <c r="BBA34" s="2425"/>
      <c r="BBB34" s="2425"/>
      <c r="BBC34" s="2425"/>
      <c r="BBD34" s="2425"/>
      <c r="BBE34" s="2425"/>
      <c r="BBF34" s="2425"/>
      <c r="BBG34" s="2425"/>
      <c r="BBH34" s="2425"/>
      <c r="BBI34" s="2425"/>
      <c r="BBJ34" s="2425"/>
      <c r="BBK34" s="2425"/>
      <c r="BBL34" s="2425"/>
      <c r="BBM34" s="2425"/>
      <c r="BBN34" s="2425"/>
      <c r="BBO34" s="2425"/>
      <c r="BBP34" s="2425"/>
      <c r="BBQ34" s="2425"/>
      <c r="BBR34" s="2425"/>
      <c r="BBS34" s="2425"/>
      <c r="BBT34" s="2425"/>
      <c r="BBU34" s="2425"/>
      <c r="BBV34" s="2425"/>
      <c r="BBW34" s="2425"/>
      <c r="BBX34" s="2425"/>
      <c r="BBY34" s="2425"/>
      <c r="BBZ34" s="2425"/>
      <c r="BCA34" s="2425"/>
      <c r="BCB34" s="2425"/>
      <c r="BCC34" s="2425"/>
      <c r="BCD34" s="2425"/>
      <c r="BCE34" s="2425"/>
      <c r="BCF34" s="2425"/>
      <c r="BCG34" s="2425"/>
      <c r="BCH34" s="2425"/>
      <c r="BCI34" s="2425"/>
      <c r="BCJ34" s="2425"/>
      <c r="BCK34" s="2425"/>
      <c r="BCL34" s="2425"/>
      <c r="BCM34" s="2425"/>
      <c r="BCN34" s="2425"/>
      <c r="BCO34" s="2425"/>
      <c r="BCP34" s="2425"/>
      <c r="BCQ34" s="2425"/>
      <c r="BCR34" s="2425"/>
      <c r="BCS34" s="2425"/>
      <c r="BCT34" s="2425"/>
      <c r="BCU34" s="2425"/>
      <c r="BCV34" s="2425"/>
      <c r="BCW34" s="2425"/>
      <c r="BCX34" s="2425"/>
      <c r="BCY34" s="2425"/>
      <c r="BCZ34" s="2425"/>
      <c r="BDA34" s="2425"/>
      <c r="BDB34" s="2425"/>
      <c r="BDC34" s="2425"/>
      <c r="BDD34" s="2425"/>
      <c r="BDE34" s="2425"/>
      <c r="BDF34" s="2425"/>
      <c r="BDG34" s="2425"/>
      <c r="BDH34" s="2425"/>
      <c r="BDI34" s="2425"/>
      <c r="BDJ34" s="2425"/>
      <c r="BDK34" s="2425"/>
      <c r="BDL34" s="2425"/>
      <c r="BDM34" s="2425"/>
      <c r="BDN34" s="2425"/>
      <c r="BDO34" s="2425"/>
      <c r="BDP34" s="2425"/>
      <c r="BDQ34" s="2425"/>
      <c r="BDR34" s="2425"/>
      <c r="BDS34" s="2425"/>
      <c r="BDT34" s="2425"/>
      <c r="BDU34" s="2425"/>
      <c r="BDV34" s="2425"/>
      <c r="BDW34" s="2425"/>
      <c r="BDX34" s="2425"/>
      <c r="BDY34" s="2425"/>
      <c r="BDZ34" s="2425"/>
      <c r="BEA34" s="2425"/>
      <c r="BEB34" s="2425"/>
      <c r="BEC34" s="2425"/>
      <c r="BED34" s="2425"/>
      <c r="BEE34" s="2425"/>
      <c r="BEF34" s="2425"/>
      <c r="BEG34" s="2425"/>
      <c r="BEH34" s="2425"/>
      <c r="BEI34" s="2425"/>
      <c r="BEJ34" s="2425"/>
      <c r="BEK34" s="2425"/>
      <c r="BEL34" s="2425"/>
      <c r="BEM34" s="2425"/>
      <c r="BEN34" s="2425"/>
      <c r="BEO34" s="2425"/>
      <c r="BEP34" s="2425"/>
      <c r="BEQ34" s="2425"/>
      <c r="BER34" s="2425"/>
      <c r="BES34" s="2425"/>
      <c r="BET34" s="2425"/>
      <c r="BEU34" s="2425"/>
      <c r="BEV34" s="2425"/>
      <c r="BEW34" s="2425"/>
      <c r="BEX34" s="2425"/>
      <c r="BEY34" s="2425"/>
      <c r="BEZ34" s="2425"/>
      <c r="BFA34" s="2425"/>
      <c r="BFB34" s="2425"/>
      <c r="BFC34" s="2425"/>
      <c r="BFD34" s="2425"/>
      <c r="BFE34" s="2425"/>
      <c r="BFF34" s="2425"/>
      <c r="BFG34" s="2425"/>
      <c r="BFH34" s="2425"/>
      <c r="BFI34" s="2425"/>
      <c r="BFJ34" s="2425"/>
      <c r="BFK34" s="2425"/>
      <c r="BFL34" s="2425"/>
      <c r="BFM34" s="2425"/>
      <c r="BFN34" s="2425"/>
      <c r="BFO34" s="2425"/>
      <c r="BFP34" s="2425"/>
      <c r="BFQ34" s="2425"/>
      <c r="BFR34" s="2425"/>
      <c r="BFS34" s="2425"/>
      <c r="BFT34" s="2425"/>
      <c r="BFU34" s="2425"/>
      <c r="BFV34" s="2425"/>
      <c r="BFW34" s="2425"/>
      <c r="BFX34" s="2425"/>
      <c r="BFY34" s="2425"/>
      <c r="BFZ34" s="2425"/>
      <c r="BGA34" s="2425"/>
      <c r="BGB34" s="2425"/>
      <c r="BGC34" s="2425"/>
      <c r="BGD34" s="2425"/>
      <c r="BGE34" s="2425"/>
      <c r="BGF34" s="2425"/>
      <c r="BGG34" s="2425"/>
      <c r="BGH34" s="2425"/>
      <c r="BGI34" s="2425"/>
      <c r="BGJ34" s="2425"/>
      <c r="BGK34" s="2425"/>
      <c r="BGL34" s="2425"/>
      <c r="BGM34" s="2425"/>
      <c r="BGN34" s="2425"/>
      <c r="BGO34" s="2425"/>
      <c r="BGP34" s="2425"/>
      <c r="BGQ34" s="2425"/>
      <c r="BGR34" s="2425"/>
      <c r="BGS34" s="2425"/>
      <c r="BGT34" s="2425"/>
      <c r="BGU34" s="2425"/>
      <c r="BGV34" s="2425"/>
      <c r="BGW34" s="2425"/>
      <c r="BGX34" s="2425"/>
      <c r="BGY34" s="2425"/>
      <c r="BGZ34" s="2425"/>
      <c r="BHA34" s="2425"/>
      <c r="BHB34" s="2425"/>
      <c r="BHC34" s="2425"/>
      <c r="BHD34" s="2425"/>
      <c r="BHE34" s="2425"/>
      <c r="BHF34" s="2425"/>
      <c r="BHG34" s="2425"/>
      <c r="BHH34" s="2425"/>
      <c r="BHI34" s="2425"/>
      <c r="BHJ34" s="2425"/>
      <c r="BHK34" s="2425"/>
      <c r="BHL34" s="2425"/>
      <c r="BHM34" s="2425"/>
      <c r="BHN34" s="2425"/>
      <c r="BHO34" s="2425"/>
      <c r="BHP34" s="2425"/>
      <c r="BHQ34" s="2425"/>
      <c r="BHR34" s="2425"/>
      <c r="BHS34" s="2425"/>
      <c r="BHT34" s="2425"/>
      <c r="BHU34" s="2425"/>
      <c r="BHV34" s="2425"/>
      <c r="BHW34" s="2425"/>
      <c r="BHX34" s="2425"/>
      <c r="BHY34" s="2425"/>
      <c r="BHZ34" s="2425"/>
      <c r="BIA34" s="2425"/>
      <c r="BIB34" s="2425"/>
      <c r="BIC34" s="2425"/>
      <c r="BID34" s="2425"/>
      <c r="BIE34" s="2425"/>
      <c r="BIF34" s="2425"/>
      <c r="BIG34" s="2425"/>
      <c r="BIH34" s="2425"/>
      <c r="BII34" s="2425"/>
      <c r="BIJ34" s="2425"/>
      <c r="BIK34" s="2425"/>
      <c r="BIL34" s="2425"/>
      <c r="BIM34" s="2425"/>
      <c r="BIN34" s="2425"/>
      <c r="BIO34" s="2425"/>
      <c r="BIP34" s="2425"/>
      <c r="BIQ34" s="2425"/>
      <c r="BIR34" s="2425"/>
      <c r="BIS34" s="2425"/>
      <c r="BIT34" s="2425"/>
      <c r="BIU34" s="2425"/>
      <c r="BIV34" s="2425"/>
      <c r="BIW34" s="2425"/>
      <c r="BIX34" s="2425"/>
      <c r="BIY34" s="2425"/>
      <c r="BIZ34" s="2425"/>
      <c r="BJA34" s="2425"/>
      <c r="BJB34" s="2425"/>
      <c r="BJC34" s="2425"/>
      <c r="BJD34" s="2425"/>
      <c r="BJE34" s="2425"/>
      <c r="BJF34" s="2425"/>
      <c r="BJG34" s="2425"/>
      <c r="BJH34" s="2425"/>
      <c r="BJI34" s="2425"/>
      <c r="BJJ34" s="2425"/>
      <c r="BJK34" s="2425"/>
      <c r="BJL34" s="2425"/>
      <c r="BJM34" s="2425"/>
      <c r="BJN34" s="2425"/>
      <c r="BJO34" s="2425"/>
      <c r="BJP34" s="2425"/>
      <c r="BJQ34" s="2425"/>
      <c r="BJR34" s="2425"/>
      <c r="BJS34" s="2425"/>
      <c r="BJT34" s="2425"/>
      <c r="BJU34" s="2425"/>
      <c r="BJV34" s="2425"/>
      <c r="BJW34" s="2425"/>
      <c r="BJX34" s="2425"/>
      <c r="BJY34" s="2425"/>
      <c r="BJZ34" s="2425"/>
      <c r="BKA34" s="2425"/>
      <c r="BKB34" s="2425"/>
      <c r="BKC34" s="2425"/>
      <c r="BKD34" s="2425"/>
      <c r="BKE34" s="2425"/>
      <c r="BKF34" s="2425"/>
      <c r="BKG34" s="2425"/>
      <c r="BKH34" s="2425"/>
      <c r="BKI34" s="2425"/>
      <c r="BKJ34" s="2425"/>
      <c r="BKK34" s="2425"/>
      <c r="BKL34" s="2425"/>
      <c r="BKM34" s="2425"/>
      <c r="BKN34" s="2425"/>
      <c r="BKO34" s="2425"/>
      <c r="BKP34" s="2425"/>
      <c r="BKQ34" s="2425"/>
      <c r="BKR34" s="2425"/>
      <c r="BKS34" s="2425"/>
      <c r="BKT34" s="2425"/>
      <c r="BKU34" s="2425"/>
      <c r="BKV34" s="2425"/>
      <c r="BKW34" s="2425"/>
      <c r="BKX34" s="2425"/>
      <c r="BKY34" s="2425"/>
      <c r="BKZ34" s="2425"/>
      <c r="BLA34" s="2425"/>
      <c r="BLB34" s="2425"/>
      <c r="BLC34" s="2425"/>
      <c r="BLD34" s="2425"/>
      <c r="BLE34" s="2425"/>
      <c r="BLF34" s="2425"/>
      <c r="BLG34" s="2425"/>
      <c r="BLH34" s="2425"/>
      <c r="BLI34" s="2425"/>
      <c r="BLJ34" s="2425"/>
      <c r="BLK34" s="2425"/>
      <c r="BLL34" s="2425"/>
      <c r="BLM34" s="2425"/>
      <c r="BLN34" s="2425"/>
      <c r="BLO34" s="2425"/>
      <c r="BLP34" s="2425"/>
      <c r="BLQ34" s="2425"/>
      <c r="BLR34" s="2425"/>
      <c r="BLS34" s="2425"/>
      <c r="BLT34" s="2425"/>
      <c r="BLU34" s="2425"/>
      <c r="BLV34" s="2425"/>
      <c r="BLW34" s="2425"/>
      <c r="BLX34" s="2425"/>
      <c r="BLY34" s="2425"/>
      <c r="BLZ34" s="2425"/>
      <c r="BMA34" s="2425"/>
      <c r="BMB34" s="2425"/>
      <c r="BMC34" s="2425"/>
      <c r="BMD34" s="2425"/>
      <c r="BME34" s="2425"/>
      <c r="BMF34" s="2425"/>
      <c r="BMG34" s="2425"/>
      <c r="BMH34" s="2425"/>
      <c r="BMI34" s="2425"/>
      <c r="BMJ34" s="2425"/>
      <c r="BMK34" s="2425"/>
      <c r="BML34" s="2425"/>
      <c r="BMM34" s="2425"/>
      <c r="BMN34" s="2425"/>
      <c r="BMO34" s="2425"/>
      <c r="BMP34" s="2425"/>
      <c r="BMQ34" s="2425"/>
      <c r="BMR34" s="2425"/>
      <c r="BMS34" s="2425"/>
      <c r="BMT34" s="2425"/>
      <c r="BMU34" s="2425"/>
      <c r="BMV34" s="2425"/>
      <c r="BMW34" s="2425"/>
      <c r="BMX34" s="2425"/>
      <c r="BMY34" s="2425"/>
      <c r="BMZ34" s="2425"/>
      <c r="BNA34" s="2425"/>
      <c r="BNB34" s="2425"/>
      <c r="BNC34" s="2425"/>
      <c r="BND34" s="2425"/>
      <c r="BNE34" s="2425"/>
      <c r="BNF34" s="2425"/>
      <c r="BNG34" s="2425"/>
      <c r="BNH34" s="2425"/>
      <c r="BNI34" s="2425"/>
      <c r="BNJ34" s="2425"/>
      <c r="BNK34" s="2425"/>
      <c r="BNL34" s="2425"/>
      <c r="BNM34" s="2425"/>
      <c r="BNN34" s="2425"/>
      <c r="BNO34" s="2425"/>
      <c r="BNP34" s="2425"/>
      <c r="BNQ34" s="2425"/>
      <c r="BNR34" s="2425"/>
      <c r="BNS34" s="2425"/>
      <c r="BNT34" s="2425"/>
      <c r="BNU34" s="2425"/>
      <c r="BNV34" s="2425"/>
      <c r="BNW34" s="2425"/>
      <c r="BNX34" s="2425"/>
      <c r="BNY34" s="2425"/>
      <c r="BNZ34" s="2425"/>
      <c r="BOA34" s="2425"/>
      <c r="BOB34" s="2425"/>
      <c r="BOC34" s="2425"/>
      <c r="BOD34" s="2425"/>
      <c r="BOE34" s="2425"/>
      <c r="BOF34" s="2425"/>
      <c r="BOG34" s="2425"/>
      <c r="BOH34" s="2425"/>
      <c r="BOI34" s="2425"/>
      <c r="BOJ34" s="2425"/>
      <c r="BOK34" s="2425"/>
      <c r="BOL34" s="2425"/>
      <c r="BOM34" s="2425"/>
      <c r="BON34" s="2425"/>
      <c r="BOO34" s="2425"/>
      <c r="BOP34" s="2425"/>
      <c r="BOQ34" s="2425"/>
      <c r="BOR34" s="2425"/>
      <c r="BOS34" s="2425"/>
      <c r="BOT34" s="2425"/>
      <c r="BOU34" s="2425"/>
      <c r="BOV34" s="2425"/>
      <c r="BOW34" s="2425"/>
      <c r="BOX34" s="2425"/>
      <c r="BOY34" s="2425"/>
      <c r="BOZ34" s="2425"/>
      <c r="BPA34" s="2425"/>
      <c r="BPB34" s="2425"/>
      <c r="BPC34" s="2425"/>
      <c r="BPD34" s="2425"/>
      <c r="BPE34" s="2425"/>
      <c r="BPF34" s="2425"/>
      <c r="BPG34" s="2425"/>
      <c r="BPH34" s="2425"/>
      <c r="BPI34" s="2425"/>
      <c r="BPJ34" s="2425"/>
      <c r="BPK34" s="2425"/>
      <c r="BPL34" s="2425"/>
      <c r="BPM34" s="2425"/>
      <c r="BPN34" s="2425"/>
      <c r="BPO34" s="2425"/>
      <c r="BPP34" s="2425"/>
      <c r="BPQ34" s="2425"/>
      <c r="BPR34" s="2425"/>
      <c r="BPS34" s="2425"/>
      <c r="BPT34" s="2425"/>
      <c r="BPU34" s="2425"/>
      <c r="BPV34" s="2425"/>
      <c r="BPW34" s="2425"/>
      <c r="BPX34" s="2425"/>
      <c r="BPY34" s="2425"/>
      <c r="BPZ34" s="2425"/>
      <c r="BQA34" s="2425"/>
      <c r="BQB34" s="2425"/>
      <c r="BQC34" s="2425"/>
      <c r="BQD34" s="2425"/>
      <c r="BQE34" s="2425"/>
      <c r="BQF34" s="2425"/>
      <c r="BQG34" s="2425"/>
      <c r="BQH34" s="2425"/>
      <c r="BQI34" s="2425"/>
      <c r="BQJ34" s="2425"/>
      <c r="BQK34" s="2425"/>
      <c r="BQL34" s="2425"/>
      <c r="BQM34" s="2425"/>
      <c r="BQN34" s="2425"/>
      <c r="BQO34" s="2425"/>
      <c r="BQP34" s="2425"/>
      <c r="BQQ34" s="2425"/>
      <c r="BQR34" s="2425"/>
      <c r="BQS34" s="2425"/>
      <c r="BQT34" s="2425"/>
      <c r="BQU34" s="2425"/>
      <c r="BQV34" s="2425"/>
      <c r="BQW34" s="2425"/>
      <c r="BQX34" s="2425"/>
      <c r="BQY34" s="2425"/>
      <c r="BQZ34" s="2425"/>
      <c r="BRA34" s="2425"/>
      <c r="BRB34" s="2425"/>
      <c r="BRC34" s="2425"/>
      <c r="BRD34" s="2425"/>
      <c r="BRE34" s="2425"/>
      <c r="BRF34" s="2425"/>
      <c r="BRG34" s="2425"/>
      <c r="BRH34" s="2425"/>
      <c r="BRI34" s="2425"/>
      <c r="BRJ34" s="2425"/>
      <c r="BRK34" s="2425"/>
      <c r="BRL34" s="2425"/>
      <c r="BRM34" s="2425"/>
      <c r="BRN34" s="2425"/>
      <c r="BRO34" s="2425"/>
      <c r="BRP34" s="2425"/>
      <c r="BRQ34" s="2425"/>
      <c r="BRR34" s="2425"/>
      <c r="BRS34" s="2425"/>
      <c r="BRT34" s="2425"/>
      <c r="BRU34" s="2425"/>
      <c r="BRV34" s="2425"/>
      <c r="BRW34" s="2425"/>
      <c r="BRX34" s="2425"/>
      <c r="BRY34" s="2425"/>
      <c r="BRZ34" s="2425"/>
      <c r="BSA34" s="2425"/>
      <c r="BSB34" s="2425"/>
      <c r="BSC34" s="2425"/>
      <c r="BSD34" s="2425"/>
      <c r="BSE34" s="2425"/>
      <c r="BSF34" s="2425"/>
      <c r="BSG34" s="2425"/>
      <c r="BSH34" s="2425"/>
      <c r="BSI34" s="2425"/>
      <c r="BSJ34" s="2425"/>
      <c r="BSK34" s="2425"/>
      <c r="BSL34" s="2425"/>
      <c r="BSM34" s="2425"/>
      <c r="BSN34" s="2425"/>
      <c r="BSO34" s="2425"/>
      <c r="BSP34" s="2425"/>
      <c r="BSQ34" s="2425"/>
      <c r="BSR34" s="2425"/>
      <c r="BSS34" s="2425"/>
      <c r="BST34" s="2425"/>
      <c r="BSU34" s="2425"/>
      <c r="BSV34" s="2425"/>
      <c r="BSW34" s="2425"/>
      <c r="BSX34" s="2425"/>
      <c r="BSY34" s="2425"/>
      <c r="BSZ34" s="2425"/>
      <c r="BTA34" s="2425"/>
      <c r="BTB34" s="2425"/>
      <c r="BTC34" s="2425"/>
      <c r="BTD34" s="2425"/>
      <c r="BTE34" s="2425"/>
      <c r="BTF34" s="2425"/>
      <c r="BTG34" s="2425"/>
      <c r="BTH34" s="2425"/>
      <c r="BTI34" s="2425"/>
      <c r="BTJ34" s="2425"/>
      <c r="BTK34" s="2425"/>
      <c r="BTL34" s="2425"/>
      <c r="BTM34" s="2425"/>
      <c r="BTN34" s="2425"/>
      <c r="BTO34" s="2425"/>
      <c r="BTP34" s="2425"/>
      <c r="BTQ34" s="2425"/>
      <c r="BTR34" s="2425"/>
      <c r="BTS34" s="2425"/>
      <c r="BTT34" s="2425"/>
      <c r="BTU34" s="2425"/>
      <c r="BTV34" s="2425"/>
      <c r="BTW34" s="2425"/>
      <c r="BTX34" s="2425"/>
      <c r="BTY34" s="2425"/>
      <c r="BTZ34" s="2425"/>
      <c r="BUA34" s="2425"/>
      <c r="BUB34" s="2425"/>
      <c r="BUC34" s="2425"/>
      <c r="BUD34" s="2425"/>
      <c r="BUE34" s="2425"/>
      <c r="BUF34" s="2425"/>
      <c r="BUG34" s="2425"/>
      <c r="BUH34" s="2425"/>
      <c r="BUI34" s="2425"/>
      <c r="BUJ34" s="2425"/>
      <c r="BUK34" s="2425"/>
      <c r="BUL34" s="2425"/>
      <c r="BUM34" s="2425"/>
      <c r="BUN34" s="2425"/>
      <c r="BUO34" s="2425"/>
      <c r="BUP34" s="2425"/>
      <c r="BUQ34" s="2425"/>
      <c r="BUR34" s="2425"/>
      <c r="BUS34" s="2425"/>
      <c r="BUT34" s="2425"/>
      <c r="BUU34" s="2425"/>
      <c r="BUV34" s="2425"/>
      <c r="BUW34" s="2425"/>
      <c r="BUX34" s="2425"/>
      <c r="BUY34" s="2425"/>
      <c r="BUZ34" s="2425"/>
      <c r="BVA34" s="2425"/>
      <c r="BVB34" s="2425"/>
      <c r="BVC34" s="2425"/>
      <c r="BVD34" s="2425"/>
      <c r="BVE34" s="2425"/>
      <c r="BVF34" s="2425"/>
      <c r="BVG34" s="2425"/>
      <c r="BVH34" s="2425"/>
      <c r="BVI34" s="2425"/>
      <c r="BVJ34" s="2425"/>
      <c r="BVK34" s="2425"/>
      <c r="BVL34" s="2425"/>
      <c r="BVM34" s="2425"/>
      <c r="BVN34" s="2425"/>
      <c r="BVO34" s="2425"/>
      <c r="BVP34" s="2425"/>
      <c r="BVQ34" s="2425"/>
      <c r="BVR34" s="2425"/>
      <c r="BVS34" s="2425"/>
      <c r="BVT34" s="2425"/>
      <c r="BVU34" s="2425"/>
      <c r="BVV34" s="2425"/>
      <c r="BVW34" s="2425"/>
      <c r="BVX34" s="2425"/>
      <c r="BVY34" s="2425"/>
      <c r="BVZ34" s="2425"/>
      <c r="BWA34" s="2425"/>
      <c r="BWB34" s="2425"/>
      <c r="BWC34" s="2425"/>
      <c r="BWD34" s="2425"/>
      <c r="BWE34" s="2425"/>
      <c r="BWF34" s="2425"/>
      <c r="BWG34" s="2425"/>
      <c r="BWH34" s="2425"/>
      <c r="BWI34" s="2425"/>
      <c r="BWJ34" s="2425"/>
      <c r="BWK34" s="2425"/>
      <c r="BWL34" s="2425"/>
      <c r="BWM34" s="2425"/>
      <c r="BWN34" s="2425"/>
      <c r="BWO34" s="2425"/>
      <c r="BWP34" s="2425"/>
      <c r="BWQ34" s="2425"/>
      <c r="BWR34" s="2425"/>
      <c r="BWS34" s="2425"/>
      <c r="BWT34" s="2425"/>
      <c r="BWU34" s="2425"/>
      <c r="BWV34" s="2425"/>
      <c r="BWW34" s="2425"/>
      <c r="BWX34" s="2425"/>
      <c r="BWY34" s="2425"/>
      <c r="BWZ34" s="2425"/>
      <c r="BXA34" s="2425"/>
      <c r="BXB34" s="2425"/>
      <c r="BXC34" s="2425"/>
      <c r="BXD34" s="2425"/>
      <c r="BXE34" s="2425"/>
      <c r="BXF34" s="2425"/>
      <c r="BXG34" s="2425"/>
      <c r="BXH34" s="2425"/>
      <c r="BXI34" s="2425"/>
      <c r="BXJ34" s="2425"/>
      <c r="BXK34" s="2425"/>
      <c r="BXL34" s="2425"/>
      <c r="BXM34" s="2425"/>
      <c r="BXN34" s="2425"/>
      <c r="BXO34" s="2425"/>
      <c r="BXP34" s="2425"/>
      <c r="BXQ34" s="2425"/>
      <c r="BXR34" s="2425"/>
      <c r="BXS34" s="2425"/>
      <c r="BXT34" s="2425"/>
      <c r="BXU34" s="2425"/>
      <c r="BXV34" s="2425"/>
      <c r="BXW34" s="2425"/>
      <c r="BXX34" s="2425"/>
      <c r="BXY34" s="2425"/>
      <c r="BXZ34" s="2425"/>
      <c r="BYA34" s="2425"/>
      <c r="BYB34" s="2425"/>
      <c r="BYC34" s="2425"/>
      <c r="BYD34" s="2425"/>
      <c r="BYE34" s="2425"/>
      <c r="BYF34" s="2425"/>
      <c r="BYG34" s="2425"/>
      <c r="BYH34" s="2425"/>
      <c r="BYI34" s="2425"/>
      <c r="BYJ34" s="2425"/>
      <c r="BYK34" s="2425"/>
      <c r="BYL34" s="2425"/>
      <c r="BYM34" s="2425"/>
      <c r="BYN34" s="2425"/>
      <c r="BYO34" s="2425"/>
      <c r="BYP34" s="2425"/>
      <c r="BYQ34" s="2425"/>
      <c r="BYR34" s="2425"/>
      <c r="BYS34" s="2425"/>
      <c r="BYT34" s="2425"/>
      <c r="BYU34" s="2425"/>
      <c r="BYV34" s="2425"/>
      <c r="BYW34" s="2425"/>
      <c r="BYX34" s="2425"/>
      <c r="BYY34" s="2425"/>
      <c r="BYZ34" s="2425"/>
      <c r="BZA34" s="2425"/>
      <c r="BZB34" s="2425"/>
      <c r="BZC34" s="2425"/>
      <c r="BZD34" s="2425"/>
      <c r="BZE34" s="2425"/>
      <c r="BZF34" s="2425"/>
      <c r="BZG34" s="2425"/>
      <c r="BZH34" s="2425"/>
      <c r="BZI34" s="2425"/>
      <c r="BZJ34" s="2425"/>
      <c r="BZK34" s="2425"/>
      <c r="BZL34" s="2425"/>
      <c r="BZM34" s="2425"/>
      <c r="BZN34" s="2425"/>
      <c r="BZO34" s="2425"/>
      <c r="BZP34" s="2425"/>
      <c r="BZQ34" s="2425"/>
      <c r="BZR34" s="2425"/>
      <c r="BZS34" s="2425"/>
      <c r="BZT34" s="2425"/>
      <c r="BZU34" s="2425"/>
      <c r="BZV34" s="2425"/>
      <c r="BZW34" s="2425"/>
      <c r="BZX34" s="2425"/>
      <c r="BZY34" s="2425"/>
      <c r="BZZ34" s="2425"/>
      <c r="CAA34" s="2425"/>
      <c r="CAB34" s="2425"/>
      <c r="CAC34" s="2425"/>
      <c r="CAD34" s="2425"/>
      <c r="CAE34" s="2425"/>
      <c r="CAF34" s="2425"/>
      <c r="CAG34" s="2425"/>
      <c r="CAH34" s="2425"/>
      <c r="CAI34" s="2425"/>
      <c r="CAJ34" s="2425"/>
      <c r="CAK34" s="2425"/>
      <c r="CAL34" s="2425"/>
      <c r="CAM34" s="2425"/>
      <c r="CAN34" s="2425"/>
      <c r="CAO34" s="2425"/>
      <c r="CAP34" s="2425"/>
      <c r="CAQ34" s="2425"/>
      <c r="CAR34" s="2425"/>
      <c r="CAS34" s="2425"/>
      <c r="CAT34" s="2425"/>
      <c r="CAU34" s="2425"/>
      <c r="CAV34" s="2425"/>
      <c r="CAW34" s="2425"/>
      <c r="CAX34" s="2425"/>
      <c r="CAY34" s="2425"/>
      <c r="CAZ34" s="2425"/>
      <c r="CBA34" s="2425"/>
      <c r="CBB34" s="2425"/>
      <c r="CBC34" s="2425"/>
      <c r="CBD34" s="2425"/>
      <c r="CBE34" s="2425"/>
      <c r="CBF34" s="2425"/>
      <c r="CBG34" s="2425"/>
      <c r="CBH34" s="2425"/>
      <c r="CBI34" s="2425"/>
      <c r="CBJ34" s="2425"/>
      <c r="CBK34" s="2425"/>
      <c r="CBL34" s="2425"/>
      <c r="CBM34" s="2425"/>
      <c r="CBN34" s="2425"/>
      <c r="CBO34" s="2425"/>
      <c r="CBP34" s="2425"/>
      <c r="CBQ34" s="2425"/>
      <c r="CBR34" s="2425"/>
      <c r="CBS34" s="2425"/>
      <c r="CBT34" s="2425"/>
      <c r="CBU34" s="2425"/>
      <c r="CBV34" s="2425"/>
      <c r="CBW34" s="2425"/>
      <c r="CBX34" s="2425"/>
      <c r="CBY34" s="2425"/>
      <c r="CBZ34" s="2425"/>
      <c r="CCA34" s="2425"/>
      <c r="CCB34" s="2425"/>
      <c r="CCC34" s="2425"/>
      <c r="CCD34" s="2425"/>
      <c r="CCE34" s="2425"/>
      <c r="CCF34" s="2425"/>
      <c r="CCG34" s="2425"/>
      <c r="CCH34" s="2425"/>
      <c r="CCI34" s="2425"/>
      <c r="CCJ34" s="2425"/>
      <c r="CCK34" s="2425"/>
      <c r="CCL34" s="2425"/>
      <c r="CCM34" s="2425"/>
      <c r="CCN34" s="2425"/>
      <c r="CCO34" s="2425"/>
      <c r="CCP34" s="2425"/>
      <c r="CCQ34" s="2425"/>
      <c r="CCR34" s="2425"/>
      <c r="CCS34" s="2425"/>
      <c r="CCT34" s="2425"/>
      <c r="CCU34" s="2425"/>
      <c r="CCV34" s="2425"/>
      <c r="CCW34" s="2425"/>
      <c r="CCX34" s="2425"/>
      <c r="CCY34" s="2425"/>
      <c r="CCZ34" s="2425"/>
      <c r="CDA34" s="2425"/>
      <c r="CDB34" s="2425"/>
      <c r="CDC34" s="2425"/>
      <c r="CDD34" s="2425"/>
      <c r="CDE34" s="2425"/>
      <c r="CDF34" s="2425"/>
      <c r="CDG34" s="2425"/>
      <c r="CDH34" s="2425"/>
      <c r="CDI34" s="2425"/>
      <c r="CDJ34" s="2425"/>
      <c r="CDK34" s="2425"/>
      <c r="CDL34" s="2425"/>
      <c r="CDM34" s="2425"/>
      <c r="CDN34" s="2425"/>
      <c r="CDO34" s="2425"/>
      <c r="CDP34" s="2425"/>
      <c r="CDQ34" s="2425"/>
      <c r="CDR34" s="2425"/>
      <c r="CDS34" s="2425"/>
      <c r="CDT34" s="2425"/>
      <c r="CDU34" s="2425"/>
      <c r="CDV34" s="2425"/>
      <c r="CDW34" s="2425"/>
      <c r="CDX34" s="2425"/>
      <c r="CDY34" s="2425"/>
      <c r="CDZ34" s="2425"/>
      <c r="CEA34" s="2425"/>
      <c r="CEB34" s="2425"/>
      <c r="CEC34" s="2425"/>
      <c r="CED34" s="2425"/>
      <c r="CEE34" s="2425"/>
      <c r="CEF34" s="2425"/>
      <c r="CEG34" s="2425"/>
      <c r="CEH34" s="2425"/>
      <c r="CEI34" s="2425"/>
      <c r="CEJ34" s="2425"/>
      <c r="CEK34" s="2425"/>
      <c r="CEL34" s="2425"/>
      <c r="CEM34" s="2425"/>
      <c r="CEN34" s="2425"/>
      <c r="CEO34" s="2425"/>
      <c r="CEP34" s="2425"/>
      <c r="CEQ34" s="2425"/>
      <c r="CER34" s="2425"/>
      <c r="CES34" s="2425"/>
      <c r="CET34" s="2425"/>
      <c r="CEU34" s="2425"/>
      <c r="CEV34" s="2425"/>
      <c r="CEW34" s="2425"/>
      <c r="CEX34" s="2425"/>
      <c r="CEY34" s="2425"/>
      <c r="CEZ34" s="2425"/>
      <c r="CFA34" s="2425"/>
      <c r="CFB34" s="2425"/>
      <c r="CFC34" s="2425"/>
      <c r="CFD34" s="2425"/>
      <c r="CFE34" s="2425"/>
      <c r="CFF34" s="2425"/>
      <c r="CFG34" s="2425"/>
      <c r="CFH34" s="2425"/>
      <c r="CFI34" s="2425"/>
      <c r="CFJ34" s="2425"/>
      <c r="CFK34" s="2425"/>
      <c r="CFL34" s="2425"/>
      <c r="CFM34" s="2425"/>
      <c r="CFN34" s="2425"/>
      <c r="CFO34" s="2425"/>
      <c r="CFP34" s="2425"/>
      <c r="CFQ34" s="2425"/>
      <c r="CFR34" s="2425"/>
      <c r="CFS34" s="2425"/>
      <c r="CFT34" s="2425"/>
      <c r="CFU34" s="2425"/>
      <c r="CFV34" s="2425"/>
      <c r="CFW34" s="2425"/>
      <c r="CFX34" s="2425"/>
      <c r="CFY34" s="2425"/>
      <c r="CFZ34" s="2425"/>
      <c r="CGA34" s="2425"/>
      <c r="CGB34" s="2425"/>
      <c r="CGC34" s="2425"/>
      <c r="CGD34" s="2425"/>
      <c r="CGE34" s="2425"/>
      <c r="CGF34" s="2425"/>
      <c r="CGG34" s="2425"/>
      <c r="CGH34" s="2425"/>
      <c r="CGI34" s="2425"/>
      <c r="CGJ34" s="2425"/>
      <c r="CGK34" s="2425"/>
      <c r="CGL34" s="2425"/>
      <c r="CGM34" s="2425"/>
      <c r="CGN34" s="2425"/>
      <c r="CGO34" s="2425"/>
      <c r="CGP34" s="2425"/>
      <c r="CGQ34" s="2425"/>
      <c r="CGR34" s="2425"/>
      <c r="CGS34" s="2425"/>
      <c r="CGT34" s="2425"/>
      <c r="CGU34" s="2425"/>
      <c r="CGV34" s="2425"/>
      <c r="CGW34" s="2425"/>
      <c r="CGX34" s="2425"/>
      <c r="CGY34" s="2425"/>
      <c r="CGZ34" s="2425"/>
      <c r="CHA34" s="2425"/>
      <c r="CHB34" s="2425"/>
      <c r="CHC34" s="2425"/>
      <c r="CHD34" s="2425"/>
      <c r="CHE34" s="2425"/>
      <c r="CHF34" s="2425"/>
      <c r="CHG34" s="2425"/>
      <c r="CHH34" s="2425"/>
      <c r="CHI34" s="2425"/>
      <c r="CHJ34" s="2425"/>
      <c r="CHK34" s="2425"/>
      <c r="CHL34" s="2425"/>
      <c r="CHM34" s="2425"/>
      <c r="CHN34" s="2425"/>
      <c r="CHO34" s="2425"/>
      <c r="CHP34" s="2425"/>
      <c r="CHQ34" s="2425"/>
      <c r="CHR34" s="2425"/>
      <c r="CHS34" s="2425"/>
      <c r="CHT34" s="2425"/>
      <c r="CHU34" s="2425"/>
      <c r="CHV34" s="2425"/>
      <c r="CHW34" s="2425"/>
      <c r="CHX34" s="2425"/>
      <c r="CHY34" s="2425"/>
      <c r="CHZ34" s="2425"/>
      <c r="CIA34" s="2425"/>
      <c r="CIB34" s="2425"/>
      <c r="CIC34" s="2425"/>
      <c r="CID34" s="2425"/>
      <c r="CIE34" s="2425"/>
      <c r="CIF34" s="2425"/>
      <c r="CIG34" s="2425"/>
      <c r="CIH34" s="2425"/>
      <c r="CII34" s="2425"/>
      <c r="CIJ34" s="2425"/>
      <c r="CIK34" s="2425"/>
      <c r="CIL34" s="2425"/>
      <c r="CIM34" s="2425"/>
      <c r="CIN34" s="2425"/>
      <c r="CIO34" s="2425"/>
      <c r="CIP34" s="2425"/>
      <c r="CIQ34" s="2425"/>
      <c r="CIR34" s="2425"/>
      <c r="CIS34" s="2425"/>
      <c r="CIT34" s="2425"/>
      <c r="CIU34" s="2425"/>
      <c r="CIV34" s="2425"/>
      <c r="CIW34" s="2425"/>
      <c r="CIX34" s="2425"/>
      <c r="CIY34" s="2425"/>
      <c r="CIZ34" s="2425"/>
      <c r="CJA34" s="2425"/>
      <c r="CJB34" s="2425"/>
      <c r="CJC34" s="2425"/>
      <c r="CJD34" s="2425"/>
      <c r="CJE34" s="2425"/>
      <c r="CJF34" s="2425"/>
      <c r="CJG34" s="2425"/>
      <c r="CJH34" s="2425"/>
      <c r="CJI34" s="2425"/>
      <c r="CJJ34" s="2425"/>
      <c r="CJK34" s="2425"/>
      <c r="CJL34" s="2425"/>
      <c r="CJM34" s="2425"/>
      <c r="CJN34" s="2425"/>
      <c r="CJO34" s="2425"/>
      <c r="CJP34" s="2425"/>
      <c r="CJQ34" s="2425"/>
      <c r="CJR34" s="2425"/>
      <c r="CJS34" s="2425"/>
      <c r="CJT34" s="2425"/>
      <c r="CJU34" s="2425"/>
      <c r="CJV34" s="2425"/>
      <c r="CJW34" s="2425"/>
      <c r="CJX34" s="2425"/>
      <c r="CJY34" s="2425"/>
      <c r="CJZ34" s="2425"/>
      <c r="CKA34" s="2425"/>
      <c r="CKB34" s="2425"/>
      <c r="CKC34" s="2425"/>
      <c r="CKD34" s="2425"/>
      <c r="CKE34" s="2425"/>
      <c r="CKF34" s="2425"/>
      <c r="CKG34" s="2425"/>
      <c r="CKH34" s="2425"/>
      <c r="CKI34" s="2425"/>
      <c r="CKJ34" s="2425"/>
      <c r="CKK34" s="2425"/>
      <c r="CKL34" s="2425"/>
      <c r="CKM34" s="2425"/>
      <c r="CKN34" s="2425"/>
      <c r="CKO34" s="2425"/>
      <c r="CKP34" s="2425"/>
      <c r="CKQ34" s="2425"/>
      <c r="CKR34" s="2425"/>
      <c r="CKS34" s="2425"/>
      <c r="CKT34" s="2425"/>
      <c r="CKU34" s="2425"/>
      <c r="CKV34" s="2425"/>
      <c r="CKW34" s="2425"/>
      <c r="CKX34" s="2425"/>
      <c r="CKY34" s="2425"/>
      <c r="CKZ34" s="2425"/>
      <c r="CLA34" s="2425"/>
      <c r="CLB34" s="2425"/>
      <c r="CLC34" s="2425"/>
      <c r="CLD34" s="2425"/>
      <c r="CLE34" s="2425"/>
      <c r="CLF34" s="2425"/>
      <c r="CLG34" s="2425"/>
      <c r="CLH34" s="2425"/>
      <c r="CLI34" s="2425"/>
      <c r="CLJ34" s="2425"/>
      <c r="CLK34" s="2425"/>
      <c r="CLL34" s="2425"/>
      <c r="CLM34" s="2425"/>
      <c r="CLN34" s="2425"/>
      <c r="CLO34" s="2425"/>
      <c r="CLP34" s="2425"/>
      <c r="CLQ34" s="2425"/>
      <c r="CLR34" s="2425"/>
      <c r="CLS34" s="2425"/>
      <c r="CLT34" s="2425"/>
      <c r="CLU34" s="2425"/>
      <c r="CLV34" s="2425"/>
      <c r="CLW34" s="2425"/>
      <c r="CLX34" s="2425"/>
      <c r="CLY34" s="2425"/>
      <c r="CLZ34" s="2425"/>
      <c r="CMA34" s="2425"/>
      <c r="CMB34" s="2425"/>
      <c r="CMC34" s="2425"/>
      <c r="CMD34" s="2425"/>
      <c r="CME34" s="2425"/>
      <c r="CMF34" s="2425"/>
      <c r="CMG34" s="2425"/>
      <c r="CMH34" s="2425"/>
      <c r="CMI34" s="2425"/>
      <c r="CMJ34" s="2425"/>
      <c r="CMK34" s="2425"/>
      <c r="CML34" s="2425"/>
      <c r="CMM34" s="2425"/>
      <c r="CMN34" s="2425"/>
      <c r="CMO34" s="2425"/>
      <c r="CMP34" s="2425"/>
      <c r="CMQ34" s="2425"/>
      <c r="CMR34" s="2425"/>
      <c r="CMS34" s="2425"/>
      <c r="CMT34" s="2425"/>
      <c r="CMU34" s="2425"/>
      <c r="CMV34" s="2425"/>
      <c r="CMW34" s="2425"/>
      <c r="CMX34" s="2425"/>
      <c r="CMY34" s="2425"/>
      <c r="CMZ34" s="2425"/>
      <c r="CNA34" s="2425"/>
      <c r="CNB34" s="2425"/>
      <c r="CNC34" s="2425"/>
      <c r="CND34" s="2425"/>
      <c r="CNE34" s="2425"/>
      <c r="CNF34" s="2425"/>
      <c r="CNG34" s="2425"/>
      <c r="CNH34" s="2425"/>
      <c r="CNI34" s="2425"/>
      <c r="CNJ34" s="2425"/>
      <c r="CNK34" s="2425"/>
      <c r="CNL34" s="2425"/>
      <c r="CNM34" s="2425"/>
      <c r="CNN34" s="2425"/>
      <c r="CNO34" s="2425"/>
      <c r="CNP34" s="2425"/>
      <c r="CNQ34" s="2425"/>
      <c r="CNR34" s="2425"/>
      <c r="CNS34" s="2425"/>
      <c r="CNT34" s="2425"/>
      <c r="CNU34" s="2425"/>
      <c r="CNV34" s="2425"/>
      <c r="CNW34" s="2425"/>
      <c r="CNX34" s="2425"/>
      <c r="CNY34" s="2425"/>
      <c r="CNZ34" s="2425"/>
      <c r="COA34" s="2425"/>
      <c r="COB34" s="2425"/>
      <c r="COC34" s="2425"/>
      <c r="COD34" s="2425"/>
      <c r="COE34" s="2425"/>
      <c r="COF34" s="2425"/>
      <c r="COG34" s="2425"/>
      <c r="COH34" s="2425"/>
      <c r="COI34" s="2425"/>
      <c r="COJ34" s="2425"/>
      <c r="COK34" s="2425"/>
      <c r="COL34" s="2425"/>
      <c r="COM34" s="2425"/>
      <c r="CON34" s="2425"/>
      <c r="COO34" s="2425"/>
      <c r="COP34" s="2425"/>
      <c r="COQ34" s="2425"/>
      <c r="COR34" s="2425"/>
      <c r="COS34" s="2425"/>
      <c r="COT34" s="2425"/>
      <c r="COU34" s="2425"/>
      <c r="COV34" s="2425"/>
      <c r="COW34" s="2425"/>
      <c r="COX34" s="2425"/>
      <c r="COY34" s="2425"/>
      <c r="COZ34" s="2425"/>
      <c r="CPA34" s="2425"/>
      <c r="CPB34" s="2425"/>
      <c r="CPC34" s="2425"/>
      <c r="CPD34" s="2425"/>
      <c r="CPE34" s="2425"/>
      <c r="CPF34" s="2425"/>
      <c r="CPG34" s="2425"/>
      <c r="CPH34" s="2425"/>
      <c r="CPI34" s="2425"/>
      <c r="CPJ34" s="2425"/>
      <c r="CPK34" s="2425"/>
      <c r="CPL34" s="2425"/>
      <c r="CPM34" s="2425"/>
      <c r="CPN34" s="2425"/>
      <c r="CPO34" s="2425"/>
      <c r="CPP34" s="2425"/>
      <c r="CPQ34" s="2425"/>
      <c r="CPR34" s="2425"/>
      <c r="CPS34" s="2425"/>
      <c r="CPT34" s="2425"/>
      <c r="CPU34" s="2425"/>
      <c r="CPV34" s="2425"/>
      <c r="CPW34" s="2425"/>
      <c r="CPX34" s="2425"/>
      <c r="CPY34" s="2425"/>
      <c r="CPZ34" s="2425"/>
      <c r="CQA34" s="2425"/>
      <c r="CQB34" s="2425"/>
      <c r="CQC34" s="2425"/>
      <c r="CQD34" s="2425"/>
      <c r="CQE34" s="2425"/>
      <c r="CQF34" s="2425"/>
      <c r="CQG34" s="2425"/>
      <c r="CQH34" s="2425"/>
      <c r="CQI34" s="2425"/>
      <c r="CQJ34" s="2425"/>
      <c r="CQK34" s="2425"/>
      <c r="CQL34" s="2425"/>
      <c r="CQM34" s="2425"/>
      <c r="CQN34" s="2425"/>
      <c r="CQO34" s="2425"/>
      <c r="CQP34" s="2425"/>
      <c r="CQQ34" s="2425"/>
      <c r="CQR34" s="2425"/>
      <c r="CQS34" s="2425"/>
      <c r="CQT34" s="2425"/>
      <c r="CQU34" s="2425"/>
      <c r="CQV34" s="2425"/>
      <c r="CQW34" s="2425"/>
      <c r="CQX34" s="2425"/>
      <c r="CQY34" s="2425"/>
      <c r="CQZ34" s="2425"/>
      <c r="CRA34" s="2425"/>
      <c r="CRB34" s="2425"/>
      <c r="CRC34" s="2425"/>
      <c r="CRD34" s="2425"/>
      <c r="CRE34" s="2425"/>
      <c r="CRF34" s="2425"/>
      <c r="CRG34" s="2425"/>
      <c r="CRH34" s="2425"/>
      <c r="CRI34" s="2425"/>
      <c r="CRJ34" s="2425"/>
      <c r="CRK34" s="2425"/>
      <c r="CRL34" s="2425"/>
      <c r="CRM34" s="2425"/>
      <c r="CRN34" s="2425"/>
      <c r="CRO34" s="2425"/>
      <c r="CRP34" s="2425"/>
      <c r="CRQ34" s="2425"/>
      <c r="CRR34" s="2425"/>
      <c r="CRS34" s="2425"/>
      <c r="CRT34" s="2425"/>
      <c r="CRU34" s="2425"/>
      <c r="CRV34" s="2425"/>
      <c r="CRW34" s="2425"/>
      <c r="CRX34" s="2425"/>
      <c r="CRY34" s="2425"/>
      <c r="CRZ34" s="2425"/>
      <c r="CSA34" s="2425"/>
      <c r="CSB34" s="2425"/>
      <c r="CSC34" s="2425"/>
      <c r="CSD34" s="2425"/>
      <c r="CSE34" s="2425"/>
      <c r="CSF34" s="2425"/>
      <c r="CSG34" s="2425"/>
      <c r="CSH34" s="2425"/>
      <c r="CSI34" s="2425"/>
      <c r="CSJ34" s="2425"/>
      <c r="CSK34" s="2425"/>
      <c r="CSL34" s="2425"/>
      <c r="CSM34" s="2425"/>
      <c r="CSN34" s="2425"/>
      <c r="CSO34" s="2425"/>
      <c r="CSP34" s="2425"/>
      <c r="CSQ34" s="2425"/>
      <c r="CSR34" s="2425"/>
      <c r="CSS34" s="2425"/>
      <c r="CST34" s="2425"/>
      <c r="CSU34" s="2425"/>
      <c r="CSV34" s="2425"/>
      <c r="CSW34" s="2425"/>
      <c r="CSX34" s="2425"/>
      <c r="CSY34" s="2425"/>
      <c r="CSZ34" s="2425"/>
      <c r="CTA34" s="2425"/>
      <c r="CTB34" s="2425"/>
      <c r="CTC34" s="2425"/>
      <c r="CTD34" s="2425"/>
      <c r="CTE34" s="2425"/>
      <c r="CTF34" s="2425"/>
      <c r="CTG34" s="2425"/>
      <c r="CTH34" s="2425"/>
      <c r="CTI34" s="2425"/>
      <c r="CTJ34" s="2425"/>
      <c r="CTK34" s="2425"/>
      <c r="CTL34" s="2425"/>
      <c r="CTM34" s="2425"/>
      <c r="CTN34" s="2425"/>
      <c r="CTO34" s="2425"/>
      <c r="CTP34" s="2425"/>
      <c r="CTQ34" s="2425"/>
      <c r="CTR34" s="2425"/>
      <c r="CTS34" s="2425"/>
      <c r="CTT34" s="2425"/>
      <c r="CTU34" s="2425"/>
      <c r="CTV34" s="2425"/>
      <c r="CTW34" s="2425"/>
      <c r="CTX34" s="2425"/>
      <c r="CTY34" s="2425"/>
      <c r="CTZ34" s="2425"/>
      <c r="CUA34" s="2425"/>
      <c r="CUB34" s="2425"/>
      <c r="CUC34" s="2425"/>
      <c r="CUD34" s="2425"/>
      <c r="CUE34" s="2425"/>
      <c r="CUF34" s="2425"/>
      <c r="CUG34" s="2425"/>
      <c r="CUH34" s="2425"/>
      <c r="CUI34" s="2425"/>
      <c r="CUJ34" s="2425"/>
      <c r="CUK34" s="2425"/>
      <c r="CUL34" s="2425"/>
      <c r="CUM34" s="2425"/>
      <c r="CUN34" s="2425"/>
      <c r="CUO34" s="2425"/>
      <c r="CUP34" s="2425"/>
      <c r="CUQ34" s="2425"/>
      <c r="CUR34" s="2425"/>
      <c r="CUS34" s="2425"/>
      <c r="CUT34" s="2425"/>
      <c r="CUU34" s="2425"/>
      <c r="CUV34" s="2425"/>
      <c r="CUW34" s="2425"/>
      <c r="CUX34" s="2425"/>
      <c r="CUY34" s="2425"/>
      <c r="CUZ34" s="2425"/>
      <c r="CVA34" s="2425"/>
      <c r="CVB34" s="2425"/>
      <c r="CVC34" s="2425"/>
      <c r="CVD34" s="2425"/>
      <c r="CVE34" s="2425"/>
      <c r="CVF34" s="2425"/>
      <c r="CVG34" s="2425"/>
      <c r="CVH34" s="2425"/>
      <c r="CVI34" s="2425"/>
      <c r="CVJ34" s="2425"/>
      <c r="CVK34" s="2425"/>
      <c r="CVL34" s="2425"/>
      <c r="CVM34" s="2425"/>
      <c r="CVN34" s="2425"/>
      <c r="CVO34" s="2425"/>
      <c r="CVP34" s="2425"/>
      <c r="CVQ34" s="2425"/>
      <c r="CVR34" s="2425"/>
      <c r="CVS34" s="2425"/>
      <c r="CVT34" s="2425"/>
      <c r="CVU34" s="2425"/>
      <c r="CVV34" s="2425"/>
      <c r="CVW34" s="2425"/>
      <c r="CVX34" s="2425"/>
      <c r="CVY34" s="2425"/>
      <c r="CVZ34" s="2425"/>
      <c r="CWA34" s="2425"/>
      <c r="CWB34" s="2425"/>
      <c r="CWC34" s="2425"/>
      <c r="CWD34" s="2425"/>
      <c r="CWE34" s="2425"/>
      <c r="CWF34" s="2425"/>
      <c r="CWG34" s="2425"/>
      <c r="CWH34" s="2425"/>
      <c r="CWI34" s="2425"/>
      <c r="CWJ34" s="2425"/>
      <c r="CWK34" s="2425"/>
      <c r="CWL34" s="2425"/>
      <c r="CWM34" s="2425"/>
      <c r="CWN34" s="2425"/>
      <c r="CWO34" s="2425"/>
      <c r="CWP34" s="2425"/>
      <c r="CWQ34" s="2425"/>
      <c r="CWR34" s="2425"/>
      <c r="CWS34" s="2425"/>
      <c r="CWT34" s="2425"/>
      <c r="CWU34" s="2425"/>
      <c r="CWV34" s="2425"/>
      <c r="CWW34" s="2425"/>
      <c r="CWX34" s="2425"/>
      <c r="CWY34" s="2425"/>
      <c r="CWZ34" s="2425"/>
      <c r="CXA34" s="2425"/>
      <c r="CXB34" s="2425"/>
      <c r="CXC34" s="2425"/>
      <c r="CXD34" s="2425"/>
      <c r="CXE34" s="2425"/>
      <c r="CXF34" s="2425"/>
      <c r="CXG34" s="2425"/>
      <c r="CXH34" s="2425"/>
      <c r="CXI34" s="2425"/>
      <c r="CXJ34" s="2425"/>
      <c r="CXK34" s="2425"/>
      <c r="CXL34" s="2425"/>
      <c r="CXM34" s="2425"/>
      <c r="CXN34" s="2425"/>
      <c r="CXO34" s="2425"/>
      <c r="CXP34" s="2425"/>
      <c r="CXQ34" s="2425"/>
      <c r="CXR34" s="2425"/>
      <c r="CXS34" s="2425"/>
      <c r="CXT34" s="2425"/>
      <c r="CXU34" s="2425"/>
      <c r="CXV34" s="2425"/>
      <c r="CXW34" s="2425"/>
      <c r="CXX34" s="2425"/>
      <c r="CXY34" s="2425"/>
      <c r="CXZ34" s="2425"/>
      <c r="CYA34" s="2425"/>
      <c r="CYB34" s="2425"/>
      <c r="CYC34" s="2425"/>
      <c r="CYD34" s="2425"/>
      <c r="CYE34" s="2425"/>
      <c r="CYF34" s="2425"/>
      <c r="CYG34" s="2425"/>
      <c r="CYH34" s="2425"/>
      <c r="CYI34" s="2425"/>
      <c r="CYJ34" s="2425"/>
      <c r="CYK34" s="2425"/>
      <c r="CYL34" s="2425"/>
      <c r="CYM34" s="2425"/>
      <c r="CYN34" s="2425"/>
      <c r="CYO34" s="2425"/>
      <c r="CYP34" s="2425"/>
      <c r="CYQ34" s="2425"/>
      <c r="CYR34" s="2425"/>
      <c r="CYS34" s="2425"/>
      <c r="CYT34" s="2425"/>
      <c r="CYU34" s="2425"/>
      <c r="CYV34" s="2425"/>
      <c r="CYW34" s="2425"/>
      <c r="CYX34" s="2425"/>
      <c r="CYY34" s="2425"/>
      <c r="CYZ34" s="2425"/>
      <c r="CZA34" s="2425"/>
      <c r="CZB34" s="2425"/>
      <c r="CZC34" s="2425"/>
      <c r="CZD34" s="2425"/>
      <c r="CZE34" s="2425"/>
      <c r="CZF34" s="2425"/>
      <c r="CZG34" s="2425"/>
      <c r="CZH34" s="2425"/>
      <c r="CZI34" s="2425"/>
      <c r="CZJ34" s="2425"/>
      <c r="CZK34" s="2425"/>
      <c r="CZL34" s="2425"/>
      <c r="CZM34" s="2425"/>
      <c r="CZN34" s="2425"/>
      <c r="CZO34" s="2425"/>
      <c r="CZP34" s="2425"/>
      <c r="CZQ34" s="2425"/>
      <c r="CZR34" s="2425"/>
      <c r="CZS34" s="2425"/>
      <c r="CZT34" s="2425"/>
      <c r="CZU34" s="2425"/>
      <c r="CZV34" s="2425"/>
      <c r="CZW34" s="2425"/>
      <c r="CZX34" s="2425"/>
      <c r="CZY34" s="2425"/>
      <c r="CZZ34" s="2425"/>
      <c r="DAA34" s="2425"/>
      <c r="DAB34" s="2425"/>
      <c r="DAC34" s="2425"/>
      <c r="DAD34" s="2425"/>
      <c r="DAE34" s="2425"/>
      <c r="DAF34" s="2425"/>
      <c r="DAG34" s="2425"/>
      <c r="DAH34" s="2425"/>
      <c r="DAI34" s="2425"/>
      <c r="DAJ34" s="2425"/>
      <c r="DAK34" s="2425"/>
      <c r="DAL34" s="2425"/>
      <c r="DAM34" s="2425"/>
      <c r="DAN34" s="2425"/>
      <c r="DAO34" s="2425"/>
      <c r="DAP34" s="2425"/>
      <c r="DAQ34" s="2425"/>
      <c r="DAR34" s="2425"/>
      <c r="DAS34" s="2425"/>
      <c r="DAT34" s="2425"/>
      <c r="DAU34" s="2425"/>
      <c r="DAV34" s="2425"/>
      <c r="DAW34" s="2425"/>
      <c r="DAX34" s="2425"/>
      <c r="DAY34" s="2425"/>
      <c r="DAZ34" s="2425"/>
      <c r="DBA34" s="2425"/>
      <c r="DBB34" s="2425"/>
      <c r="DBC34" s="2425"/>
      <c r="DBD34" s="2425"/>
      <c r="DBE34" s="2425"/>
      <c r="DBF34" s="2425"/>
      <c r="DBG34" s="2425"/>
      <c r="DBH34" s="2425"/>
      <c r="DBI34" s="2425"/>
      <c r="DBJ34" s="2425"/>
      <c r="DBK34" s="2425"/>
      <c r="DBL34" s="2425"/>
      <c r="DBM34" s="2425"/>
      <c r="DBN34" s="2425"/>
      <c r="DBO34" s="2425"/>
      <c r="DBP34" s="2425"/>
      <c r="DBQ34" s="2425"/>
      <c r="DBR34" s="2425"/>
      <c r="DBS34" s="2425"/>
      <c r="DBT34" s="2425"/>
      <c r="DBU34" s="2425"/>
      <c r="DBV34" s="2425"/>
      <c r="DBW34" s="2425"/>
      <c r="DBX34" s="2425"/>
      <c r="DBY34" s="2425"/>
      <c r="DBZ34" s="2425"/>
      <c r="DCA34" s="2425"/>
      <c r="DCB34" s="2425"/>
      <c r="DCC34" s="2425"/>
      <c r="DCD34" s="2425"/>
      <c r="DCE34" s="2425"/>
      <c r="DCF34" s="2425"/>
      <c r="DCG34" s="2425"/>
      <c r="DCH34" s="2425"/>
      <c r="DCI34" s="2425"/>
      <c r="DCJ34" s="2425"/>
      <c r="DCK34" s="2425"/>
      <c r="DCL34" s="2425"/>
      <c r="DCM34" s="2425"/>
      <c r="DCN34" s="2425"/>
      <c r="DCO34" s="2425"/>
      <c r="DCP34" s="2425"/>
      <c r="DCQ34" s="2425"/>
      <c r="DCR34" s="2425"/>
      <c r="DCS34" s="2425"/>
      <c r="DCT34" s="2425"/>
      <c r="DCU34" s="2425"/>
      <c r="DCV34" s="2425"/>
      <c r="DCW34" s="2425"/>
      <c r="DCX34" s="2425"/>
      <c r="DCY34" s="2425"/>
      <c r="DCZ34" s="2425"/>
      <c r="DDA34" s="2425"/>
      <c r="DDB34" s="2425"/>
      <c r="DDC34" s="2425"/>
      <c r="DDD34" s="2425"/>
      <c r="DDE34" s="2425"/>
      <c r="DDF34" s="2425"/>
      <c r="DDG34" s="2425"/>
      <c r="DDH34" s="2425"/>
      <c r="DDI34" s="2425"/>
      <c r="DDJ34" s="2425"/>
      <c r="DDK34" s="2425"/>
      <c r="DDL34" s="2425"/>
      <c r="DDM34" s="2425"/>
      <c r="DDN34" s="2425"/>
      <c r="DDO34" s="2425"/>
      <c r="DDP34" s="2425"/>
      <c r="DDQ34" s="2425"/>
      <c r="DDR34" s="2425"/>
      <c r="DDS34" s="2425"/>
      <c r="DDT34" s="2425"/>
      <c r="DDU34" s="2425"/>
      <c r="DDV34" s="2425"/>
      <c r="DDW34" s="2425"/>
      <c r="DDX34" s="2425"/>
      <c r="DDY34" s="2425"/>
      <c r="DDZ34" s="2425"/>
      <c r="DEA34" s="2425"/>
      <c r="DEB34" s="2425"/>
      <c r="DEC34" s="2425"/>
      <c r="DED34" s="2425"/>
      <c r="DEE34" s="2425"/>
      <c r="DEF34" s="2425"/>
      <c r="DEG34" s="2425"/>
      <c r="DEH34" s="2425"/>
      <c r="DEI34" s="2425"/>
      <c r="DEJ34" s="2425"/>
      <c r="DEK34" s="2425"/>
      <c r="DEL34" s="2425"/>
      <c r="DEM34" s="2425"/>
      <c r="DEN34" s="2425"/>
      <c r="DEO34" s="2425"/>
      <c r="DEP34" s="2425"/>
      <c r="DEQ34" s="2425"/>
      <c r="DER34" s="2425"/>
      <c r="DES34" s="2425"/>
      <c r="DET34" s="2425"/>
      <c r="DEU34" s="2425"/>
      <c r="DEV34" s="2425"/>
      <c r="DEW34" s="2425"/>
      <c r="DEX34" s="2425"/>
      <c r="DEY34" s="2425"/>
      <c r="DEZ34" s="2425"/>
      <c r="DFA34" s="2425"/>
      <c r="DFB34" s="2425"/>
      <c r="DFC34" s="2425"/>
      <c r="DFD34" s="2425"/>
      <c r="DFE34" s="2425"/>
      <c r="DFF34" s="2425"/>
      <c r="DFG34" s="2425"/>
      <c r="DFH34" s="2425"/>
      <c r="DFI34" s="2425"/>
      <c r="DFJ34" s="2425"/>
      <c r="DFK34" s="2425"/>
      <c r="DFL34" s="2425"/>
      <c r="DFM34" s="2425"/>
      <c r="DFN34" s="2425"/>
      <c r="DFO34" s="2425"/>
      <c r="DFP34" s="2425"/>
      <c r="DFQ34" s="2425"/>
      <c r="DFR34" s="2425"/>
      <c r="DFS34" s="2425"/>
      <c r="DFT34" s="2425"/>
      <c r="DFU34" s="2425"/>
      <c r="DFV34" s="2425"/>
      <c r="DFW34" s="2425"/>
      <c r="DFX34" s="2425"/>
      <c r="DFY34" s="2425"/>
      <c r="DFZ34" s="2425"/>
      <c r="DGA34" s="2425"/>
      <c r="DGB34" s="2425"/>
      <c r="DGC34" s="2425"/>
      <c r="DGD34" s="2425"/>
      <c r="DGE34" s="2425"/>
      <c r="DGF34" s="2425"/>
      <c r="DGG34" s="2425"/>
      <c r="DGH34" s="2425"/>
      <c r="DGI34" s="2425"/>
      <c r="DGJ34" s="2425"/>
      <c r="DGK34" s="2425"/>
      <c r="DGL34" s="2425"/>
      <c r="DGM34" s="2425"/>
      <c r="DGN34" s="2425"/>
      <c r="DGO34" s="2425"/>
      <c r="DGP34" s="2425"/>
      <c r="DGQ34" s="2425"/>
      <c r="DGR34" s="2425"/>
      <c r="DGS34" s="2425"/>
      <c r="DGT34" s="2425"/>
      <c r="DGU34" s="2425"/>
      <c r="DGV34" s="2425"/>
      <c r="DGW34" s="2425"/>
      <c r="DGX34" s="2425"/>
      <c r="DGY34" s="2425"/>
      <c r="DGZ34" s="2425"/>
      <c r="DHA34" s="2425"/>
      <c r="DHB34" s="2425"/>
      <c r="DHC34" s="2425"/>
      <c r="DHD34" s="2425"/>
      <c r="DHE34" s="2425"/>
      <c r="DHF34" s="2425"/>
      <c r="DHG34" s="2425"/>
      <c r="DHH34" s="2425"/>
      <c r="DHI34" s="2425"/>
      <c r="DHJ34" s="2425"/>
      <c r="DHK34" s="2425"/>
      <c r="DHL34" s="2425"/>
      <c r="DHM34" s="2425"/>
      <c r="DHN34" s="2425"/>
      <c r="DHO34" s="2425"/>
      <c r="DHP34" s="2425"/>
      <c r="DHQ34" s="2425"/>
      <c r="DHR34" s="2425"/>
      <c r="DHS34" s="2425"/>
      <c r="DHT34" s="2425"/>
      <c r="DHU34" s="2425"/>
      <c r="DHV34" s="2425"/>
      <c r="DHW34" s="2425"/>
      <c r="DHX34" s="2425"/>
      <c r="DHY34" s="2425"/>
      <c r="DHZ34" s="2425"/>
      <c r="DIA34" s="2425"/>
      <c r="DIB34" s="2425"/>
      <c r="DIC34" s="2425"/>
      <c r="DID34" s="2425"/>
      <c r="DIE34" s="2425"/>
      <c r="DIF34" s="2425"/>
      <c r="DIG34" s="2425"/>
      <c r="DIH34" s="2425"/>
      <c r="DII34" s="2425"/>
      <c r="DIJ34" s="2425"/>
      <c r="DIK34" s="2425"/>
      <c r="DIL34" s="2425"/>
      <c r="DIM34" s="2425"/>
      <c r="DIN34" s="2425"/>
      <c r="DIO34" s="2425"/>
      <c r="DIP34" s="2425"/>
      <c r="DIQ34" s="2425"/>
      <c r="DIR34" s="2425"/>
      <c r="DIS34" s="2425"/>
      <c r="DIT34" s="2425"/>
      <c r="DIU34" s="2425"/>
      <c r="DIV34" s="2425"/>
      <c r="DIW34" s="2425"/>
      <c r="DIX34" s="2425"/>
      <c r="DIY34" s="2425"/>
      <c r="DIZ34" s="2425"/>
      <c r="DJA34" s="2425"/>
      <c r="DJB34" s="2425"/>
      <c r="DJC34" s="2425"/>
      <c r="DJD34" s="2425"/>
      <c r="DJE34" s="2425"/>
      <c r="DJF34" s="2425"/>
      <c r="DJG34" s="2425"/>
      <c r="DJH34" s="2425"/>
      <c r="DJI34" s="2425"/>
      <c r="DJJ34" s="2425"/>
      <c r="DJK34" s="2425"/>
      <c r="DJL34" s="2425"/>
      <c r="DJM34" s="2425"/>
      <c r="DJN34" s="2425"/>
      <c r="DJO34" s="2425"/>
      <c r="DJP34" s="2425"/>
      <c r="DJQ34" s="2425"/>
      <c r="DJR34" s="2425"/>
      <c r="DJS34" s="2425"/>
      <c r="DJT34" s="2425"/>
      <c r="DJU34" s="2425"/>
      <c r="DJV34" s="2425"/>
      <c r="DJW34" s="2425"/>
      <c r="DJX34" s="2425"/>
      <c r="DJY34" s="2425"/>
      <c r="DJZ34" s="2425"/>
      <c r="DKA34" s="2425"/>
      <c r="DKB34" s="2425"/>
      <c r="DKC34" s="2425"/>
      <c r="DKD34" s="2425"/>
      <c r="DKE34" s="2425"/>
      <c r="DKF34" s="2425"/>
      <c r="DKG34" s="2425"/>
      <c r="DKH34" s="2425"/>
      <c r="DKI34" s="2425"/>
      <c r="DKJ34" s="2425"/>
      <c r="DKK34" s="2425"/>
      <c r="DKL34" s="2425"/>
      <c r="DKM34" s="2425"/>
      <c r="DKN34" s="2425"/>
      <c r="DKO34" s="2425"/>
      <c r="DKP34" s="2425"/>
      <c r="DKQ34" s="2425"/>
      <c r="DKR34" s="2425"/>
      <c r="DKS34" s="2425"/>
      <c r="DKT34" s="2425"/>
      <c r="DKU34" s="2425"/>
      <c r="DKV34" s="2425"/>
      <c r="DKW34" s="2425"/>
      <c r="DKX34" s="2425"/>
      <c r="DKY34" s="2425"/>
      <c r="DKZ34" s="2425"/>
      <c r="DLA34" s="2425"/>
      <c r="DLB34" s="2425"/>
      <c r="DLC34" s="2425"/>
      <c r="DLD34" s="2425"/>
      <c r="DLE34" s="2425"/>
      <c r="DLF34" s="2425"/>
      <c r="DLG34" s="2425"/>
      <c r="DLH34" s="2425"/>
      <c r="DLI34" s="2425"/>
      <c r="DLJ34" s="2425"/>
      <c r="DLK34" s="2425"/>
      <c r="DLL34" s="2425"/>
      <c r="DLM34" s="2425"/>
      <c r="DLN34" s="2425"/>
      <c r="DLO34" s="2425"/>
      <c r="DLP34" s="2425"/>
      <c r="DLQ34" s="2425"/>
      <c r="DLR34" s="2425"/>
      <c r="DLS34" s="2425"/>
      <c r="DLT34" s="2425"/>
      <c r="DLU34" s="2425"/>
      <c r="DLV34" s="2425"/>
      <c r="DLW34" s="2425"/>
      <c r="DLX34" s="2425"/>
      <c r="DLY34" s="2425"/>
      <c r="DLZ34" s="2425"/>
      <c r="DMA34" s="2425"/>
      <c r="DMB34" s="2425"/>
      <c r="DMC34" s="2425"/>
      <c r="DMD34" s="2425"/>
      <c r="DME34" s="2425"/>
      <c r="DMF34" s="2425"/>
      <c r="DMG34" s="2425"/>
      <c r="DMH34" s="2425"/>
      <c r="DMI34" s="2425"/>
      <c r="DMJ34" s="2425"/>
      <c r="DMK34" s="2425"/>
      <c r="DML34" s="2425"/>
      <c r="DMM34" s="2425"/>
      <c r="DMN34" s="2425"/>
      <c r="DMO34" s="2425"/>
      <c r="DMP34" s="2425"/>
      <c r="DMQ34" s="2425"/>
      <c r="DMR34" s="2425"/>
      <c r="DMS34" s="2425"/>
      <c r="DMT34" s="2425"/>
      <c r="DMU34" s="2425"/>
      <c r="DMV34" s="2425"/>
      <c r="DMW34" s="2425"/>
      <c r="DMX34" s="2425"/>
      <c r="DMY34" s="2425"/>
      <c r="DMZ34" s="2425"/>
      <c r="DNA34" s="2425"/>
      <c r="DNB34" s="2425"/>
      <c r="DNC34" s="2425"/>
      <c r="DND34" s="2425"/>
      <c r="DNE34" s="2425"/>
      <c r="DNF34" s="2425"/>
      <c r="DNG34" s="2425"/>
      <c r="DNH34" s="2425"/>
      <c r="DNI34" s="2425"/>
      <c r="DNJ34" s="2425"/>
      <c r="DNK34" s="2425"/>
      <c r="DNL34" s="2425"/>
      <c r="DNM34" s="2425"/>
      <c r="DNN34" s="2425"/>
      <c r="DNO34" s="2425"/>
      <c r="DNP34" s="2425"/>
      <c r="DNQ34" s="2425"/>
      <c r="DNR34" s="2425"/>
      <c r="DNS34" s="2425"/>
      <c r="DNT34" s="2425"/>
      <c r="DNU34" s="2425"/>
      <c r="DNV34" s="2425"/>
      <c r="DNW34" s="2425"/>
      <c r="DNX34" s="2425"/>
      <c r="DNY34" s="2425"/>
      <c r="DNZ34" s="2425"/>
      <c r="DOA34" s="2425"/>
      <c r="DOB34" s="2425"/>
      <c r="DOC34" s="2425"/>
      <c r="DOD34" s="2425"/>
      <c r="DOE34" s="2425"/>
      <c r="DOF34" s="2425"/>
      <c r="DOG34" s="2425"/>
      <c r="DOH34" s="2425"/>
      <c r="DOI34" s="2425"/>
      <c r="DOJ34" s="2425"/>
      <c r="DOK34" s="2425"/>
      <c r="DOL34" s="2425"/>
      <c r="DOM34" s="2425"/>
      <c r="DON34" s="2425"/>
      <c r="DOO34" s="2425"/>
      <c r="DOP34" s="2425"/>
      <c r="DOQ34" s="2425"/>
      <c r="DOR34" s="2425"/>
      <c r="DOS34" s="2425"/>
      <c r="DOT34" s="2425"/>
      <c r="DOU34" s="2425"/>
      <c r="DOV34" s="2425"/>
      <c r="DOW34" s="2425"/>
      <c r="DOX34" s="2425"/>
      <c r="DOY34" s="2425"/>
      <c r="DOZ34" s="2425"/>
      <c r="DPA34" s="2425"/>
      <c r="DPB34" s="2425"/>
      <c r="DPC34" s="2425"/>
      <c r="DPD34" s="2425"/>
      <c r="DPE34" s="2425"/>
      <c r="DPF34" s="2425"/>
      <c r="DPG34" s="2425"/>
      <c r="DPH34" s="2425"/>
      <c r="DPI34" s="2425"/>
      <c r="DPJ34" s="2425"/>
      <c r="DPK34" s="2425"/>
      <c r="DPL34" s="2425"/>
      <c r="DPM34" s="2425"/>
      <c r="DPN34" s="2425"/>
      <c r="DPO34" s="2425"/>
      <c r="DPP34" s="2425"/>
      <c r="DPQ34" s="2425"/>
      <c r="DPR34" s="2425"/>
      <c r="DPS34" s="2425"/>
      <c r="DPT34" s="2425"/>
      <c r="DPU34" s="2425"/>
      <c r="DPV34" s="2425"/>
      <c r="DPW34" s="2425"/>
      <c r="DPX34" s="2425"/>
      <c r="DPY34" s="2425"/>
      <c r="DPZ34" s="2425"/>
      <c r="DQA34" s="2425"/>
      <c r="DQB34" s="2425"/>
      <c r="DQC34" s="2425"/>
      <c r="DQD34" s="2425"/>
      <c r="DQE34" s="2425"/>
      <c r="DQF34" s="2425"/>
      <c r="DQG34" s="2425"/>
      <c r="DQH34" s="2425"/>
      <c r="DQI34" s="2425"/>
      <c r="DQJ34" s="2425"/>
      <c r="DQK34" s="2425"/>
      <c r="DQL34" s="2425"/>
      <c r="DQM34" s="2425"/>
      <c r="DQN34" s="2425"/>
      <c r="DQO34" s="2425"/>
      <c r="DQP34" s="2425"/>
      <c r="DQQ34" s="2425"/>
      <c r="DQR34" s="2425"/>
      <c r="DQS34" s="2425"/>
      <c r="DQT34" s="2425"/>
      <c r="DQU34" s="2425"/>
      <c r="DQV34" s="2425"/>
      <c r="DQW34" s="2425"/>
      <c r="DQX34" s="2425"/>
      <c r="DQY34" s="2425"/>
      <c r="DQZ34" s="2425"/>
      <c r="DRA34" s="2425"/>
      <c r="DRB34" s="2425"/>
      <c r="DRC34" s="2425"/>
      <c r="DRD34" s="2425"/>
      <c r="DRE34" s="2425"/>
      <c r="DRF34" s="2425"/>
      <c r="DRG34" s="2425"/>
      <c r="DRH34" s="2425"/>
      <c r="DRI34" s="2425"/>
      <c r="DRJ34" s="2425"/>
      <c r="DRK34" s="2425"/>
      <c r="DRL34" s="2425"/>
      <c r="DRM34" s="2425"/>
      <c r="DRN34" s="2425"/>
      <c r="DRO34" s="2425"/>
      <c r="DRP34" s="2425"/>
      <c r="DRQ34" s="2425"/>
      <c r="DRR34" s="2425"/>
      <c r="DRS34" s="2425"/>
      <c r="DRT34" s="2425"/>
      <c r="DRU34" s="2425"/>
      <c r="DRV34" s="2425"/>
      <c r="DRW34" s="2425"/>
      <c r="DRX34" s="2425"/>
      <c r="DRY34" s="2425"/>
      <c r="DRZ34" s="2425"/>
      <c r="DSA34" s="2425"/>
      <c r="DSB34" s="2425"/>
      <c r="DSC34" s="2425"/>
      <c r="DSD34" s="2425"/>
      <c r="DSE34" s="2425"/>
      <c r="DSF34" s="2425"/>
      <c r="DSG34" s="2425"/>
      <c r="DSH34" s="2425"/>
      <c r="DSI34" s="2425"/>
      <c r="DSJ34" s="2425"/>
      <c r="DSK34" s="2425"/>
      <c r="DSL34" s="2425"/>
      <c r="DSM34" s="2425"/>
      <c r="DSN34" s="2425"/>
      <c r="DSO34" s="2425"/>
      <c r="DSP34" s="2425"/>
      <c r="DSQ34" s="2425"/>
      <c r="DSR34" s="2425"/>
      <c r="DSS34" s="2425"/>
      <c r="DST34" s="2425"/>
      <c r="DSU34" s="2425"/>
      <c r="DSV34" s="2425"/>
      <c r="DSW34" s="2425"/>
      <c r="DSX34" s="2425"/>
      <c r="DSY34" s="2425"/>
      <c r="DSZ34" s="2425"/>
      <c r="DTA34" s="2425"/>
      <c r="DTB34" s="2425"/>
      <c r="DTC34" s="2425"/>
      <c r="DTD34" s="2425"/>
      <c r="DTE34" s="2425"/>
      <c r="DTF34" s="2425"/>
      <c r="DTG34" s="2425"/>
      <c r="DTH34" s="2425"/>
      <c r="DTI34" s="2425"/>
      <c r="DTJ34" s="2425"/>
      <c r="DTK34" s="2425"/>
      <c r="DTL34" s="2425"/>
      <c r="DTM34" s="2425"/>
      <c r="DTN34" s="2425"/>
      <c r="DTO34" s="2425"/>
      <c r="DTP34" s="2425"/>
      <c r="DTQ34" s="2425"/>
      <c r="DTR34" s="2425"/>
      <c r="DTS34" s="2425"/>
      <c r="DTT34" s="2425"/>
      <c r="DTU34" s="2425"/>
      <c r="DTV34" s="2425"/>
      <c r="DTW34" s="2425"/>
      <c r="DTX34" s="2425"/>
      <c r="DTY34" s="2425"/>
      <c r="DTZ34" s="2425"/>
      <c r="DUA34" s="2425"/>
      <c r="DUB34" s="2425"/>
      <c r="DUC34" s="2425"/>
      <c r="DUD34" s="2425"/>
      <c r="DUE34" s="2425"/>
      <c r="DUF34" s="2425"/>
      <c r="DUG34" s="2425"/>
      <c r="DUH34" s="2425"/>
      <c r="DUI34" s="2425"/>
      <c r="DUJ34" s="2425"/>
      <c r="DUK34" s="2425"/>
      <c r="DUL34" s="2425"/>
      <c r="DUM34" s="2425"/>
      <c r="DUN34" s="2425"/>
      <c r="DUO34" s="2425"/>
      <c r="DUP34" s="2425"/>
      <c r="DUQ34" s="2425"/>
      <c r="DUR34" s="2425"/>
      <c r="DUS34" s="2425"/>
      <c r="DUT34" s="2425"/>
      <c r="DUU34" s="2425"/>
      <c r="DUV34" s="2425"/>
      <c r="DUW34" s="2425"/>
      <c r="DUX34" s="2425"/>
      <c r="DUY34" s="2425"/>
      <c r="DUZ34" s="2425"/>
      <c r="DVA34" s="2425"/>
      <c r="DVB34" s="2425"/>
      <c r="DVC34" s="2425"/>
      <c r="DVD34" s="2425"/>
      <c r="DVE34" s="2425"/>
      <c r="DVF34" s="2425"/>
      <c r="DVG34" s="2425"/>
      <c r="DVH34" s="2425"/>
      <c r="DVI34" s="2425"/>
      <c r="DVJ34" s="2425"/>
      <c r="DVK34" s="2425"/>
      <c r="DVL34" s="2425"/>
      <c r="DVM34" s="2425"/>
      <c r="DVN34" s="2425"/>
      <c r="DVO34" s="2425"/>
      <c r="DVP34" s="2425"/>
      <c r="DVQ34" s="2425"/>
      <c r="DVR34" s="2425"/>
      <c r="DVS34" s="2425"/>
      <c r="DVT34" s="2425"/>
      <c r="DVU34" s="2425"/>
      <c r="DVV34" s="2425"/>
      <c r="DVW34" s="2425"/>
      <c r="DVX34" s="2425"/>
      <c r="DVY34" s="2425"/>
      <c r="DVZ34" s="2425"/>
      <c r="DWA34" s="2425"/>
      <c r="DWB34" s="2425"/>
      <c r="DWC34" s="2425"/>
      <c r="DWD34" s="2425"/>
      <c r="DWE34" s="2425"/>
      <c r="DWF34" s="2425"/>
      <c r="DWG34" s="2425"/>
      <c r="DWH34" s="2425"/>
      <c r="DWI34" s="2425"/>
      <c r="DWJ34" s="2425"/>
      <c r="DWK34" s="2425"/>
      <c r="DWL34" s="2425"/>
      <c r="DWM34" s="2425"/>
      <c r="DWN34" s="2425"/>
      <c r="DWO34" s="2425"/>
      <c r="DWP34" s="2425"/>
      <c r="DWQ34" s="2425"/>
      <c r="DWR34" s="2425"/>
      <c r="DWS34" s="2425"/>
      <c r="DWT34" s="2425"/>
      <c r="DWU34" s="2425"/>
      <c r="DWV34" s="2425"/>
      <c r="DWW34" s="2425"/>
      <c r="DWX34" s="2425"/>
      <c r="DWY34" s="2425"/>
      <c r="DWZ34" s="2425"/>
      <c r="DXA34" s="2425"/>
      <c r="DXB34" s="2425"/>
      <c r="DXC34" s="2425"/>
      <c r="DXD34" s="2425"/>
      <c r="DXE34" s="2425"/>
      <c r="DXF34" s="2425"/>
      <c r="DXG34" s="2425"/>
      <c r="DXH34" s="2425"/>
      <c r="DXI34" s="2425"/>
      <c r="DXJ34" s="2425"/>
      <c r="DXK34" s="2425"/>
      <c r="DXL34" s="2425"/>
      <c r="DXM34" s="2425"/>
      <c r="DXN34" s="2425"/>
      <c r="DXO34" s="2425"/>
      <c r="DXP34" s="2425"/>
      <c r="DXQ34" s="2425"/>
      <c r="DXR34" s="2425"/>
      <c r="DXS34" s="2425"/>
      <c r="DXT34" s="2425"/>
      <c r="DXU34" s="2425"/>
      <c r="DXV34" s="2425"/>
      <c r="DXW34" s="2425"/>
      <c r="DXX34" s="2425"/>
      <c r="DXY34" s="2425"/>
      <c r="DXZ34" s="2425"/>
      <c r="DYA34" s="2425"/>
      <c r="DYB34" s="2425"/>
      <c r="DYC34" s="2425"/>
      <c r="DYD34" s="2425"/>
      <c r="DYE34" s="2425"/>
      <c r="DYF34" s="2425"/>
      <c r="DYG34" s="2425"/>
      <c r="DYH34" s="2425"/>
      <c r="DYI34" s="2425"/>
      <c r="DYJ34" s="2425"/>
      <c r="DYK34" s="2425"/>
      <c r="DYL34" s="2425"/>
      <c r="DYM34" s="2425"/>
      <c r="DYN34" s="2425"/>
      <c r="DYO34" s="2425"/>
      <c r="DYP34" s="2425"/>
      <c r="DYQ34" s="2425"/>
      <c r="DYR34" s="2425"/>
      <c r="DYS34" s="2425"/>
      <c r="DYT34" s="2425"/>
      <c r="DYU34" s="2425"/>
      <c r="DYV34" s="2425"/>
      <c r="DYW34" s="2425"/>
      <c r="DYX34" s="2425"/>
      <c r="DYY34" s="2425"/>
      <c r="DYZ34" s="2425"/>
      <c r="DZA34" s="2425"/>
      <c r="DZB34" s="2425"/>
      <c r="DZC34" s="2425"/>
      <c r="DZD34" s="2425"/>
      <c r="DZE34" s="2425"/>
      <c r="DZF34" s="2425"/>
      <c r="DZG34" s="2425"/>
      <c r="DZH34" s="2425"/>
      <c r="DZI34" s="2425"/>
      <c r="DZJ34" s="2425"/>
      <c r="DZK34" s="2425"/>
      <c r="DZL34" s="2425"/>
      <c r="DZM34" s="2425"/>
      <c r="DZN34" s="2425"/>
      <c r="DZO34" s="2425"/>
      <c r="DZP34" s="2425"/>
      <c r="DZQ34" s="2425"/>
      <c r="DZR34" s="2425"/>
      <c r="DZS34" s="2425"/>
      <c r="DZT34" s="2425"/>
      <c r="DZU34" s="2425"/>
      <c r="DZV34" s="2425"/>
      <c r="DZW34" s="2425"/>
      <c r="DZX34" s="2425"/>
      <c r="DZY34" s="2425"/>
      <c r="DZZ34" s="2425"/>
      <c r="EAA34" s="2425"/>
      <c r="EAB34" s="2425"/>
      <c r="EAC34" s="2425"/>
      <c r="EAD34" s="2425"/>
      <c r="EAE34" s="2425"/>
      <c r="EAF34" s="2425"/>
      <c r="EAG34" s="2425"/>
      <c r="EAH34" s="2425"/>
      <c r="EAI34" s="2425"/>
      <c r="EAJ34" s="2425"/>
      <c r="EAK34" s="2425"/>
      <c r="EAL34" s="2425"/>
      <c r="EAM34" s="2425"/>
      <c r="EAN34" s="2425"/>
      <c r="EAO34" s="2425"/>
      <c r="EAP34" s="2425"/>
      <c r="EAQ34" s="2425"/>
      <c r="EAR34" s="2425"/>
      <c r="EAS34" s="2425"/>
      <c r="EAT34" s="2425"/>
      <c r="EAU34" s="2425"/>
      <c r="EAV34" s="2425"/>
      <c r="EAW34" s="2425"/>
      <c r="EAX34" s="2425"/>
      <c r="EAY34" s="2425"/>
      <c r="EAZ34" s="2425"/>
      <c r="EBA34" s="2425"/>
      <c r="EBB34" s="2425"/>
      <c r="EBC34" s="2425"/>
      <c r="EBD34" s="2425"/>
      <c r="EBE34" s="2425"/>
      <c r="EBF34" s="2425"/>
      <c r="EBG34" s="2425"/>
      <c r="EBH34" s="2425"/>
      <c r="EBI34" s="2425"/>
      <c r="EBJ34" s="2425"/>
      <c r="EBK34" s="2425"/>
      <c r="EBL34" s="2425"/>
      <c r="EBM34" s="2425"/>
      <c r="EBN34" s="2425"/>
      <c r="EBO34" s="2425"/>
      <c r="EBP34" s="2425"/>
      <c r="EBQ34" s="2425"/>
      <c r="EBR34" s="2425"/>
      <c r="EBS34" s="2425"/>
      <c r="EBT34" s="2425"/>
      <c r="EBU34" s="2425"/>
      <c r="EBV34" s="2425"/>
      <c r="EBW34" s="2425"/>
      <c r="EBX34" s="2425"/>
      <c r="EBY34" s="2425"/>
      <c r="EBZ34" s="2425"/>
      <c r="ECA34" s="2425"/>
      <c r="ECB34" s="2425"/>
      <c r="ECC34" s="2425"/>
      <c r="ECD34" s="2425"/>
      <c r="ECE34" s="2425"/>
      <c r="ECF34" s="2425"/>
      <c r="ECG34" s="2425"/>
      <c r="ECH34" s="2425"/>
      <c r="ECI34" s="2425"/>
      <c r="ECJ34" s="2425"/>
      <c r="ECK34" s="2425"/>
      <c r="ECL34" s="2425"/>
      <c r="ECM34" s="2425"/>
      <c r="ECN34" s="2425"/>
      <c r="ECO34" s="2425"/>
      <c r="ECP34" s="2425"/>
      <c r="ECQ34" s="2425"/>
      <c r="ECR34" s="2425"/>
      <c r="ECS34" s="2425"/>
      <c r="ECT34" s="2425"/>
      <c r="ECU34" s="2425"/>
      <c r="ECV34" s="2425"/>
      <c r="ECW34" s="2425"/>
      <c r="ECX34" s="2425"/>
      <c r="ECY34" s="2425"/>
      <c r="ECZ34" s="2425"/>
      <c r="EDA34" s="2425"/>
      <c r="EDB34" s="2425"/>
      <c r="EDC34" s="2425"/>
      <c r="EDD34" s="2425"/>
      <c r="EDE34" s="2425"/>
      <c r="EDF34" s="2425"/>
      <c r="EDG34" s="2425"/>
      <c r="EDH34" s="2425"/>
      <c r="EDI34" s="2425"/>
      <c r="EDJ34" s="2425"/>
      <c r="EDK34" s="2425"/>
      <c r="EDL34" s="2425"/>
      <c r="EDM34" s="2425"/>
      <c r="EDN34" s="2425"/>
      <c r="EDO34" s="2425"/>
      <c r="EDP34" s="2425"/>
      <c r="EDQ34" s="2425"/>
      <c r="EDR34" s="2425"/>
      <c r="EDS34" s="2425"/>
      <c r="EDT34" s="2425"/>
      <c r="EDU34" s="2425"/>
      <c r="EDV34" s="2425"/>
      <c r="EDW34" s="2425"/>
      <c r="EDX34" s="2425"/>
      <c r="EDY34" s="2425"/>
      <c r="EDZ34" s="2425"/>
      <c r="EEA34" s="2425"/>
      <c r="EEB34" s="2425"/>
      <c r="EEC34" s="2425"/>
      <c r="EED34" s="2425"/>
      <c r="EEE34" s="2425"/>
      <c r="EEF34" s="2425"/>
      <c r="EEG34" s="2425"/>
      <c r="EEH34" s="2425"/>
      <c r="EEI34" s="2425"/>
      <c r="EEJ34" s="2425"/>
      <c r="EEK34" s="2425"/>
      <c r="EEL34" s="2425"/>
      <c r="EEM34" s="2425"/>
      <c r="EEN34" s="2425"/>
      <c r="EEO34" s="2425"/>
      <c r="EEP34" s="2425"/>
      <c r="EEQ34" s="2425"/>
      <c r="EER34" s="2425"/>
      <c r="EES34" s="2425"/>
      <c r="EET34" s="2425"/>
      <c r="EEU34" s="2425"/>
      <c r="EEV34" s="2425"/>
      <c r="EEW34" s="2425"/>
      <c r="EEX34" s="2425"/>
      <c r="EEY34" s="2425"/>
      <c r="EEZ34" s="2425"/>
      <c r="EFA34" s="2425"/>
      <c r="EFB34" s="2425"/>
      <c r="EFC34" s="2425"/>
      <c r="EFD34" s="2425"/>
      <c r="EFE34" s="2425"/>
      <c r="EFF34" s="2425"/>
      <c r="EFG34" s="2425"/>
      <c r="EFH34" s="2425"/>
      <c r="EFI34" s="2425"/>
      <c r="EFJ34" s="2425"/>
      <c r="EFK34" s="2425"/>
      <c r="EFL34" s="2425"/>
      <c r="EFM34" s="2425"/>
      <c r="EFN34" s="2425"/>
      <c r="EFO34" s="2425"/>
      <c r="EFP34" s="2425"/>
      <c r="EFQ34" s="2425"/>
      <c r="EFR34" s="2425"/>
      <c r="EFS34" s="2425"/>
      <c r="EFT34" s="2425"/>
      <c r="EFU34" s="2425"/>
      <c r="EFV34" s="2425"/>
      <c r="EFW34" s="2425"/>
      <c r="EFX34" s="2425"/>
      <c r="EFY34" s="2425"/>
      <c r="EFZ34" s="2425"/>
      <c r="EGA34" s="2425"/>
      <c r="EGB34" s="2425"/>
      <c r="EGC34" s="2425"/>
      <c r="EGD34" s="2425"/>
      <c r="EGE34" s="2425"/>
      <c r="EGF34" s="2425"/>
      <c r="EGG34" s="2425"/>
      <c r="EGH34" s="2425"/>
      <c r="EGI34" s="2425"/>
      <c r="EGJ34" s="2425"/>
      <c r="EGK34" s="2425"/>
      <c r="EGL34" s="2425"/>
      <c r="EGM34" s="2425"/>
      <c r="EGN34" s="2425"/>
      <c r="EGO34" s="2425"/>
      <c r="EGP34" s="2425"/>
      <c r="EGQ34" s="2425"/>
      <c r="EGR34" s="2425"/>
      <c r="EGS34" s="2425"/>
      <c r="EGT34" s="2425"/>
      <c r="EGU34" s="2425"/>
      <c r="EGV34" s="2425"/>
      <c r="EGW34" s="2425"/>
      <c r="EGX34" s="2425"/>
      <c r="EGY34" s="2425"/>
      <c r="EGZ34" s="2425"/>
      <c r="EHA34" s="2425"/>
      <c r="EHB34" s="2425"/>
      <c r="EHC34" s="2425"/>
      <c r="EHD34" s="2425"/>
      <c r="EHE34" s="2425"/>
      <c r="EHF34" s="2425"/>
      <c r="EHG34" s="2425"/>
      <c r="EHH34" s="2425"/>
      <c r="EHI34" s="2425"/>
      <c r="EHJ34" s="2425"/>
      <c r="EHK34" s="2425"/>
      <c r="EHL34" s="2425"/>
      <c r="EHM34" s="2425"/>
      <c r="EHN34" s="2425"/>
      <c r="EHO34" s="2425"/>
      <c r="EHP34" s="2425"/>
      <c r="EHQ34" s="2425"/>
      <c r="EHR34" s="2425"/>
      <c r="EHS34" s="2425"/>
      <c r="EHT34" s="2425"/>
      <c r="EHU34" s="2425"/>
      <c r="EHV34" s="2425"/>
      <c r="EHW34" s="2425"/>
      <c r="EHX34" s="2425"/>
      <c r="EHY34" s="2425"/>
      <c r="EHZ34" s="2425"/>
      <c r="EIA34" s="2425"/>
      <c r="EIB34" s="2425"/>
      <c r="EIC34" s="2425"/>
      <c r="EID34" s="2425"/>
      <c r="EIE34" s="2425"/>
      <c r="EIF34" s="2425"/>
      <c r="EIG34" s="2425"/>
      <c r="EIH34" s="2425"/>
      <c r="EII34" s="2425"/>
      <c r="EIJ34" s="2425"/>
      <c r="EIK34" s="2425"/>
      <c r="EIL34" s="2425"/>
      <c r="EIM34" s="2425"/>
      <c r="EIN34" s="2425"/>
      <c r="EIO34" s="2425"/>
      <c r="EIP34" s="2425"/>
      <c r="EIQ34" s="2425"/>
      <c r="EIR34" s="2425"/>
      <c r="EIS34" s="2425"/>
      <c r="EIT34" s="2425"/>
      <c r="EIU34" s="2425"/>
      <c r="EIV34" s="2425"/>
      <c r="EIW34" s="2425"/>
      <c r="EIX34" s="2425"/>
      <c r="EIY34" s="2425"/>
      <c r="EIZ34" s="2425"/>
      <c r="EJA34" s="2425"/>
      <c r="EJB34" s="2425"/>
      <c r="EJC34" s="2425"/>
      <c r="EJD34" s="2425"/>
      <c r="EJE34" s="2425"/>
      <c r="EJF34" s="2425"/>
      <c r="EJG34" s="2425"/>
      <c r="EJH34" s="2425"/>
      <c r="EJI34" s="2425"/>
      <c r="EJJ34" s="2425"/>
      <c r="EJK34" s="2425"/>
      <c r="EJL34" s="2425"/>
      <c r="EJM34" s="2425"/>
      <c r="EJN34" s="2425"/>
      <c r="EJO34" s="2425"/>
      <c r="EJP34" s="2425"/>
      <c r="EJQ34" s="2425"/>
      <c r="EJR34" s="2425"/>
      <c r="EJS34" s="2425"/>
      <c r="EJT34" s="2425"/>
      <c r="EJU34" s="2425"/>
      <c r="EJV34" s="2425"/>
      <c r="EJW34" s="2425"/>
      <c r="EJX34" s="2425"/>
      <c r="EJY34" s="2425"/>
      <c r="EJZ34" s="2425"/>
      <c r="EKA34" s="2425"/>
      <c r="EKB34" s="2425"/>
      <c r="EKC34" s="2425"/>
      <c r="EKD34" s="2425"/>
      <c r="EKE34" s="2425"/>
      <c r="EKF34" s="2425"/>
      <c r="EKG34" s="2425"/>
      <c r="EKH34" s="2425"/>
      <c r="EKI34" s="2425"/>
      <c r="EKJ34" s="2425"/>
      <c r="EKK34" s="2425"/>
      <c r="EKL34" s="2425"/>
      <c r="EKM34" s="2425"/>
      <c r="EKN34" s="2425"/>
      <c r="EKO34" s="2425"/>
      <c r="EKP34" s="2425"/>
      <c r="EKQ34" s="2425"/>
      <c r="EKR34" s="2425"/>
      <c r="EKS34" s="2425"/>
      <c r="EKT34" s="2425"/>
      <c r="EKU34" s="2425"/>
      <c r="EKV34" s="2425"/>
      <c r="EKW34" s="2425"/>
      <c r="EKX34" s="2425"/>
      <c r="EKY34" s="2425"/>
      <c r="EKZ34" s="2425"/>
      <c r="ELA34" s="2425"/>
      <c r="ELB34" s="2425"/>
      <c r="ELC34" s="2425"/>
      <c r="ELD34" s="2425"/>
      <c r="ELE34" s="2425"/>
      <c r="ELF34" s="2425"/>
      <c r="ELG34" s="2425"/>
      <c r="ELH34" s="2425"/>
      <c r="ELI34" s="2425"/>
      <c r="ELJ34" s="2425"/>
      <c r="ELK34" s="2425"/>
      <c r="ELL34" s="2425"/>
      <c r="ELM34" s="2425"/>
      <c r="ELN34" s="2425"/>
      <c r="ELO34" s="2425"/>
      <c r="ELP34" s="2425"/>
      <c r="ELQ34" s="2425"/>
      <c r="ELR34" s="2425"/>
      <c r="ELS34" s="2425"/>
      <c r="ELT34" s="2425"/>
      <c r="ELU34" s="2425"/>
      <c r="ELV34" s="2425"/>
      <c r="ELW34" s="2425"/>
      <c r="ELX34" s="2425"/>
      <c r="ELY34" s="2425"/>
      <c r="ELZ34" s="2425"/>
      <c r="EMA34" s="2425"/>
      <c r="EMB34" s="2425"/>
      <c r="EMC34" s="2425"/>
      <c r="EMD34" s="2425"/>
      <c r="EME34" s="2425"/>
      <c r="EMF34" s="2425"/>
      <c r="EMG34" s="2425"/>
      <c r="EMH34" s="2425"/>
      <c r="EMI34" s="2425"/>
      <c r="EMJ34" s="2425"/>
      <c r="EMK34" s="2425"/>
      <c r="EML34" s="2425"/>
      <c r="EMM34" s="2425"/>
      <c r="EMN34" s="2425"/>
      <c r="EMO34" s="2425"/>
      <c r="EMP34" s="2425"/>
      <c r="EMQ34" s="2425"/>
      <c r="EMR34" s="2425"/>
      <c r="EMS34" s="2425"/>
      <c r="EMT34" s="2425"/>
      <c r="EMU34" s="2425"/>
      <c r="EMV34" s="2425"/>
      <c r="EMW34" s="2425"/>
      <c r="EMX34" s="2425"/>
      <c r="EMY34" s="2425"/>
      <c r="EMZ34" s="2425"/>
      <c r="ENA34" s="2425"/>
      <c r="ENB34" s="2425"/>
      <c r="ENC34" s="2425"/>
      <c r="END34" s="2425"/>
      <c r="ENE34" s="2425"/>
      <c r="ENF34" s="2425"/>
      <c r="ENG34" s="2425"/>
      <c r="ENH34" s="2425"/>
      <c r="ENI34" s="2425"/>
      <c r="ENJ34" s="2425"/>
      <c r="ENK34" s="2425"/>
      <c r="ENL34" s="2425"/>
      <c r="ENM34" s="2425"/>
      <c r="ENN34" s="2425"/>
      <c r="ENO34" s="2425"/>
      <c r="ENP34" s="2425"/>
      <c r="ENQ34" s="2425"/>
      <c r="ENR34" s="2425"/>
      <c r="ENS34" s="2425"/>
      <c r="ENT34" s="2425"/>
      <c r="ENU34" s="2425"/>
      <c r="ENV34" s="2425"/>
      <c r="ENW34" s="2425"/>
      <c r="ENX34" s="2425"/>
      <c r="ENY34" s="2425"/>
      <c r="ENZ34" s="2425"/>
      <c r="EOA34" s="2425"/>
      <c r="EOB34" s="2425"/>
      <c r="EOC34" s="2425"/>
      <c r="EOD34" s="2425"/>
      <c r="EOE34" s="2425"/>
      <c r="EOF34" s="2425"/>
      <c r="EOG34" s="2425"/>
      <c r="EOH34" s="2425"/>
      <c r="EOI34" s="2425"/>
      <c r="EOJ34" s="2425"/>
      <c r="EOK34" s="2425"/>
      <c r="EOL34" s="2425"/>
      <c r="EOM34" s="2425"/>
      <c r="EON34" s="2425"/>
      <c r="EOO34" s="2425"/>
      <c r="EOP34" s="2425"/>
      <c r="EOQ34" s="2425"/>
      <c r="EOR34" s="2425"/>
      <c r="EOS34" s="2425"/>
      <c r="EOT34" s="2425"/>
      <c r="EOU34" s="2425"/>
      <c r="EOV34" s="2425"/>
      <c r="EOW34" s="2425"/>
      <c r="EOX34" s="2425"/>
      <c r="EOY34" s="2425"/>
      <c r="EOZ34" s="2425"/>
      <c r="EPA34" s="2425"/>
      <c r="EPB34" s="2425"/>
      <c r="EPC34" s="2425"/>
      <c r="EPD34" s="2425"/>
      <c r="EPE34" s="2425"/>
      <c r="EPF34" s="2425"/>
      <c r="EPG34" s="2425"/>
      <c r="EPH34" s="2425"/>
      <c r="EPI34" s="2425"/>
      <c r="EPJ34" s="2425"/>
      <c r="EPK34" s="2425"/>
      <c r="EPL34" s="2425"/>
      <c r="EPM34" s="2425"/>
      <c r="EPN34" s="2425"/>
      <c r="EPO34" s="2425"/>
      <c r="EPP34" s="2425"/>
      <c r="EPQ34" s="2425"/>
      <c r="EPR34" s="2425"/>
      <c r="EPS34" s="2425"/>
      <c r="EPT34" s="2425"/>
      <c r="EPU34" s="2425"/>
      <c r="EPV34" s="2425"/>
      <c r="EPW34" s="2425"/>
      <c r="EPX34" s="2425"/>
      <c r="EPY34" s="2425"/>
      <c r="EPZ34" s="2425"/>
      <c r="EQA34" s="2425"/>
      <c r="EQB34" s="2425"/>
      <c r="EQC34" s="2425"/>
      <c r="EQD34" s="2425"/>
      <c r="EQE34" s="2425"/>
      <c r="EQF34" s="2425"/>
      <c r="EQG34" s="2425"/>
      <c r="EQH34" s="2425"/>
      <c r="EQI34" s="2425"/>
      <c r="EQJ34" s="2425"/>
      <c r="EQK34" s="2425"/>
      <c r="EQL34" s="2425"/>
      <c r="EQM34" s="2425"/>
      <c r="EQN34" s="2425"/>
      <c r="EQO34" s="2425"/>
      <c r="EQP34" s="2425"/>
      <c r="EQQ34" s="2425"/>
      <c r="EQR34" s="2425"/>
      <c r="EQS34" s="2425"/>
      <c r="EQT34" s="2425"/>
      <c r="EQU34" s="2425"/>
      <c r="EQV34" s="2425"/>
      <c r="EQW34" s="2425"/>
      <c r="EQX34" s="2425"/>
      <c r="EQY34" s="2425"/>
      <c r="EQZ34" s="2425"/>
      <c r="ERA34" s="2425"/>
      <c r="ERB34" s="2425"/>
      <c r="ERC34" s="2425"/>
      <c r="ERD34" s="2425"/>
      <c r="ERE34" s="2425"/>
      <c r="ERF34" s="2425"/>
      <c r="ERG34" s="2425"/>
      <c r="ERH34" s="2425"/>
      <c r="ERI34" s="2425"/>
      <c r="ERJ34" s="2425"/>
      <c r="ERK34" s="2425"/>
      <c r="ERL34" s="2425"/>
      <c r="ERM34" s="2425"/>
      <c r="ERN34" s="2425"/>
      <c r="ERO34" s="2425"/>
      <c r="ERP34" s="2425"/>
      <c r="ERQ34" s="2425"/>
      <c r="ERR34" s="2425"/>
      <c r="ERS34" s="2425"/>
      <c r="ERT34" s="2425"/>
      <c r="ERU34" s="2425"/>
      <c r="ERV34" s="2425"/>
      <c r="ERW34" s="2425"/>
      <c r="ERX34" s="2425"/>
      <c r="ERY34" s="2425"/>
      <c r="ERZ34" s="2425"/>
      <c r="ESA34" s="2425"/>
      <c r="ESB34" s="2425"/>
      <c r="ESC34" s="2425"/>
      <c r="ESD34" s="2425"/>
      <c r="ESE34" s="2425"/>
      <c r="ESF34" s="2425"/>
      <c r="ESG34" s="2425"/>
      <c r="ESH34" s="2425"/>
      <c r="ESI34" s="2425"/>
      <c r="ESJ34" s="2425"/>
      <c r="ESK34" s="2425"/>
      <c r="ESL34" s="2425"/>
      <c r="ESM34" s="2425"/>
      <c r="ESN34" s="2425"/>
      <c r="ESO34" s="2425"/>
      <c r="ESP34" s="2425"/>
      <c r="ESQ34" s="2425"/>
      <c r="ESR34" s="2425"/>
      <c r="ESS34" s="2425"/>
      <c r="EST34" s="2425"/>
      <c r="ESU34" s="2425"/>
      <c r="ESV34" s="2425"/>
      <c r="ESW34" s="2425"/>
      <c r="ESX34" s="2425"/>
      <c r="ESY34" s="2425"/>
      <c r="ESZ34" s="2425"/>
      <c r="ETA34" s="2425"/>
      <c r="ETB34" s="2425"/>
      <c r="ETC34" s="2425"/>
      <c r="ETD34" s="2425"/>
      <c r="ETE34" s="2425"/>
      <c r="ETF34" s="2425"/>
      <c r="ETG34" s="2425"/>
      <c r="ETH34" s="2425"/>
      <c r="ETI34" s="2425"/>
      <c r="ETJ34" s="2425"/>
      <c r="ETK34" s="2425"/>
      <c r="ETL34" s="2425"/>
      <c r="ETM34" s="2425"/>
      <c r="ETN34" s="2425"/>
      <c r="ETO34" s="2425"/>
      <c r="ETP34" s="2425"/>
      <c r="ETQ34" s="2425"/>
      <c r="ETR34" s="2425"/>
      <c r="ETS34" s="2425"/>
      <c r="ETT34" s="2425"/>
      <c r="ETU34" s="2425"/>
      <c r="ETV34" s="2425"/>
      <c r="ETW34" s="2425"/>
      <c r="ETX34" s="2425"/>
      <c r="ETY34" s="2425"/>
      <c r="ETZ34" s="2425"/>
      <c r="EUA34" s="2425"/>
      <c r="EUB34" s="2425"/>
      <c r="EUC34" s="2425"/>
      <c r="EUD34" s="2425"/>
      <c r="EUE34" s="2425"/>
      <c r="EUF34" s="2425"/>
      <c r="EUG34" s="2425"/>
      <c r="EUH34" s="2425"/>
      <c r="EUI34" s="2425"/>
      <c r="EUJ34" s="2425"/>
      <c r="EUK34" s="2425"/>
      <c r="EUL34" s="2425"/>
      <c r="EUM34" s="2425"/>
      <c r="EUN34" s="2425"/>
      <c r="EUO34" s="2425"/>
      <c r="EUP34" s="2425"/>
      <c r="EUQ34" s="2425"/>
      <c r="EUR34" s="2425"/>
      <c r="EUS34" s="2425"/>
      <c r="EUT34" s="2425"/>
      <c r="EUU34" s="2425"/>
      <c r="EUV34" s="2425"/>
      <c r="EUW34" s="2425"/>
      <c r="EUX34" s="2425"/>
      <c r="EUY34" s="2425"/>
      <c r="EUZ34" s="2425"/>
      <c r="EVA34" s="2425"/>
      <c r="EVB34" s="2425"/>
      <c r="EVC34" s="2425"/>
      <c r="EVD34" s="2425"/>
      <c r="EVE34" s="2425"/>
      <c r="EVF34" s="2425"/>
      <c r="EVG34" s="2425"/>
      <c r="EVH34" s="2425"/>
      <c r="EVI34" s="2425"/>
      <c r="EVJ34" s="2425"/>
      <c r="EVK34" s="2425"/>
      <c r="EVL34" s="2425"/>
      <c r="EVM34" s="2425"/>
      <c r="EVN34" s="2425"/>
      <c r="EVO34" s="2425"/>
      <c r="EVP34" s="2425"/>
      <c r="EVQ34" s="2425"/>
      <c r="EVR34" s="2425"/>
      <c r="EVS34" s="2425"/>
      <c r="EVT34" s="2425"/>
      <c r="EVU34" s="2425"/>
      <c r="EVV34" s="2425"/>
      <c r="EVW34" s="2425"/>
      <c r="EVX34" s="2425"/>
      <c r="EVY34" s="2425"/>
      <c r="EVZ34" s="2425"/>
      <c r="EWA34" s="2425"/>
      <c r="EWB34" s="2425"/>
      <c r="EWC34" s="2425"/>
      <c r="EWD34" s="2425"/>
      <c r="EWE34" s="2425"/>
      <c r="EWF34" s="2425"/>
      <c r="EWG34" s="2425"/>
      <c r="EWH34" s="2425"/>
      <c r="EWI34" s="2425"/>
      <c r="EWJ34" s="2425"/>
      <c r="EWK34" s="2425"/>
      <c r="EWL34" s="2425"/>
      <c r="EWM34" s="2425"/>
      <c r="EWN34" s="2425"/>
      <c r="EWO34" s="2425"/>
      <c r="EWP34" s="2425"/>
      <c r="EWQ34" s="2425"/>
      <c r="EWR34" s="2425"/>
      <c r="EWS34" s="2425"/>
      <c r="EWT34" s="2425"/>
      <c r="EWU34" s="2425"/>
      <c r="EWV34" s="2425"/>
      <c r="EWW34" s="2425"/>
      <c r="EWX34" s="2425"/>
      <c r="EWY34" s="2425"/>
      <c r="EWZ34" s="2425"/>
      <c r="EXA34" s="2425"/>
      <c r="EXB34" s="2425"/>
      <c r="EXC34" s="2425"/>
      <c r="EXD34" s="2425"/>
      <c r="EXE34" s="2425"/>
      <c r="EXF34" s="2425"/>
      <c r="EXG34" s="2425"/>
      <c r="EXH34" s="2425"/>
      <c r="EXI34" s="2425"/>
      <c r="EXJ34" s="2425"/>
      <c r="EXK34" s="2425"/>
      <c r="EXL34" s="2425"/>
      <c r="EXM34" s="2425"/>
      <c r="EXN34" s="2425"/>
      <c r="EXO34" s="2425"/>
      <c r="EXP34" s="2425"/>
      <c r="EXQ34" s="2425"/>
      <c r="EXR34" s="2425"/>
      <c r="EXS34" s="2425"/>
      <c r="EXT34" s="2425"/>
      <c r="EXU34" s="2425"/>
      <c r="EXV34" s="2425"/>
      <c r="EXW34" s="2425"/>
      <c r="EXX34" s="2425"/>
      <c r="EXY34" s="2425"/>
      <c r="EXZ34" s="2425"/>
      <c r="EYA34" s="2425"/>
      <c r="EYB34" s="2425"/>
      <c r="EYC34" s="2425"/>
      <c r="EYD34" s="2425"/>
      <c r="EYE34" s="2425"/>
      <c r="EYF34" s="2425"/>
      <c r="EYG34" s="2425"/>
      <c r="EYH34" s="2425"/>
      <c r="EYI34" s="2425"/>
      <c r="EYJ34" s="2425"/>
      <c r="EYK34" s="2425"/>
      <c r="EYL34" s="2425"/>
      <c r="EYM34" s="2425"/>
      <c r="EYN34" s="2425"/>
      <c r="EYO34" s="2425"/>
      <c r="EYP34" s="2425"/>
      <c r="EYQ34" s="2425"/>
      <c r="EYR34" s="2425"/>
      <c r="EYS34" s="2425"/>
      <c r="EYT34" s="2425"/>
      <c r="EYU34" s="2425"/>
      <c r="EYV34" s="2425"/>
      <c r="EYW34" s="2425"/>
      <c r="EYX34" s="2425"/>
      <c r="EYY34" s="2425"/>
      <c r="EYZ34" s="2425"/>
      <c r="EZA34" s="2425"/>
      <c r="EZB34" s="2425"/>
      <c r="EZC34" s="2425"/>
      <c r="EZD34" s="2425"/>
      <c r="EZE34" s="2425"/>
      <c r="EZF34" s="2425"/>
      <c r="EZG34" s="2425"/>
      <c r="EZH34" s="2425"/>
      <c r="EZI34" s="2425"/>
      <c r="EZJ34" s="2425"/>
      <c r="EZK34" s="2425"/>
      <c r="EZL34" s="2425"/>
      <c r="EZM34" s="2425"/>
      <c r="EZN34" s="2425"/>
      <c r="EZO34" s="2425"/>
      <c r="EZP34" s="2425"/>
      <c r="EZQ34" s="2425"/>
      <c r="EZR34" s="2425"/>
      <c r="EZS34" s="2425"/>
      <c r="EZT34" s="2425"/>
      <c r="EZU34" s="2425"/>
      <c r="EZV34" s="2425"/>
      <c r="EZW34" s="2425"/>
      <c r="EZX34" s="2425"/>
      <c r="EZY34" s="2425"/>
      <c r="EZZ34" s="2425"/>
      <c r="FAA34" s="2425"/>
      <c r="FAB34" s="2425"/>
      <c r="FAC34" s="2425"/>
      <c r="FAD34" s="2425"/>
      <c r="FAE34" s="2425"/>
      <c r="FAF34" s="2425"/>
      <c r="FAG34" s="2425"/>
      <c r="FAH34" s="2425"/>
      <c r="FAI34" s="2425"/>
      <c r="FAJ34" s="2425"/>
      <c r="FAK34" s="2425"/>
      <c r="FAL34" s="2425"/>
      <c r="FAM34" s="2425"/>
      <c r="FAN34" s="2425"/>
      <c r="FAO34" s="2425"/>
      <c r="FAP34" s="2425"/>
      <c r="FAQ34" s="2425"/>
      <c r="FAR34" s="2425"/>
      <c r="FAS34" s="2425"/>
      <c r="FAT34" s="2425"/>
      <c r="FAU34" s="2425"/>
      <c r="FAV34" s="2425"/>
      <c r="FAW34" s="2425"/>
      <c r="FAX34" s="2425"/>
      <c r="FAY34" s="2425"/>
      <c r="FAZ34" s="2425"/>
      <c r="FBA34" s="2425"/>
      <c r="FBB34" s="2425"/>
      <c r="FBC34" s="2425"/>
      <c r="FBD34" s="2425"/>
      <c r="FBE34" s="2425"/>
      <c r="FBF34" s="2425"/>
      <c r="FBG34" s="2425"/>
      <c r="FBH34" s="2425"/>
      <c r="FBI34" s="2425"/>
      <c r="FBJ34" s="2425"/>
      <c r="FBK34" s="2425"/>
      <c r="FBL34" s="2425"/>
      <c r="FBM34" s="2425"/>
      <c r="FBN34" s="2425"/>
      <c r="FBO34" s="2425"/>
      <c r="FBP34" s="2425"/>
      <c r="FBQ34" s="2425"/>
      <c r="FBR34" s="2425"/>
      <c r="FBS34" s="2425"/>
      <c r="FBT34" s="2425"/>
      <c r="FBU34" s="2425"/>
      <c r="FBV34" s="2425"/>
      <c r="FBW34" s="2425"/>
      <c r="FBX34" s="2425"/>
      <c r="FBY34" s="2425"/>
      <c r="FBZ34" s="2425"/>
      <c r="FCA34" s="2425"/>
      <c r="FCB34" s="2425"/>
      <c r="FCC34" s="2425"/>
      <c r="FCD34" s="2425"/>
      <c r="FCE34" s="2425"/>
      <c r="FCF34" s="2425"/>
      <c r="FCG34" s="2425"/>
      <c r="FCH34" s="2425"/>
      <c r="FCI34" s="2425"/>
      <c r="FCJ34" s="2425"/>
      <c r="FCK34" s="2425"/>
      <c r="FCL34" s="2425"/>
      <c r="FCM34" s="2425"/>
      <c r="FCN34" s="2425"/>
      <c r="FCO34" s="2425"/>
      <c r="FCP34" s="2425"/>
      <c r="FCQ34" s="2425"/>
      <c r="FCR34" s="2425"/>
      <c r="FCS34" s="2425"/>
      <c r="FCT34" s="2425"/>
      <c r="FCU34" s="2425"/>
      <c r="FCV34" s="2425"/>
      <c r="FCW34" s="2425"/>
      <c r="FCX34" s="2425"/>
      <c r="FCY34" s="2425"/>
      <c r="FCZ34" s="2425"/>
      <c r="FDA34" s="2425"/>
      <c r="FDB34" s="2425"/>
      <c r="FDC34" s="2425"/>
      <c r="FDD34" s="2425"/>
      <c r="FDE34" s="2425"/>
      <c r="FDF34" s="2425"/>
      <c r="FDG34" s="2425"/>
      <c r="FDH34" s="2425"/>
      <c r="FDI34" s="2425"/>
      <c r="FDJ34" s="2425"/>
      <c r="FDK34" s="2425"/>
      <c r="FDL34" s="2425"/>
      <c r="FDM34" s="2425"/>
      <c r="FDN34" s="2425"/>
      <c r="FDO34" s="2425"/>
      <c r="FDP34" s="2425"/>
      <c r="FDQ34" s="2425"/>
      <c r="FDR34" s="2425"/>
      <c r="FDS34" s="2425"/>
      <c r="FDT34" s="2425"/>
      <c r="FDU34" s="2425"/>
      <c r="FDV34" s="2425"/>
      <c r="FDW34" s="2425"/>
      <c r="FDX34" s="2425"/>
      <c r="FDY34" s="2425"/>
      <c r="FDZ34" s="2425"/>
      <c r="FEA34" s="2425"/>
      <c r="FEB34" s="2425"/>
      <c r="FEC34" s="2425"/>
      <c r="FED34" s="2425"/>
      <c r="FEE34" s="2425"/>
      <c r="FEF34" s="2425"/>
      <c r="FEG34" s="2425"/>
      <c r="FEH34" s="2425"/>
      <c r="FEI34" s="2425"/>
      <c r="FEJ34" s="2425"/>
      <c r="FEK34" s="2425"/>
      <c r="FEL34" s="2425"/>
      <c r="FEM34" s="2425"/>
      <c r="FEN34" s="2425"/>
      <c r="FEO34" s="2425"/>
      <c r="FEP34" s="2425"/>
      <c r="FEQ34" s="2425"/>
      <c r="FER34" s="2425"/>
      <c r="FES34" s="2425"/>
      <c r="FET34" s="2425"/>
      <c r="FEU34" s="2425"/>
      <c r="FEV34" s="2425"/>
      <c r="FEW34" s="2425"/>
      <c r="FEX34" s="2425"/>
      <c r="FEY34" s="2425"/>
      <c r="FEZ34" s="2425"/>
      <c r="FFA34" s="2425"/>
      <c r="FFB34" s="2425"/>
      <c r="FFC34" s="2425"/>
      <c r="FFD34" s="2425"/>
      <c r="FFE34" s="2425"/>
      <c r="FFF34" s="2425"/>
      <c r="FFG34" s="2425"/>
      <c r="FFH34" s="2425"/>
      <c r="FFI34" s="2425"/>
      <c r="FFJ34" s="2425"/>
      <c r="FFK34" s="2425"/>
      <c r="FFL34" s="2425"/>
      <c r="FFM34" s="2425"/>
      <c r="FFN34" s="2425"/>
      <c r="FFO34" s="2425"/>
      <c r="FFP34" s="2425"/>
      <c r="FFQ34" s="2425"/>
      <c r="FFR34" s="2425"/>
      <c r="FFS34" s="2425"/>
      <c r="FFT34" s="2425"/>
      <c r="FFU34" s="2425"/>
      <c r="FFV34" s="2425"/>
      <c r="FFW34" s="2425"/>
      <c r="FFX34" s="2425"/>
      <c r="FFY34" s="2425"/>
      <c r="FFZ34" s="2425"/>
      <c r="FGA34" s="2425"/>
      <c r="FGB34" s="2425"/>
      <c r="FGC34" s="2425"/>
      <c r="FGD34" s="2425"/>
      <c r="FGE34" s="2425"/>
      <c r="FGF34" s="2425"/>
      <c r="FGG34" s="2425"/>
      <c r="FGH34" s="2425"/>
      <c r="FGI34" s="2425"/>
      <c r="FGJ34" s="2425"/>
      <c r="FGK34" s="2425"/>
      <c r="FGL34" s="2425"/>
      <c r="FGM34" s="2425"/>
      <c r="FGN34" s="2425"/>
      <c r="FGO34" s="2425"/>
      <c r="FGP34" s="2425"/>
      <c r="FGQ34" s="2425"/>
      <c r="FGR34" s="2425"/>
      <c r="FGS34" s="2425"/>
      <c r="FGT34" s="2425"/>
      <c r="FGU34" s="2425"/>
      <c r="FGV34" s="2425"/>
      <c r="FGW34" s="2425"/>
      <c r="FGX34" s="2425"/>
      <c r="FGY34" s="2425"/>
      <c r="FGZ34" s="2425"/>
      <c r="FHA34" s="2425"/>
      <c r="FHB34" s="2425"/>
      <c r="FHC34" s="2425"/>
      <c r="FHD34" s="2425"/>
      <c r="FHE34" s="2425"/>
      <c r="FHF34" s="2425"/>
      <c r="FHG34" s="2425"/>
      <c r="FHH34" s="2425"/>
      <c r="FHI34" s="2425"/>
      <c r="FHJ34" s="2425"/>
      <c r="FHK34" s="2425"/>
      <c r="FHL34" s="2425"/>
      <c r="FHM34" s="2425"/>
      <c r="FHN34" s="2425"/>
      <c r="FHO34" s="2425"/>
      <c r="FHP34" s="2425"/>
      <c r="FHQ34" s="2425"/>
      <c r="FHR34" s="2425"/>
      <c r="FHS34" s="2425"/>
      <c r="FHT34" s="2425"/>
      <c r="FHU34" s="2425"/>
      <c r="FHV34" s="2425"/>
      <c r="FHW34" s="2425"/>
      <c r="FHX34" s="2425"/>
      <c r="FHY34" s="2425"/>
      <c r="FHZ34" s="2425"/>
      <c r="FIA34" s="2425"/>
      <c r="FIB34" s="2425"/>
      <c r="FIC34" s="2425"/>
      <c r="FID34" s="2425"/>
      <c r="FIE34" s="2425"/>
      <c r="FIF34" s="2425"/>
      <c r="FIG34" s="2425"/>
      <c r="FIH34" s="2425"/>
      <c r="FII34" s="2425"/>
      <c r="FIJ34" s="2425"/>
      <c r="FIK34" s="2425"/>
      <c r="FIL34" s="2425"/>
      <c r="FIM34" s="2425"/>
      <c r="FIN34" s="2425"/>
      <c r="FIO34" s="2425"/>
      <c r="FIP34" s="2425"/>
      <c r="FIQ34" s="2425"/>
      <c r="FIR34" s="2425"/>
      <c r="FIS34" s="2425"/>
      <c r="FIT34" s="2425"/>
      <c r="FIU34" s="2425"/>
      <c r="FIV34" s="2425"/>
      <c r="FIW34" s="2425"/>
      <c r="FIX34" s="2425"/>
      <c r="FIY34" s="2425"/>
      <c r="FIZ34" s="2425"/>
      <c r="FJA34" s="2425"/>
      <c r="FJB34" s="2425"/>
      <c r="FJC34" s="2425"/>
      <c r="FJD34" s="2425"/>
      <c r="FJE34" s="2425"/>
      <c r="FJF34" s="2425"/>
      <c r="FJG34" s="2425"/>
      <c r="FJH34" s="2425"/>
      <c r="FJI34" s="2425"/>
      <c r="FJJ34" s="2425"/>
      <c r="FJK34" s="2425"/>
      <c r="FJL34" s="2425"/>
      <c r="FJM34" s="2425"/>
      <c r="FJN34" s="2425"/>
      <c r="FJO34" s="2425"/>
      <c r="FJP34" s="2425"/>
      <c r="FJQ34" s="2425"/>
      <c r="FJR34" s="2425"/>
      <c r="FJS34" s="2425"/>
      <c r="FJT34" s="2425"/>
      <c r="FJU34" s="2425"/>
      <c r="FJV34" s="2425"/>
      <c r="FJW34" s="2425"/>
      <c r="FJX34" s="2425"/>
      <c r="FJY34" s="2425"/>
      <c r="FJZ34" s="2425"/>
      <c r="FKA34" s="2425"/>
      <c r="FKB34" s="2425"/>
      <c r="FKC34" s="2425"/>
      <c r="FKD34" s="2425"/>
      <c r="FKE34" s="2425"/>
      <c r="FKF34" s="2425"/>
      <c r="FKG34" s="2425"/>
      <c r="FKH34" s="2425"/>
      <c r="FKI34" s="2425"/>
      <c r="FKJ34" s="2425"/>
      <c r="FKK34" s="2425"/>
      <c r="FKL34" s="2425"/>
      <c r="FKM34" s="2425"/>
      <c r="FKN34" s="2425"/>
      <c r="FKO34" s="2425"/>
      <c r="FKP34" s="2425"/>
      <c r="FKQ34" s="2425"/>
      <c r="FKR34" s="2425"/>
      <c r="FKS34" s="2425"/>
      <c r="FKT34" s="2425"/>
      <c r="FKU34" s="2425"/>
      <c r="FKV34" s="2425"/>
      <c r="FKW34" s="2425"/>
      <c r="FKX34" s="2425"/>
      <c r="FKY34" s="2425"/>
      <c r="FKZ34" s="2425"/>
      <c r="FLA34" s="2425"/>
      <c r="FLB34" s="2425"/>
      <c r="FLC34" s="2425"/>
      <c r="FLD34" s="2425"/>
      <c r="FLE34" s="2425"/>
      <c r="FLF34" s="2425"/>
      <c r="FLG34" s="2425"/>
      <c r="FLH34" s="2425"/>
      <c r="FLI34" s="2425"/>
      <c r="FLJ34" s="2425"/>
      <c r="FLK34" s="2425"/>
      <c r="FLL34" s="2425"/>
      <c r="FLM34" s="2425"/>
      <c r="FLN34" s="2425"/>
      <c r="FLO34" s="2425"/>
      <c r="FLP34" s="2425"/>
      <c r="FLQ34" s="2425"/>
      <c r="FLR34" s="2425"/>
      <c r="FLS34" s="2425"/>
      <c r="FLT34" s="2425"/>
      <c r="FLU34" s="2425"/>
      <c r="FLV34" s="2425"/>
      <c r="FLW34" s="2425"/>
      <c r="FLX34" s="2425"/>
      <c r="FLY34" s="2425"/>
      <c r="FLZ34" s="2425"/>
      <c r="FMA34" s="2425"/>
      <c r="FMB34" s="2425"/>
      <c r="FMC34" s="2425"/>
      <c r="FMD34" s="2425"/>
      <c r="FME34" s="2425"/>
      <c r="FMF34" s="2425"/>
      <c r="FMG34" s="2425"/>
      <c r="FMH34" s="2425"/>
      <c r="FMI34" s="2425"/>
      <c r="FMJ34" s="2425"/>
      <c r="FMK34" s="2425"/>
      <c r="FML34" s="2425"/>
      <c r="FMM34" s="2425"/>
      <c r="FMN34" s="2425"/>
      <c r="FMO34" s="2425"/>
      <c r="FMP34" s="2425"/>
      <c r="FMQ34" s="2425"/>
      <c r="FMR34" s="2425"/>
      <c r="FMS34" s="2425"/>
      <c r="FMT34" s="2425"/>
      <c r="FMU34" s="2425"/>
      <c r="FMV34" s="2425"/>
      <c r="FMW34" s="2425"/>
      <c r="FMX34" s="2425"/>
      <c r="FMY34" s="2425"/>
      <c r="FMZ34" s="2425"/>
      <c r="FNA34" s="2425"/>
      <c r="FNB34" s="2425"/>
      <c r="FNC34" s="2425"/>
      <c r="FND34" s="2425"/>
      <c r="FNE34" s="2425"/>
      <c r="FNF34" s="2425"/>
      <c r="FNG34" s="2425"/>
      <c r="FNH34" s="2425"/>
      <c r="FNI34" s="2425"/>
      <c r="FNJ34" s="2425"/>
      <c r="FNK34" s="2425"/>
      <c r="FNL34" s="2425"/>
      <c r="FNM34" s="2425"/>
      <c r="FNN34" s="2425"/>
      <c r="FNO34" s="2425"/>
      <c r="FNP34" s="2425"/>
      <c r="FNQ34" s="2425"/>
      <c r="FNR34" s="2425"/>
      <c r="FNS34" s="2425"/>
      <c r="FNT34" s="2425"/>
      <c r="FNU34" s="2425"/>
      <c r="FNV34" s="2425"/>
      <c r="FNW34" s="2425"/>
      <c r="FNX34" s="2425"/>
      <c r="FNY34" s="2425"/>
      <c r="FNZ34" s="2425"/>
      <c r="FOA34" s="2425"/>
      <c r="FOB34" s="2425"/>
      <c r="FOC34" s="2425"/>
      <c r="FOD34" s="2425"/>
      <c r="FOE34" s="2425"/>
      <c r="FOF34" s="2425"/>
      <c r="FOG34" s="2425"/>
      <c r="FOH34" s="2425"/>
      <c r="FOI34" s="2425"/>
      <c r="FOJ34" s="2425"/>
      <c r="FOK34" s="2425"/>
      <c r="FOL34" s="2425"/>
      <c r="FOM34" s="2425"/>
      <c r="FON34" s="2425"/>
      <c r="FOO34" s="2425"/>
      <c r="FOP34" s="2425"/>
      <c r="FOQ34" s="2425"/>
      <c r="FOR34" s="2425"/>
      <c r="FOS34" s="2425"/>
      <c r="FOT34" s="2425"/>
      <c r="FOU34" s="2425"/>
      <c r="FOV34" s="2425"/>
      <c r="FOW34" s="2425"/>
      <c r="FOX34" s="2425"/>
      <c r="FOY34" s="2425"/>
      <c r="FOZ34" s="2425"/>
      <c r="FPA34" s="2425"/>
      <c r="FPB34" s="2425"/>
      <c r="FPC34" s="2425"/>
      <c r="FPD34" s="2425"/>
      <c r="FPE34" s="2425"/>
      <c r="FPF34" s="2425"/>
      <c r="FPG34" s="2425"/>
      <c r="FPH34" s="2425"/>
      <c r="FPI34" s="2425"/>
      <c r="FPJ34" s="2425"/>
      <c r="FPK34" s="2425"/>
      <c r="FPL34" s="2425"/>
      <c r="FPM34" s="2425"/>
      <c r="FPN34" s="2425"/>
      <c r="FPO34" s="2425"/>
      <c r="FPP34" s="2425"/>
      <c r="FPQ34" s="2425"/>
      <c r="FPR34" s="2425"/>
      <c r="FPS34" s="2425"/>
      <c r="FPT34" s="2425"/>
      <c r="FPU34" s="2425"/>
      <c r="FPV34" s="2425"/>
      <c r="FPW34" s="2425"/>
      <c r="FPX34" s="2425"/>
      <c r="FPY34" s="2425"/>
      <c r="FPZ34" s="2425"/>
      <c r="FQA34" s="2425"/>
      <c r="FQB34" s="2425"/>
      <c r="FQC34" s="2425"/>
      <c r="FQD34" s="2425"/>
      <c r="FQE34" s="2425"/>
      <c r="FQF34" s="2425"/>
      <c r="FQG34" s="2425"/>
      <c r="FQH34" s="2425"/>
      <c r="FQI34" s="2425"/>
      <c r="FQJ34" s="2425"/>
      <c r="FQK34" s="2425"/>
      <c r="FQL34" s="2425"/>
      <c r="FQM34" s="2425"/>
      <c r="FQN34" s="2425"/>
      <c r="FQO34" s="2425"/>
      <c r="FQP34" s="2425"/>
      <c r="FQQ34" s="2425"/>
      <c r="FQR34" s="2425"/>
      <c r="FQS34" s="2425"/>
      <c r="FQT34" s="2425"/>
      <c r="FQU34" s="2425"/>
      <c r="FQV34" s="2425"/>
      <c r="FQW34" s="2425"/>
      <c r="FQX34" s="2425"/>
      <c r="FQY34" s="2425"/>
      <c r="FQZ34" s="2425"/>
      <c r="FRA34" s="2425"/>
      <c r="FRB34" s="2425"/>
      <c r="FRC34" s="2425"/>
      <c r="FRD34" s="2425"/>
      <c r="FRE34" s="2425"/>
      <c r="FRF34" s="2425"/>
      <c r="FRG34" s="2425"/>
      <c r="FRH34" s="2425"/>
      <c r="FRI34" s="2425"/>
      <c r="FRJ34" s="2425"/>
      <c r="FRK34" s="2425"/>
      <c r="FRL34" s="2425"/>
      <c r="FRM34" s="2425"/>
      <c r="FRN34" s="2425"/>
      <c r="FRO34" s="2425"/>
      <c r="FRP34" s="2425"/>
      <c r="FRQ34" s="2425"/>
      <c r="FRR34" s="2425"/>
      <c r="FRS34" s="2425"/>
      <c r="FRT34" s="2425"/>
      <c r="FRU34" s="2425"/>
      <c r="FRV34" s="2425"/>
      <c r="FRW34" s="2425"/>
      <c r="FRX34" s="2425"/>
      <c r="FRY34" s="2425"/>
      <c r="FRZ34" s="2425"/>
      <c r="FSA34" s="2425"/>
      <c r="FSB34" s="2425"/>
      <c r="FSC34" s="2425"/>
      <c r="FSD34" s="2425"/>
      <c r="FSE34" s="2425"/>
      <c r="FSF34" s="2425"/>
      <c r="FSG34" s="2425"/>
      <c r="FSH34" s="2425"/>
      <c r="FSI34" s="2425"/>
      <c r="FSJ34" s="2425"/>
      <c r="FSK34" s="2425"/>
      <c r="FSL34" s="2425"/>
      <c r="FSM34" s="2425"/>
      <c r="FSN34" s="2425"/>
      <c r="FSO34" s="2425"/>
      <c r="FSP34" s="2425"/>
      <c r="FSQ34" s="2425"/>
      <c r="FSR34" s="2425"/>
      <c r="FSS34" s="2425"/>
      <c r="FST34" s="2425"/>
      <c r="FSU34" s="2425"/>
      <c r="FSV34" s="2425"/>
      <c r="FSW34" s="2425"/>
      <c r="FSX34" s="2425"/>
      <c r="FSY34" s="2425"/>
      <c r="FSZ34" s="2425"/>
      <c r="FTA34" s="2425"/>
      <c r="FTB34" s="2425"/>
      <c r="FTC34" s="2425"/>
      <c r="FTD34" s="2425"/>
      <c r="FTE34" s="2425"/>
      <c r="FTF34" s="2425"/>
      <c r="FTG34" s="2425"/>
      <c r="FTH34" s="2425"/>
      <c r="FTI34" s="2425"/>
      <c r="FTJ34" s="2425"/>
      <c r="FTK34" s="2425"/>
      <c r="FTL34" s="2425"/>
      <c r="FTM34" s="2425"/>
      <c r="FTN34" s="2425"/>
      <c r="FTO34" s="2425"/>
      <c r="FTP34" s="2425"/>
      <c r="FTQ34" s="2425"/>
      <c r="FTR34" s="2425"/>
      <c r="FTS34" s="2425"/>
      <c r="FTT34" s="2425"/>
      <c r="FTU34" s="2425"/>
      <c r="FTV34" s="2425"/>
      <c r="FTW34" s="2425"/>
      <c r="FTX34" s="2425"/>
      <c r="FTY34" s="2425"/>
      <c r="FTZ34" s="2425"/>
      <c r="FUA34" s="2425"/>
      <c r="FUB34" s="2425"/>
      <c r="FUC34" s="2425"/>
      <c r="FUD34" s="2425"/>
      <c r="FUE34" s="2425"/>
      <c r="FUF34" s="2425"/>
      <c r="FUG34" s="2425"/>
      <c r="FUH34" s="2425"/>
      <c r="FUI34" s="2425"/>
      <c r="FUJ34" s="2425"/>
      <c r="FUK34" s="2425"/>
      <c r="FUL34" s="2425"/>
      <c r="FUM34" s="2425"/>
      <c r="FUN34" s="2425"/>
      <c r="FUO34" s="2425"/>
      <c r="FUP34" s="2425"/>
      <c r="FUQ34" s="2425"/>
      <c r="FUR34" s="2425"/>
      <c r="FUS34" s="2425"/>
      <c r="FUT34" s="2425"/>
      <c r="FUU34" s="2425"/>
      <c r="FUV34" s="2425"/>
      <c r="FUW34" s="2425"/>
      <c r="FUX34" s="2425"/>
      <c r="FUY34" s="2425"/>
      <c r="FUZ34" s="2425"/>
      <c r="FVA34" s="2425"/>
      <c r="FVB34" s="2425"/>
      <c r="FVC34" s="2425"/>
      <c r="FVD34" s="2425"/>
      <c r="FVE34" s="2425"/>
      <c r="FVF34" s="2425"/>
      <c r="FVG34" s="2425"/>
      <c r="FVH34" s="2425"/>
      <c r="FVI34" s="2425"/>
      <c r="FVJ34" s="2425"/>
      <c r="FVK34" s="2425"/>
      <c r="FVL34" s="2425"/>
      <c r="FVM34" s="2425"/>
      <c r="FVN34" s="2425"/>
      <c r="FVO34" s="2425"/>
      <c r="FVP34" s="2425"/>
      <c r="FVQ34" s="2425"/>
      <c r="FVR34" s="2425"/>
      <c r="FVS34" s="2425"/>
      <c r="FVT34" s="2425"/>
      <c r="FVU34" s="2425"/>
      <c r="FVV34" s="2425"/>
      <c r="FVW34" s="2425"/>
      <c r="FVX34" s="2425"/>
      <c r="FVY34" s="2425"/>
      <c r="FVZ34" s="2425"/>
      <c r="FWA34" s="2425"/>
      <c r="FWB34" s="2425"/>
      <c r="FWC34" s="2425"/>
      <c r="FWD34" s="2425"/>
      <c r="FWE34" s="2425"/>
      <c r="FWF34" s="2425"/>
      <c r="FWG34" s="2425"/>
      <c r="FWH34" s="2425"/>
      <c r="FWI34" s="2425"/>
      <c r="FWJ34" s="2425"/>
      <c r="FWK34" s="2425"/>
      <c r="FWL34" s="2425"/>
      <c r="FWM34" s="2425"/>
      <c r="FWN34" s="2425"/>
      <c r="FWO34" s="2425"/>
      <c r="FWP34" s="2425"/>
      <c r="FWQ34" s="2425"/>
      <c r="FWR34" s="2425"/>
      <c r="FWS34" s="2425"/>
      <c r="FWT34" s="2425"/>
      <c r="FWU34" s="2425"/>
      <c r="FWV34" s="2425"/>
      <c r="FWW34" s="2425"/>
      <c r="FWX34" s="2425"/>
      <c r="FWY34" s="2425"/>
      <c r="FWZ34" s="2425"/>
      <c r="FXA34" s="2425"/>
      <c r="FXB34" s="2425"/>
      <c r="FXC34" s="2425"/>
      <c r="FXD34" s="2425"/>
      <c r="FXE34" s="2425"/>
      <c r="FXF34" s="2425"/>
      <c r="FXG34" s="2425"/>
      <c r="FXH34" s="2425"/>
      <c r="FXI34" s="2425"/>
      <c r="FXJ34" s="2425"/>
      <c r="FXK34" s="2425"/>
      <c r="FXL34" s="2425"/>
      <c r="FXM34" s="2425"/>
      <c r="FXN34" s="2425"/>
      <c r="FXO34" s="2425"/>
      <c r="FXP34" s="2425"/>
      <c r="FXQ34" s="2425"/>
      <c r="FXR34" s="2425"/>
      <c r="FXS34" s="2425"/>
      <c r="FXT34" s="2425"/>
      <c r="FXU34" s="2425"/>
      <c r="FXV34" s="2425"/>
      <c r="FXW34" s="2425"/>
      <c r="FXX34" s="2425"/>
      <c r="FXY34" s="2425"/>
      <c r="FXZ34" s="2425"/>
      <c r="FYA34" s="2425"/>
      <c r="FYB34" s="2425"/>
      <c r="FYC34" s="2425"/>
      <c r="FYD34" s="2425"/>
      <c r="FYE34" s="2425"/>
      <c r="FYF34" s="2425"/>
      <c r="FYG34" s="2425"/>
      <c r="FYH34" s="2425"/>
      <c r="FYI34" s="2425"/>
      <c r="FYJ34" s="2425"/>
      <c r="FYK34" s="2425"/>
      <c r="FYL34" s="2425"/>
      <c r="FYM34" s="2425"/>
      <c r="FYN34" s="2425"/>
      <c r="FYO34" s="2425"/>
      <c r="FYP34" s="2425"/>
      <c r="FYQ34" s="2425"/>
      <c r="FYR34" s="2425"/>
      <c r="FYS34" s="2425"/>
      <c r="FYT34" s="2425"/>
      <c r="FYU34" s="2425"/>
      <c r="FYV34" s="2425"/>
      <c r="FYW34" s="2425"/>
      <c r="FYX34" s="2425"/>
      <c r="FYY34" s="2425"/>
      <c r="FYZ34" s="2425"/>
      <c r="FZA34" s="2425"/>
      <c r="FZB34" s="2425"/>
      <c r="FZC34" s="2425"/>
      <c r="FZD34" s="2425"/>
      <c r="FZE34" s="2425"/>
      <c r="FZF34" s="2425"/>
      <c r="FZG34" s="2425"/>
      <c r="FZH34" s="2425"/>
      <c r="FZI34" s="2425"/>
      <c r="FZJ34" s="2425"/>
      <c r="FZK34" s="2425"/>
      <c r="FZL34" s="2425"/>
      <c r="FZM34" s="2425"/>
      <c r="FZN34" s="2425"/>
      <c r="FZO34" s="2425"/>
      <c r="FZP34" s="2425"/>
      <c r="FZQ34" s="2425"/>
      <c r="FZR34" s="2425"/>
      <c r="FZS34" s="2425"/>
      <c r="FZT34" s="2425"/>
      <c r="FZU34" s="2425"/>
      <c r="FZV34" s="2425"/>
      <c r="FZW34" s="2425"/>
      <c r="FZX34" s="2425"/>
      <c r="FZY34" s="2425"/>
      <c r="FZZ34" s="2425"/>
      <c r="GAA34" s="2425"/>
      <c r="GAB34" s="2425"/>
      <c r="GAC34" s="2425"/>
      <c r="GAD34" s="2425"/>
      <c r="GAE34" s="2425"/>
      <c r="GAF34" s="2425"/>
      <c r="GAG34" s="2425"/>
      <c r="GAH34" s="2425"/>
      <c r="GAI34" s="2425"/>
      <c r="GAJ34" s="2425"/>
      <c r="GAK34" s="2425"/>
      <c r="GAL34" s="2425"/>
      <c r="GAM34" s="2425"/>
      <c r="GAN34" s="2425"/>
      <c r="GAO34" s="2425"/>
      <c r="GAP34" s="2425"/>
      <c r="GAQ34" s="2425"/>
      <c r="GAR34" s="2425"/>
      <c r="GAS34" s="2425"/>
      <c r="GAT34" s="2425"/>
      <c r="GAU34" s="2425"/>
      <c r="GAV34" s="2425"/>
      <c r="GAW34" s="2425"/>
      <c r="GAX34" s="2425"/>
      <c r="GAY34" s="2425"/>
      <c r="GAZ34" s="2425"/>
      <c r="GBA34" s="2425"/>
      <c r="GBB34" s="2425"/>
      <c r="GBC34" s="2425"/>
      <c r="GBD34" s="2425"/>
      <c r="GBE34" s="2425"/>
      <c r="GBF34" s="2425"/>
      <c r="GBG34" s="2425"/>
      <c r="GBH34" s="2425"/>
      <c r="GBI34" s="2425"/>
      <c r="GBJ34" s="2425"/>
      <c r="GBK34" s="2425"/>
      <c r="GBL34" s="2425"/>
      <c r="GBM34" s="2425"/>
      <c r="GBN34" s="2425"/>
      <c r="GBO34" s="2425"/>
      <c r="GBP34" s="2425"/>
      <c r="GBQ34" s="2425"/>
      <c r="GBR34" s="2425"/>
      <c r="GBS34" s="2425"/>
      <c r="GBT34" s="2425"/>
      <c r="GBU34" s="2425"/>
      <c r="GBV34" s="2425"/>
      <c r="GBW34" s="2425"/>
      <c r="GBX34" s="2425"/>
      <c r="GBY34" s="2425"/>
      <c r="GBZ34" s="2425"/>
      <c r="GCA34" s="2425"/>
      <c r="GCB34" s="2425"/>
      <c r="GCC34" s="2425"/>
      <c r="GCD34" s="2425"/>
      <c r="GCE34" s="2425"/>
      <c r="GCF34" s="2425"/>
      <c r="GCG34" s="2425"/>
      <c r="GCH34" s="2425"/>
      <c r="GCI34" s="2425"/>
      <c r="GCJ34" s="2425"/>
      <c r="GCK34" s="2425"/>
      <c r="GCL34" s="2425"/>
      <c r="GCM34" s="2425"/>
      <c r="GCN34" s="2425"/>
      <c r="GCO34" s="2425"/>
      <c r="GCP34" s="2425"/>
      <c r="GCQ34" s="2425"/>
      <c r="GCR34" s="2425"/>
      <c r="GCS34" s="2425"/>
      <c r="GCT34" s="2425"/>
      <c r="GCU34" s="2425"/>
      <c r="GCV34" s="2425"/>
      <c r="GCW34" s="2425"/>
      <c r="GCX34" s="2425"/>
      <c r="GCY34" s="2425"/>
      <c r="GCZ34" s="2425"/>
      <c r="GDA34" s="2425"/>
      <c r="GDB34" s="2425"/>
      <c r="GDC34" s="2425"/>
      <c r="GDD34" s="2425"/>
      <c r="GDE34" s="2425"/>
      <c r="GDF34" s="2425"/>
      <c r="GDG34" s="2425"/>
      <c r="GDH34" s="2425"/>
      <c r="GDI34" s="2425"/>
      <c r="GDJ34" s="2425"/>
      <c r="GDK34" s="2425"/>
      <c r="GDL34" s="2425"/>
      <c r="GDM34" s="2425"/>
      <c r="GDN34" s="2425"/>
      <c r="GDO34" s="2425"/>
      <c r="GDP34" s="2425"/>
      <c r="GDQ34" s="2425"/>
      <c r="GDR34" s="2425"/>
      <c r="GDS34" s="2425"/>
      <c r="GDT34" s="2425"/>
      <c r="GDU34" s="2425"/>
      <c r="GDV34" s="2425"/>
      <c r="GDW34" s="2425"/>
      <c r="GDX34" s="2425"/>
      <c r="GDY34" s="2425"/>
      <c r="GDZ34" s="2425"/>
      <c r="GEA34" s="2425"/>
      <c r="GEB34" s="2425"/>
      <c r="GEC34" s="2425"/>
      <c r="GED34" s="2425"/>
      <c r="GEE34" s="2425"/>
      <c r="GEF34" s="2425"/>
      <c r="GEG34" s="2425"/>
      <c r="GEH34" s="2425"/>
      <c r="GEI34" s="2425"/>
      <c r="GEJ34" s="2425"/>
      <c r="GEK34" s="2425"/>
      <c r="GEL34" s="2425"/>
      <c r="GEM34" s="2425"/>
      <c r="GEN34" s="2425"/>
      <c r="GEO34" s="2425"/>
      <c r="GEP34" s="2425"/>
      <c r="GEQ34" s="2425"/>
      <c r="GER34" s="2425"/>
      <c r="GES34" s="2425"/>
      <c r="GET34" s="2425"/>
      <c r="GEU34" s="2425"/>
      <c r="GEV34" s="2425"/>
      <c r="GEW34" s="2425"/>
      <c r="GEX34" s="2425"/>
      <c r="GEY34" s="2425"/>
      <c r="GEZ34" s="2425"/>
      <c r="GFA34" s="2425"/>
      <c r="GFB34" s="2425"/>
      <c r="GFC34" s="2425"/>
      <c r="GFD34" s="2425"/>
      <c r="GFE34" s="2425"/>
      <c r="GFF34" s="2425"/>
      <c r="GFG34" s="2425"/>
      <c r="GFH34" s="2425"/>
      <c r="GFI34" s="2425"/>
      <c r="GFJ34" s="2425"/>
      <c r="GFK34" s="2425"/>
      <c r="GFL34" s="2425"/>
      <c r="GFM34" s="2425"/>
      <c r="GFN34" s="2425"/>
      <c r="GFO34" s="2425"/>
      <c r="GFP34" s="2425"/>
      <c r="GFQ34" s="2425"/>
      <c r="GFR34" s="2425"/>
      <c r="GFS34" s="2425"/>
      <c r="GFT34" s="2425"/>
      <c r="GFU34" s="2425"/>
      <c r="GFV34" s="2425"/>
      <c r="GFW34" s="2425"/>
      <c r="GFX34" s="2425"/>
      <c r="GFY34" s="2425"/>
      <c r="GFZ34" s="2425"/>
      <c r="GGA34" s="2425"/>
      <c r="GGB34" s="2425"/>
      <c r="GGC34" s="2425"/>
      <c r="GGD34" s="2425"/>
      <c r="GGE34" s="2425"/>
      <c r="GGF34" s="2425"/>
      <c r="GGG34" s="2425"/>
      <c r="GGH34" s="2425"/>
      <c r="GGI34" s="2425"/>
      <c r="GGJ34" s="2425"/>
      <c r="GGK34" s="2425"/>
      <c r="GGL34" s="2425"/>
      <c r="GGM34" s="2425"/>
      <c r="GGN34" s="2425"/>
      <c r="GGO34" s="2425"/>
      <c r="GGP34" s="2425"/>
      <c r="GGQ34" s="2425"/>
      <c r="GGR34" s="2425"/>
      <c r="GGS34" s="2425"/>
      <c r="GGT34" s="2425"/>
      <c r="GGU34" s="2425"/>
      <c r="GGV34" s="2425"/>
      <c r="GGW34" s="2425"/>
      <c r="GGX34" s="2425"/>
      <c r="GGY34" s="2425"/>
      <c r="GGZ34" s="2425"/>
      <c r="GHA34" s="2425"/>
      <c r="GHB34" s="2425"/>
      <c r="GHC34" s="2425"/>
      <c r="GHD34" s="2425"/>
      <c r="GHE34" s="2425"/>
      <c r="GHF34" s="2425"/>
      <c r="GHG34" s="2425"/>
      <c r="GHH34" s="2425"/>
      <c r="GHI34" s="2425"/>
      <c r="GHJ34" s="2425"/>
      <c r="GHK34" s="2425"/>
      <c r="GHL34" s="2425"/>
      <c r="GHM34" s="2425"/>
      <c r="GHN34" s="2425"/>
      <c r="GHO34" s="2425"/>
      <c r="GHP34" s="2425"/>
      <c r="GHQ34" s="2425"/>
      <c r="GHR34" s="2425"/>
      <c r="GHS34" s="2425"/>
      <c r="GHT34" s="2425"/>
      <c r="GHU34" s="2425"/>
      <c r="GHV34" s="2425"/>
      <c r="GHW34" s="2425"/>
      <c r="GHX34" s="2425"/>
      <c r="GHY34" s="2425"/>
      <c r="GHZ34" s="2425"/>
      <c r="GIA34" s="2425"/>
      <c r="GIB34" s="2425"/>
      <c r="GIC34" s="2425"/>
      <c r="GID34" s="2425"/>
      <c r="GIE34" s="2425"/>
      <c r="GIF34" s="2425"/>
      <c r="GIG34" s="2425"/>
      <c r="GIH34" s="2425"/>
      <c r="GII34" s="2425"/>
      <c r="GIJ34" s="2425"/>
      <c r="GIK34" s="2425"/>
      <c r="GIL34" s="2425"/>
      <c r="GIM34" s="2425"/>
      <c r="GIN34" s="2425"/>
      <c r="GIO34" s="2425"/>
      <c r="GIP34" s="2425"/>
      <c r="GIQ34" s="2425"/>
      <c r="GIR34" s="2425"/>
      <c r="GIS34" s="2425"/>
      <c r="GIT34" s="2425"/>
      <c r="GIU34" s="2425"/>
      <c r="GIV34" s="2425"/>
      <c r="GIW34" s="2425"/>
      <c r="GIX34" s="2425"/>
      <c r="GIY34" s="2425"/>
      <c r="GIZ34" s="2425"/>
      <c r="GJA34" s="2425"/>
      <c r="GJB34" s="2425"/>
      <c r="GJC34" s="2425"/>
      <c r="GJD34" s="2425"/>
      <c r="GJE34" s="2425"/>
      <c r="GJF34" s="2425"/>
      <c r="GJG34" s="2425"/>
      <c r="GJH34" s="2425"/>
      <c r="GJI34" s="2425"/>
      <c r="GJJ34" s="2425"/>
      <c r="GJK34" s="2425"/>
      <c r="GJL34" s="2425"/>
      <c r="GJM34" s="2425"/>
      <c r="GJN34" s="2425"/>
      <c r="GJO34" s="2425"/>
      <c r="GJP34" s="2425"/>
      <c r="GJQ34" s="2425"/>
      <c r="GJR34" s="2425"/>
      <c r="GJS34" s="2425"/>
      <c r="GJT34" s="2425"/>
      <c r="GJU34" s="2425"/>
      <c r="GJV34" s="2425"/>
      <c r="GJW34" s="2425"/>
      <c r="GJX34" s="2425"/>
      <c r="GJY34" s="2425"/>
      <c r="GJZ34" s="2425"/>
      <c r="GKA34" s="2425"/>
      <c r="GKB34" s="2425"/>
      <c r="GKC34" s="2425"/>
      <c r="GKD34" s="2425"/>
      <c r="GKE34" s="2425"/>
      <c r="GKF34" s="2425"/>
      <c r="GKG34" s="2425"/>
      <c r="GKH34" s="2425"/>
      <c r="GKI34" s="2425"/>
      <c r="GKJ34" s="2425"/>
      <c r="GKK34" s="2425"/>
      <c r="GKL34" s="2425"/>
      <c r="GKM34" s="2425"/>
      <c r="GKN34" s="2425"/>
      <c r="GKO34" s="2425"/>
      <c r="GKP34" s="2425"/>
      <c r="GKQ34" s="2425"/>
      <c r="GKR34" s="2425"/>
      <c r="GKS34" s="2425"/>
      <c r="GKT34" s="2425"/>
      <c r="GKU34" s="2425"/>
      <c r="GKV34" s="2425"/>
      <c r="GKW34" s="2425"/>
      <c r="GKX34" s="2425"/>
      <c r="GKY34" s="2425"/>
      <c r="GKZ34" s="2425"/>
      <c r="GLA34" s="2425"/>
      <c r="GLB34" s="2425"/>
      <c r="GLC34" s="2425"/>
      <c r="GLD34" s="2425"/>
      <c r="GLE34" s="2425"/>
      <c r="GLF34" s="2425"/>
      <c r="GLG34" s="2425"/>
      <c r="GLH34" s="2425"/>
      <c r="GLI34" s="2425"/>
      <c r="GLJ34" s="2425"/>
      <c r="GLK34" s="2425"/>
      <c r="GLL34" s="2425"/>
      <c r="GLM34" s="2425"/>
      <c r="GLN34" s="2425"/>
      <c r="GLO34" s="2425"/>
      <c r="GLP34" s="2425"/>
      <c r="GLQ34" s="2425"/>
      <c r="GLR34" s="2425"/>
      <c r="GLS34" s="2425"/>
      <c r="GLT34" s="2425"/>
      <c r="GLU34" s="2425"/>
      <c r="GLV34" s="2425"/>
      <c r="GLW34" s="2425"/>
      <c r="GLX34" s="2425"/>
      <c r="GLY34" s="2425"/>
      <c r="GLZ34" s="2425"/>
      <c r="GMA34" s="2425"/>
      <c r="GMB34" s="2425"/>
      <c r="GMC34" s="2425"/>
      <c r="GMD34" s="2425"/>
      <c r="GME34" s="2425"/>
      <c r="GMF34" s="2425"/>
      <c r="GMG34" s="2425"/>
      <c r="GMH34" s="2425"/>
      <c r="GMI34" s="2425"/>
      <c r="GMJ34" s="2425"/>
      <c r="GMK34" s="2425"/>
      <c r="GML34" s="2425"/>
      <c r="GMM34" s="2425"/>
      <c r="GMN34" s="2425"/>
      <c r="GMO34" s="2425"/>
      <c r="GMP34" s="2425"/>
      <c r="GMQ34" s="2425"/>
      <c r="GMR34" s="2425"/>
      <c r="GMS34" s="2425"/>
      <c r="GMT34" s="2425"/>
      <c r="GMU34" s="2425"/>
      <c r="GMV34" s="2425"/>
      <c r="GMW34" s="2425"/>
      <c r="GMX34" s="2425"/>
      <c r="GMY34" s="2425"/>
      <c r="GMZ34" s="2425"/>
      <c r="GNA34" s="2425"/>
      <c r="GNB34" s="2425"/>
      <c r="GNC34" s="2425"/>
      <c r="GND34" s="2425"/>
      <c r="GNE34" s="2425"/>
      <c r="GNF34" s="2425"/>
      <c r="GNG34" s="2425"/>
      <c r="GNH34" s="2425"/>
      <c r="GNI34" s="2425"/>
      <c r="GNJ34" s="2425"/>
      <c r="GNK34" s="2425"/>
      <c r="GNL34" s="2425"/>
      <c r="GNM34" s="2425"/>
      <c r="GNN34" s="2425"/>
      <c r="GNO34" s="2425"/>
      <c r="GNP34" s="2425"/>
      <c r="GNQ34" s="2425"/>
      <c r="GNR34" s="2425"/>
      <c r="GNS34" s="2425"/>
      <c r="GNT34" s="2425"/>
      <c r="GNU34" s="2425"/>
      <c r="GNV34" s="2425"/>
      <c r="GNW34" s="2425"/>
      <c r="GNX34" s="2425"/>
      <c r="GNY34" s="2425"/>
      <c r="GNZ34" s="2425"/>
      <c r="GOA34" s="2425"/>
      <c r="GOB34" s="2425"/>
      <c r="GOC34" s="2425"/>
      <c r="GOD34" s="2425"/>
      <c r="GOE34" s="2425"/>
      <c r="GOF34" s="2425"/>
      <c r="GOG34" s="2425"/>
      <c r="GOH34" s="2425"/>
      <c r="GOI34" s="2425"/>
      <c r="GOJ34" s="2425"/>
      <c r="GOK34" s="2425"/>
      <c r="GOL34" s="2425"/>
      <c r="GOM34" s="2425"/>
      <c r="GON34" s="2425"/>
      <c r="GOO34" s="2425"/>
      <c r="GOP34" s="2425"/>
      <c r="GOQ34" s="2425"/>
      <c r="GOR34" s="2425"/>
      <c r="GOS34" s="2425"/>
      <c r="GOT34" s="2425"/>
      <c r="GOU34" s="2425"/>
      <c r="GOV34" s="2425"/>
      <c r="GOW34" s="2425"/>
      <c r="GOX34" s="2425"/>
      <c r="GOY34" s="2425"/>
      <c r="GOZ34" s="2425"/>
      <c r="GPA34" s="2425"/>
      <c r="GPB34" s="2425"/>
      <c r="GPC34" s="2425"/>
      <c r="GPD34" s="2425"/>
      <c r="GPE34" s="2425"/>
      <c r="GPF34" s="2425"/>
      <c r="GPG34" s="2425"/>
      <c r="GPH34" s="2425"/>
      <c r="GPI34" s="2425"/>
      <c r="GPJ34" s="2425"/>
      <c r="GPK34" s="2425"/>
      <c r="GPL34" s="2425"/>
      <c r="GPM34" s="2425"/>
      <c r="GPN34" s="2425"/>
      <c r="GPO34" s="2425"/>
      <c r="GPP34" s="2425"/>
      <c r="GPQ34" s="2425"/>
      <c r="GPR34" s="2425"/>
      <c r="GPS34" s="2425"/>
      <c r="GPT34" s="2425"/>
      <c r="GPU34" s="2425"/>
      <c r="GPV34" s="2425"/>
      <c r="GPW34" s="2425"/>
      <c r="GPX34" s="2425"/>
      <c r="GPY34" s="2425"/>
      <c r="GPZ34" s="2425"/>
      <c r="GQA34" s="2425"/>
      <c r="GQB34" s="2425"/>
      <c r="GQC34" s="2425"/>
      <c r="GQD34" s="2425"/>
      <c r="GQE34" s="2425"/>
      <c r="GQF34" s="2425"/>
      <c r="GQG34" s="2425"/>
      <c r="GQH34" s="2425"/>
      <c r="GQI34" s="2425"/>
      <c r="GQJ34" s="2425"/>
      <c r="GQK34" s="2425"/>
      <c r="GQL34" s="2425"/>
      <c r="GQM34" s="2425"/>
      <c r="GQN34" s="2425"/>
      <c r="GQO34" s="2425"/>
      <c r="GQP34" s="2425"/>
      <c r="GQQ34" s="2425"/>
      <c r="GQR34" s="2425"/>
      <c r="GQS34" s="2425"/>
      <c r="GQT34" s="2425"/>
      <c r="GQU34" s="2425"/>
      <c r="GQV34" s="2425"/>
      <c r="GQW34" s="2425"/>
      <c r="GQX34" s="2425"/>
      <c r="GQY34" s="2425"/>
      <c r="GQZ34" s="2425"/>
      <c r="GRA34" s="2425"/>
      <c r="GRB34" s="2425"/>
      <c r="GRC34" s="2425"/>
      <c r="GRD34" s="2425"/>
      <c r="GRE34" s="2425"/>
      <c r="GRF34" s="2425"/>
      <c r="GRG34" s="2425"/>
      <c r="GRH34" s="2425"/>
      <c r="GRI34" s="2425"/>
      <c r="GRJ34" s="2425"/>
      <c r="GRK34" s="2425"/>
      <c r="GRL34" s="2425"/>
      <c r="GRM34" s="2425"/>
      <c r="GRN34" s="2425"/>
      <c r="GRO34" s="2425"/>
      <c r="GRP34" s="2425"/>
      <c r="GRQ34" s="2425"/>
      <c r="GRR34" s="2425"/>
      <c r="GRS34" s="2425"/>
      <c r="GRT34" s="2425"/>
      <c r="GRU34" s="2425"/>
      <c r="GRV34" s="2425"/>
      <c r="GRW34" s="2425"/>
      <c r="GRX34" s="2425"/>
      <c r="GRY34" s="2425"/>
      <c r="GRZ34" s="2425"/>
      <c r="GSA34" s="2425"/>
      <c r="GSB34" s="2425"/>
      <c r="GSC34" s="2425"/>
      <c r="GSD34" s="2425"/>
      <c r="GSE34" s="2425"/>
      <c r="GSF34" s="2425"/>
      <c r="GSG34" s="2425"/>
      <c r="GSH34" s="2425"/>
      <c r="GSI34" s="2425"/>
      <c r="GSJ34" s="2425"/>
      <c r="GSK34" s="2425"/>
      <c r="GSL34" s="2425"/>
      <c r="GSM34" s="2425"/>
      <c r="GSN34" s="2425"/>
      <c r="GSO34" s="2425"/>
      <c r="GSP34" s="2425"/>
      <c r="GSQ34" s="2425"/>
      <c r="GSR34" s="2425"/>
      <c r="GSS34" s="2425"/>
      <c r="GST34" s="2425"/>
      <c r="GSU34" s="2425"/>
      <c r="GSV34" s="2425"/>
      <c r="GSW34" s="2425"/>
      <c r="GSX34" s="2425"/>
      <c r="GSY34" s="2425"/>
      <c r="GSZ34" s="2425"/>
      <c r="GTA34" s="2425"/>
      <c r="GTB34" s="2425"/>
      <c r="GTC34" s="2425"/>
      <c r="GTD34" s="2425"/>
      <c r="GTE34" s="2425"/>
      <c r="GTF34" s="2425"/>
      <c r="GTG34" s="2425"/>
      <c r="GTH34" s="2425"/>
      <c r="GTI34" s="2425"/>
      <c r="GTJ34" s="2425"/>
      <c r="GTK34" s="2425"/>
      <c r="GTL34" s="2425"/>
      <c r="GTM34" s="2425"/>
      <c r="GTN34" s="2425"/>
      <c r="GTO34" s="2425"/>
      <c r="GTP34" s="2425"/>
      <c r="GTQ34" s="2425"/>
      <c r="GTR34" s="2425"/>
      <c r="GTS34" s="2425"/>
      <c r="GTT34" s="2425"/>
      <c r="GTU34" s="2425"/>
      <c r="GTV34" s="2425"/>
      <c r="GTW34" s="2425"/>
      <c r="GTX34" s="2425"/>
      <c r="GTY34" s="2425"/>
      <c r="GTZ34" s="2425"/>
      <c r="GUA34" s="2425"/>
      <c r="GUB34" s="2425"/>
      <c r="GUC34" s="2425"/>
      <c r="GUD34" s="2425"/>
      <c r="GUE34" s="2425"/>
      <c r="GUF34" s="2425"/>
      <c r="GUG34" s="2425"/>
      <c r="GUH34" s="2425"/>
      <c r="GUI34" s="2425"/>
      <c r="GUJ34" s="2425"/>
      <c r="GUK34" s="2425"/>
      <c r="GUL34" s="2425"/>
      <c r="GUM34" s="2425"/>
      <c r="GUN34" s="2425"/>
      <c r="GUO34" s="2425"/>
      <c r="GUP34" s="2425"/>
      <c r="GUQ34" s="2425"/>
      <c r="GUR34" s="2425"/>
      <c r="GUS34" s="2425"/>
      <c r="GUT34" s="2425"/>
      <c r="GUU34" s="2425"/>
      <c r="GUV34" s="2425"/>
      <c r="GUW34" s="2425"/>
      <c r="GUX34" s="2425"/>
      <c r="GUY34" s="2425"/>
      <c r="GUZ34" s="2425"/>
      <c r="GVA34" s="2425"/>
      <c r="GVB34" s="2425"/>
      <c r="GVC34" s="2425"/>
      <c r="GVD34" s="2425"/>
      <c r="GVE34" s="2425"/>
      <c r="GVF34" s="2425"/>
      <c r="GVG34" s="2425"/>
      <c r="GVH34" s="2425"/>
      <c r="GVI34" s="2425"/>
      <c r="GVJ34" s="2425"/>
      <c r="GVK34" s="2425"/>
      <c r="GVL34" s="2425"/>
      <c r="GVM34" s="2425"/>
      <c r="GVN34" s="2425"/>
      <c r="GVO34" s="2425"/>
      <c r="GVP34" s="2425"/>
      <c r="GVQ34" s="2425"/>
      <c r="GVR34" s="2425"/>
      <c r="GVS34" s="2425"/>
      <c r="GVT34" s="2425"/>
      <c r="GVU34" s="2425"/>
      <c r="GVV34" s="2425"/>
      <c r="GVW34" s="2425"/>
      <c r="GVX34" s="2425"/>
      <c r="GVY34" s="2425"/>
      <c r="GVZ34" s="2425"/>
      <c r="GWA34" s="2425"/>
      <c r="GWB34" s="2425"/>
      <c r="GWC34" s="2425"/>
      <c r="GWD34" s="2425"/>
      <c r="GWE34" s="2425"/>
      <c r="GWF34" s="2425"/>
      <c r="GWG34" s="2425"/>
      <c r="GWH34" s="2425"/>
      <c r="GWI34" s="2425"/>
      <c r="GWJ34" s="2425"/>
      <c r="GWK34" s="2425"/>
      <c r="GWL34" s="2425"/>
      <c r="GWM34" s="2425"/>
      <c r="GWN34" s="2425"/>
      <c r="GWO34" s="2425"/>
      <c r="GWP34" s="2425"/>
      <c r="GWQ34" s="2425"/>
      <c r="GWR34" s="2425"/>
      <c r="GWS34" s="2425"/>
      <c r="GWT34" s="2425"/>
      <c r="GWU34" s="2425"/>
      <c r="GWV34" s="2425"/>
      <c r="GWW34" s="2425"/>
      <c r="GWX34" s="2425"/>
      <c r="GWY34" s="2425"/>
      <c r="GWZ34" s="2425"/>
      <c r="GXA34" s="2425"/>
      <c r="GXB34" s="2425"/>
      <c r="GXC34" s="2425"/>
      <c r="GXD34" s="2425"/>
      <c r="GXE34" s="2425"/>
      <c r="GXF34" s="2425"/>
      <c r="GXG34" s="2425"/>
      <c r="GXH34" s="2425"/>
      <c r="GXI34" s="2425"/>
      <c r="GXJ34" s="2425"/>
      <c r="GXK34" s="2425"/>
      <c r="GXL34" s="2425"/>
      <c r="GXM34" s="2425"/>
      <c r="GXN34" s="2425"/>
      <c r="GXO34" s="2425"/>
      <c r="GXP34" s="2425"/>
      <c r="GXQ34" s="2425"/>
      <c r="GXR34" s="2425"/>
      <c r="GXS34" s="2425"/>
      <c r="GXT34" s="2425"/>
      <c r="GXU34" s="2425"/>
      <c r="GXV34" s="2425"/>
      <c r="GXW34" s="2425"/>
      <c r="GXX34" s="2425"/>
      <c r="GXY34" s="2425"/>
      <c r="GXZ34" s="2425"/>
      <c r="GYA34" s="2425"/>
      <c r="GYB34" s="2425"/>
      <c r="GYC34" s="2425"/>
      <c r="GYD34" s="2425"/>
      <c r="GYE34" s="2425"/>
      <c r="GYF34" s="2425"/>
      <c r="GYG34" s="2425"/>
      <c r="GYH34" s="2425"/>
      <c r="GYI34" s="2425"/>
      <c r="GYJ34" s="2425"/>
      <c r="GYK34" s="2425"/>
      <c r="GYL34" s="2425"/>
      <c r="GYM34" s="2425"/>
      <c r="GYN34" s="2425"/>
      <c r="GYO34" s="2425"/>
      <c r="GYP34" s="2425"/>
      <c r="GYQ34" s="2425"/>
      <c r="GYR34" s="2425"/>
      <c r="GYS34" s="2425"/>
      <c r="GYT34" s="2425"/>
      <c r="GYU34" s="2425"/>
      <c r="GYV34" s="2425"/>
      <c r="GYW34" s="2425"/>
      <c r="GYX34" s="2425"/>
      <c r="GYY34" s="2425"/>
      <c r="GYZ34" s="2425"/>
      <c r="GZA34" s="2425"/>
      <c r="GZB34" s="2425"/>
      <c r="GZC34" s="2425"/>
      <c r="GZD34" s="2425"/>
      <c r="GZE34" s="2425"/>
      <c r="GZF34" s="2425"/>
      <c r="GZG34" s="2425"/>
      <c r="GZH34" s="2425"/>
      <c r="GZI34" s="2425"/>
      <c r="GZJ34" s="2425"/>
      <c r="GZK34" s="2425"/>
      <c r="GZL34" s="2425"/>
      <c r="GZM34" s="2425"/>
      <c r="GZN34" s="2425"/>
      <c r="GZO34" s="2425"/>
      <c r="GZP34" s="2425"/>
      <c r="GZQ34" s="2425"/>
      <c r="GZR34" s="2425"/>
      <c r="GZS34" s="2425"/>
      <c r="GZT34" s="2425"/>
      <c r="GZU34" s="2425"/>
      <c r="GZV34" s="2425"/>
      <c r="GZW34" s="2425"/>
      <c r="GZX34" s="2425"/>
      <c r="GZY34" s="2425"/>
      <c r="GZZ34" s="2425"/>
      <c r="HAA34" s="2425"/>
      <c r="HAB34" s="2425"/>
      <c r="HAC34" s="2425"/>
      <c r="HAD34" s="2425"/>
      <c r="HAE34" s="2425"/>
      <c r="HAF34" s="2425"/>
      <c r="HAG34" s="2425"/>
      <c r="HAH34" s="2425"/>
      <c r="HAI34" s="2425"/>
      <c r="HAJ34" s="2425"/>
      <c r="HAK34" s="2425"/>
      <c r="HAL34" s="2425"/>
      <c r="HAM34" s="2425"/>
      <c r="HAN34" s="2425"/>
      <c r="HAO34" s="2425"/>
      <c r="HAP34" s="2425"/>
      <c r="HAQ34" s="2425"/>
      <c r="HAR34" s="2425"/>
      <c r="HAS34" s="2425"/>
      <c r="HAT34" s="2425"/>
      <c r="HAU34" s="2425"/>
      <c r="HAV34" s="2425"/>
      <c r="HAW34" s="2425"/>
      <c r="HAX34" s="2425"/>
      <c r="HAY34" s="2425"/>
      <c r="HAZ34" s="2425"/>
      <c r="HBA34" s="2425"/>
      <c r="HBB34" s="2425"/>
      <c r="HBC34" s="2425"/>
      <c r="HBD34" s="2425"/>
      <c r="HBE34" s="2425"/>
      <c r="HBF34" s="2425"/>
      <c r="HBG34" s="2425"/>
      <c r="HBH34" s="2425"/>
      <c r="HBI34" s="2425"/>
      <c r="HBJ34" s="2425"/>
      <c r="HBK34" s="2425"/>
      <c r="HBL34" s="2425"/>
      <c r="HBM34" s="2425"/>
      <c r="HBN34" s="2425"/>
      <c r="HBO34" s="2425"/>
      <c r="HBP34" s="2425"/>
      <c r="HBQ34" s="2425"/>
      <c r="HBR34" s="2425"/>
      <c r="HBS34" s="2425"/>
      <c r="HBT34" s="2425"/>
      <c r="HBU34" s="2425"/>
      <c r="HBV34" s="2425"/>
      <c r="HBW34" s="2425"/>
      <c r="HBX34" s="2425"/>
      <c r="HBY34" s="2425"/>
      <c r="HBZ34" s="2425"/>
      <c r="HCA34" s="2425"/>
      <c r="HCB34" s="2425"/>
      <c r="HCC34" s="2425"/>
      <c r="HCD34" s="2425"/>
      <c r="HCE34" s="2425"/>
      <c r="HCF34" s="2425"/>
      <c r="HCG34" s="2425"/>
      <c r="HCH34" s="2425"/>
      <c r="HCI34" s="2425"/>
      <c r="HCJ34" s="2425"/>
      <c r="HCK34" s="2425"/>
      <c r="HCL34" s="2425"/>
      <c r="HCM34" s="2425"/>
      <c r="HCN34" s="2425"/>
      <c r="HCO34" s="2425"/>
      <c r="HCP34" s="2425"/>
      <c r="HCQ34" s="2425"/>
      <c r="HCR34" s="2425"/>
      <c r="HCS34" s="2425"/>
      <c r="HCT34" s="2425"/>
      <c r="HCU34" s="2425"/>
      <c r="HCV34" s="2425"/>
      <c r="HCW34" s="2425"/>
      <c r="HCX34" s="2425"/>
      <c r="HCY34" s="2425"/>
      <c r="HCZ34" s="2425"/>
      <c r="HDA34" s="2425"/>
      <c r="HDB34" s="2425"/>
      <c r="HDC34" s="2425"/>
      <c r="HDD34" s="2425"/>
      <c r="HDE34" s="2425"/>
      <c r="HDF34" s="2425"/>
      <c r="HDG34" s="2425"/>
      <c r="HDH34" s="2425"/>
      <c r="HDI34" s="2425"/>
      <c r="HDJ34" s="2425"/>
      <c r="HDK34" s="2425"/>
      <c r="HDL34" s="2425"/>
      <c r="HDM34" s="2425"/>
      <c r="HDN34" s="2425"/>
      <c r="HDO34" s="2425"/>
      <c r="HDP34" s="2425"/>
      <c r="HDQ34" s="2425"/>
      <c r="HDR34" s="2425"/>
      <c r="HDS34" s="2425"/>
      <c r="HDT34" s="2425"/>
      <c r="HDU34" s="2425"/>
      <c r="HDV34" s="2425"/>
      <c r="HDW34" s="2425"/>
      <c r="HDX34" s="2425"/>
      <c r="HDY34" s="2425"/>
      <c r="HDZ34" s="2425"/>
      <c r="HEA34" s="2425"/>
      <c r="HEB34" s="2425"/>
      <c r="HEC34" s="2425"/>
      <c r="HED34" s="2425"/>
      <c r="HEE34" s="2425"/>
      <c r="HEF34" s="2425"/>
      <c r="HEG34" s="2425"/>
      <c r="HEH34" s="2425"/>
      <c r="HEI34" s="2425"/>
      <c r="HEJ34" s="2425"/>
      <c r="HEK34" s="2425"/>
      <c r="HEL34" s="2425"/>
      <c r="HEM34" s="2425"/>
      <c r="HEN34" s="2425"/>
      <c r="HEO34" s="2425"/>
      <c r="HEP34" s="2425"/>
      <c r="HEQ34" s="2425"/>
      <c r="HER34" s="2425"/>
      <c r="HES34" s="2425"/>
      <c r="HET34" s="2425"/>
      <c r="HEU34" s="2425"/>
      <c r="HEV34" s="2425"/>
      <c r="HEW34" s="2425"/>
      <c r="HEX34" s="2425"/>
      <c r="HEY34" s="2425"/>
      <c r="HEZ34" s="2425"/>
      <c r="HFA34" s="2425"/>
      <c r="HFB34" s="2425"/>
      <c r="HFC34" s="2425"/>
      <c r="HFD34" s="2425"/>
      <c r="HFE34" s="2425"/>
      <c r="HFF34" s="2425"/>
      <c r="HFG34" s="2425"/>
      <c r="HFH34" s="2425"/>
      <c r="HFI34" s="2425"/>
      <c r="HFJ34" s="2425"/>
      <c r="HFK34" s="2425"/>
      <c r="HFL34" s="2425"/>
      <c r="HFM34" s="2425"/>
      <c r="HFN34" s="2425"/>
      <c r="HFO34" s="2425"/>
      <c r="HFP34" s="2425"/>
      <c r="HFQ34" s="2425"/>
      <c r="HFR34" s="2425"/>
      <c r="HFS34" s="2425"/>
      <c r="HFT34" s="2425"/>
      <c r="HFU34" s="2425"/>
      <c r="HFV34" s="2425"/>
      <c r="HFW34" s="2425"/>
      <c r="HFX34" s="2425"/>
      <c r="HFY34" s="2425"/>
      <c r="HFZ34" s="2425"/>
      <c r="HGA34" s="2425"/>
      <c r="HGB34" s="2425"/>
      <c r="HGC34" s="2425"/>
      <c r="HGD34" s="2425"/>
      <c r="HGE34" s="2425"/>
      <c r="HGF34" s="2425"/>
      <c r="HGG34" s="2425"/>
      <c r="HGH34" s="2425"/>
      <c r="HGI34" s="2425"/>
      <c r="HGJ34" s="2425"/>
      <c r="HGK34" s="2425"/>
      <c r="HGL34" s="2425"/>
      <c r="HGM34" s="2425"/>
      <c r="HGN34" s="2425"/>
      <c r="HGO34" s="2425"/>
      <c r="HGP34" s="2425"/>
      <c r="HGQ34" s="2425"/>
      <c r="HGR34" s="2425"/>
      <c r="HGS34" s="2425"/>
      <c r="HGT34" s="2425"/>
      <c r="HGU34" s="2425"/>
      <c r="HGV34" s="2425"/>
      <c r="HGW34" s="2425"/>
      <c r="HGX34" s="2425"/>
      <c r="HGY34" s="2425"/>
      <c r="HGZ34" s="2425"/>
      <c r="HHA34" s="2425"/>
      <c r="HHB34" s="2425"/>
      <c r="HHC34" s="2425"/>
      <c r="HHD34" s="2425"/>
      <c r="HHE34" s="2425"/>
      <c r="HHF34" s="2425"/>
      <c r="HHG34" s="2425"/>
      <c r="HHH34" s="2425"/>
      <c r="HHI34" s="2425"/>
      <c r="HHJ34" s="2425"/>
      <c r="HHK34" s="2425"/>
      <c r="HHL34" s="2425"/>
      <c r="HHM34" s="2425"/>
      <c r="HHN34" s="2425"/>
      <c r="HHO34" s="2425"/>
      <c r="HHP34" s="2425"/>
      <c r="HHQ34" s="2425"/>
      <c r="HHR34" s="2425"/>
      <c r="HHS34" s="2425"/>
      <c r="HHT34" s="2425"/>
      <c r="HHU34" s="2425"/>
      <c r="HHV34" s="2425"/>
      <c r="HHW34" s="2425"/>
      <c r="HHX34" s="2425"/>
      <c r="HHY34" s="2425"/>
      <c r="HHZ34" s="2425"/>
      <c r="HIA34" s="2425"/>
      <c r="HIB34" s="2425"/>
      <c r="HIC34" s="2425"/>
      <c r="HID34" s="2425"/>
      <c r="HIE34" s="2425"/>
      <c r="HIF34" s="2425"/>
      <c r="HIG34" s="2425"/>
      <c r="HIH34" s="2425"/>
      <c r="HII34" s="2425"/>
      <c r="HIJ34" s="2425"/>
      <c r="HIK34" s="2425"/>
      <c r="HIL34" s="2425"/>
      <c r="HIM34" s="2425"/>
      <c r="HIN34" s="2425"/>
      <c r="HIO34" s="2425"/>
      <c r="HIP34" s="2425"/>
      <c r="HIQ34" s="2425"/>
      <c r="HIR34" s="2425"/>
      <c r="HIS34" s="2425"/>
      <c r="HIT34" s="2425"/>
      <c r="HIU34" s="2425"/>
      <c r="HIV34" s="2425"/>
      <c r="HIW34" s="2425"/>
      <c r="HIX34" s="2425"/>
      <c r="HIY34" s="2425"/>
      <c r="HIZ34" s="2425"/>
      <c r="HJA34" s="2425"/>
      <c r="HJB34" s="2425"/>
      <c r="HJC34" s="2425"/>
      <c r="HJD34" s="2425"/>
      <c r="HJE34" s="2425"/>
      <c r="HJF34" s="2425"/>
      <c r="HJG34" s="2425"/>
      <c r="HJH34" s="2425"/>
      <c r="HJI34" s="2425"/>
      <c r="HJJ34" s="2425"/>
      <c r="HJK34" s="2425"/>
      <c r="HJL34" s="2425"/>
      <c r="HJM34" s="2425"/>
      <c r="HJN34" s="2425"/>
      <c r="HJO34" s="2425"/>
      <c r="HJP34" s="2425"/>
      <c r="HJQ34" s="2425"/>
      <c r="HJR34" s="2425"/>
      <c r="HJS34" s="2425"/>
      <c r="HJT34" s="2425"/>
      <c r="HJU34" s="2425"/>
      <c r="HJV34" s="2425"/>
      <c r="HJW34" s="2425"/>
      <c r="HJX34" s="2425"/>
      <c r="HJY34" s="2425"/>
      <c r="HJZ34" s="2425"/>
      <c r="HKA34" s="2425"/>
      <c r="HKB34" s="2425"/>
      <c r="HKC34" s="2425"/>
      <c r="HKD34" s="2425"/>
      <c r="HKE34" s="2425"/>
      <c r="HKF34" s="2425"/>
      <c r="HKG34" s="2425"/>
      <c r="HKH34" s="2425"/>
      <c r="HKI34" s="2425"/>
      <c r="HKJ34" s="2425"/>
      <c r="HKK34" s="2425"/>
      <c r="HKL34" s="2425"/>
      <c r="HKM34" s="2425"/>
      <c r="HKN34" s="2425"/>
      <c r="HKO34" s="2425"/>
      <c r="HKP34" s="2425"/>
      <c r="HKQ34" s="2425"/>
      <c r="HKR34" s="2425"/>
      <c r="HKS34" s="2425"/>
      <c r="HKT34" s="2425"/>
      <c r="HKU34" s="2425"/>
      <c r="HKV34" s="2425"/>
      <c r="HKW34" s="2425"/>
      <c r="HKX34" s="2425"/>
      <c r="HKY34" s="2425"/>
      <c r="HKZ34" s="2425"/>
      <c r="HLA34" s="2425"/>
      <c r="HLB34" s="2425"/>
      <c r="HLC34" s="2425"/>
      <c r="HLD34" s="2425"/>
      <c r="HLE34" s="2425"/>
      <c r="HLF34" s="2425"/>
      <c r="HLG34" s="2425"/>
      <c r="HLH34" s="2425"/>
      <c r="HLI34" s="2425"/>
      <c r="HLJ34" s="2425"/>
      <c r="HLK34" s="2425"/>
      <c r="HLL34" s="2425"/>
      <c r="HLM34" s="2425"/>
      <c r="HLN34" s="2425"/>
      <c r="HLO34" s="2425"/>
      <c r="HLP34" s="2425"/>
      <c r="HLQ34" s="2425"/>
      <c r="HLR34" s="2425"/>
      <c r="HLS34" s="2425"/>
      <c r="HLT34" s="2425"/>
      <c r="HLU34" s="2425"/>
      <c r="HLV34" s="2425"/>
      <c r="HLW34" s="2425"/>
      <c r="HLX34" s="2425"/>
      <c r="HLY34" s="2425"/>
      <c r="HLZ34" s="2425"/>
      <c r="HMA34" s="2425"/>
      <c r="HMB34" s="2425"/>
      <c r="HMC34" s="2425"/>
      <c r="HMD34" s="2425"/>
      <c r="HME34" s="2425"/>
      <c r="HMF34" s="2425"/>
      <c r="HMG34" s="2425"/>
      <c r="HMH34" s="2425"/>
      <c r="HMI34" s="2425"/>
      <c r="HMJ34" s="2425"/>
      <c r="HMK34" s="2425"/>
      <c r="HML34" s="2425"/>
      <c r="HMM34" s="2425"/>
      <c r="HMN34" s="2425"/>
      <c r="HMO34" s="2425"/>
      <c r="HMP34" s="2425"/>
      <c r="HMQ34" s="2425"/>
      <c r="HMR34" s="2425"/>
      <c r="HMS34" s="2425"/>
      <c r="HMT34" s="2425"/>
      <c r="HMU34" s="2425"/>
      <c r="HMV34" s="2425"/>
      <c r="HMW34" s="2425"/>
      <c r="HMX34" s="2425"/>
      <c r="HMY34" s="2425"/>
      <c r="HMZ34" s="2425"/>
      <c r="HNA34" s="2425"/>
      <c r="HNB34" s="2425"/>
      <c r="HNC34" s="2425"/>
      <c r="HND34" s="2425"/>
      <c r="HNE34" s="2425"/>
      <c r="HNF34" s="2425"/>
      <c r="HNG34" s="2425"/>
      <c r="HNH34" s="2425"/>
      <c r="HNI34" s="2425"/>
      <c r="HNJ34" s="2425"/>
      <c r="HNK34" s="2425"/>
      <c r="HNL34" s="2425"/>
      <c r="HNM34" s="2425"/>
      <c r="HNN34" s="2425"/>
      <c r="HNO34" s="2425"/>
      <c r="HNP34" s="2425"/>
      <c r="HNQ34" s="2425"/>
      <c r="HNR34" s="2425"/>
      <c r="HNS34" s="2425"/>
      <c r="HNT34" s="2425"/>
      <c r="HNU34" s="2425"/>
      <c r="HNV34" s="2425"/>
      <c r="HNW34" s="2425"/>
      <c r="HNX34" s="2425"/>
      <c r="HNY34" s="2425"/>
      <c r="HNZ34" s="2425"/>
      <c r="HOA34" s="2425"/>
      <c r="HOB34" s="2425"/>
      <c r="HOC34" s="2425"/>
      <c r="HOD34" s="2425"/>
      <c r="HOE34" s="2425"/>
      <c r="HOF34" s="2425"/>
      <c r="HOG34" s="2425"/>
      <c r="HOH34" s="2425"/>
      <c r="HOI34" s="2425"/>
      <c r="HOJ34" s="2425"/>
      <c r="HOK34" s="2425"/>
      <c r="HOL34" s="2425"/>
      <c r="HOM34" s="2425"/>
      <c r="HON34" s="2425"/>
      <c r="HOO34" s="2425"/>
      <c r="HOP34" s="2425"/>
      <c r="HOQ34" s="2425"/>
      <c r="HOR34" s="2425"/>
      <c r="HOS34" s="2425"/>
      <c r="HOT34" s="2425"/>
      <c r="HOU34" s="2425"/>
      <c r="HOV34" s="2425"/>
      <c r="HOW34" s="2425"/>
      <c r="HOX34" s="2425"/>
      <c r="HOY34" s="2425"/>
      <c r="HOZ34" s="2425"/>
      <c r="HPA34" s="2425"/>
      <c r="HPB34" s="2425"/>
      <c r="HPC34" s="2425"/>
      <c r="HPD34" s="2425"/>
      <c r="HPE34" s="2425"/>
      <c r="HPF34" s="2425"/>
      <c r="HPG34" s="2425"/>
      <c r="HPH34" s="2425"/>
      <c r="HPI34" s="2425"/>
      <c r="HPJ34" s="2425"/>
      <c r="HPK34" s="2425"/>
      <c r="HPL34" s="2425"/>
      <c r="HPM34" s="2425"/>
      <c r="HPN34" s="2425"/>
      <c r="HPO34" s="2425"/>
      <c r="HPP34" s="2425"/>
      <c r="HPQ34" s="2425"/>
      <c r="HPR34" s="2425"/>
      <c r="HPS34" s="2425"/>
      <c r="HPT34" s="2425"/>
      <c r="HPU34" s="2425"/>
      <c r="HPV34" s="2425"/>
      <c r="HPW34" s="2425"/>
      <c r="HPX34" s="2425"/>
      <c r="HPY34" s="2425"/>
      <c r="HPZ34" s="2425"/>
      <c r="HQA34" s="2425"/>
      <c r="HQB34" s="2425"/>
      <c r="HQC34" s="2425"/>
      <c r="HQD34" s="2425"/>
      <c r="HQE34" s="2425"/>
      <c r="HQF34" s="2425"/>
      <c r="HQG34" s="2425"/>
      <c r="HQH34" s="2425"/>
      <c r="HQI34" s="2425"/>
      <c r="HQJ34" s="2425"/>
      <c r="HQK34" s="2425"/>
      <c r="HQL34" s="2425"/>
      <c r="HQM34" s="2425"/>
      <c r="HQN34" s="2425"/>
      <c r="HQO34" s="2425"/>
      <c r="HQP34" s="2425"/>
      <c r="HQQ34" s="2425"/>
      <c r="HQR34" s="2425"/>
      <c r="HQS34" s="2425"/>
      <c r="HQT34" s="2425"/>
      <c r="HQU34" s="2425"/>
      <c r="HQV34" s="2425"/>
      <c r="HQW34" s="2425"/>
      <c r="HQX34" s="2425"/>
      <c r="HQY34" s="2425"/>
      <c r="HQZ34" s="2425"/>
      <c r="HRA34" s="2425"/>
      <c r="HRB34" s="2425"/>
      <c r="HRC34" s="2425"/>
      <c r="HRD34" s="2425"/>
      <c r="HRE34" s="2425"/>
      <c r="HRF34" s="2425"/>
      <c r="HRG34" s="2425"/>
      <c r="HRH34" s="2425"/>
      <c r="HRI34" s="2425"/>
      <c r="HRJ34" s="2425"/>
      <c r="HRK34" s="2425"/>
      <c r="HRL34" s="2425"/>
      <c r="HRM34" s="2425"/>
      <c r="HRN34" s="2425"/>
      <c r="HRO34" s="2425"/>
      <c r="HRP34" s="2425"/>
      <c r="HRQ34" s="2425"/>
      <c r="HRR34" s="2425"/>
      <c r="HRS34" s="2425"/>
      <c r="HRT34" s="2425"/>
      <c r="HRU34" s="2425"/>
      <c r="HRV34" s="2425"/>
      <c r="HRW34" s="2425"/>
      <c r="HRX34" s="2425"/>
      <c r="HRY34" s="2425"/>
      <c r="HRZ34" s="2425"/>
      <c r="HSA34" s="2425"/>
      <c r="HSB34" s="2425"/>
      <c r="HSC34" s="2425"/>
      <c r="HSD34" s="2425"/>
      <c r="HSE34" s="2425"/>
      <c r="HSF34" s="2425"/>
      <c r="HSG34" s="2425"/>
      <c r="HSH34" s="2425"/>
      <c r="HSI34" s="2425"/>
      <c r="HSJ34" s="2425"/>
      <c r="HSK34" s="2425"/>
      <c r="HSL34" s="2425"/>
      <c r="HSM34" s="2425"/>
      <c r="HSN34" s="2425"/>
      <c r="HSO34" s="2425"/>
      <c r="HSP34" s="2425"/>
      <c r="HSQ34" s="2425"/>
      <c r="HSR34" s="2425"/>
      <c r="HSS34" s="2425"/>
      <c r="HST34" s="2425"/>
      <c r="HSU34" s="2425"/>
      <c r="HSV34" s="2425"/>
      <c r="HSW34" s="2425"/>
      <c r="HSX34" s="2425"/>
      <c r="HSY34" s="2425"/>
      <c r="HSZ34" s="2425"/>
      <c r="HTA34" s="2425"/>
      <c r="HTB34" s="2425"/>
      <c r="HTC34" s="2425"/>
      <c r="HTD34" s="2425"/>
      <c r="HTE34" s="2425"/>
      <c r="HTF34" s="2425"/>
      <c r="HTG34" s="2425"/>
      <c r="HTH34" s="2425"/>
      <c r="HTI34" s="2425"/>
      <c r="HTJ34" s="2425"/>
      <c r="HTK34" s="2425"/>
      <c r="HTL34" s="2425"/>
      <c r="HTM34" s="2425"/>
      <c r="HTN34" s="2425"/>
      <c r="HTO34" s="2425"/>
      <c r="HTP34" s="2425"/>
      <c r="HTQ34" s="2425"/>
      <c r="HTR34" s="2425"/>
      <c r="HTS34" s="2425"/>
      <c r="HTT34" s="2425"/>
      <c r="HTU34" s="2425"/>
      <c r="HTV34" s="2425"/>
      <c r="HTW34" s="2425"/>
      <c r="HTX34" s="2425"/>
      <c r="HTY34" s="2425"/>
      <c r="HTZ34" s="2425"/>
      <c r="HUA34" s="2425"/>
      <c r="HUB34" s="2425"/>
      <c r="HUC34" s="2425"/>
      <c r="HUD34" s="2425"/>
      <c r="HUE34" s="2425"/>
      <c r="HUF34" s="2425"/>
      <c r="HUG34" s="2425"/>
      <c r="HUH34" s="2425"/>
      <c r="HUI34" s="2425"/>
      <c r="HUJ34" s="2425"/>
      <c r="HUK34" s="2425"/>
      <c r="HUL34" s="2425"/>
      <c r="HUM34" s="2425"/>
      <c r="HUN34" s="2425"/>
      <c r="HUO34" s="2425"/>
      <c r="HUP34" s="2425"/>
      <c r="HUQ34" s="2425"/>
      <c r="HUR34" s="2425"/>
      <c r="HUS34" s="2425"/>
      <c r="HUT34" s="2425"/>
      <c r="HUU34" s="2425"/>
      <c r="HUV34" s="2425"/>
      <c r="HUW34" s="2425"/>
      <c r="HUX34" s="2425"/>
      <c r="HUY34" s="2425"/>
      <c r="HUZ34" s="2425"/>
      <c r="HVA34" s="2425"/>
      <c r="HVB34" s="2425"/>
      <c r="HVC34" s="2425"/>
      <c r="HVD34" s="2425"/>
      <c r="HVE34" s="2425"/>
      <c r="HVF34" s="2425"/>
      <c r="HVG34" s="2425"/>
      <c r="HVH34" s="2425"/>
      <c r="HVI34" s="2425"/>
      <c r="HVJ34" s="2425"/>
      <c r="HVK34" s="2425"/>
      <c r="HVL34" s="2425"/>
      <c r="HVM34" s="2425"/>
      <c r="HVN34" s="2425"/>
      <c r="HVO34" s="2425"/>
      <c r="HVP34" s="2425"/>
      <c r="HVQ34" s="2425"/>
      <c r="HVR34" s="2425"/>
      <c r="HVS34" s="2425"/>
      <c r="HVT34" s="2425"/>
      <c r="HVU34" s="2425"/>
      <c r="HVV34" s="2425"/>
      <c r="HVW34" s="2425"/>
      <c r="HVX34" s="2425"/>
      <c r="HVY34" s="2425"/>
      <c r="HVZ34" s="2425"/>
      <c r="HWA34" s="2425"/>
      <c r="HWB34" s="2425"/>
      <c r="HWC34" s="2425"/>
      <c r="HWD34" s="2425"/>
      <c r="HWE34" s="2425"/>
      <c r="HWF34" s="2425"/>
      <c r="HWG34" s="2425"/>
      <c r="HWH34" s="2425"/>
      <c r="HWI34" s="2425"/>
      <c r="HWJ34" s="2425"/>
      <c r="HWK34" s="2425"/>
      <c r="HWL34" s="2425"/>
      <c r="HWM34" s="2425"/>
      <c r="HWN34" s="2425"/>
      <c r="HWO34" s="2425"/>
      <c r="HWP34" s="2425"/>
      <c r="HWQ34" s="2425"/>
      <c r="HWR34" s="2425"/>
      <c r="HWS34" s="2425"/>
      <c r="HWT34" s="2425"/>
      <c r="HWU34" s="2425"/>
      <c r="HWV34" s="2425"/>
      <c r="HWW34" s="2425"/>
      <c r="HWX34" s="2425"/>
      <c r="HWY34" s="2425"/>
      <c r="HWZ34" s="2425"/>
      <c r="HXA34" s="2425"/>
      <c r="HXB34" s="2425"/>
      <c r="HXC34" s="2425"/>
      <c r="HXD34" s="2425"/>
      <c r="HXE34" s="2425"/>
      <c r="HXF34" s="2425"/>
      <c r="HXG34" s="2425"/>
      <c r="HXH34" s="2425"/>
      <c r="HXI34" s="2425"/>
      <c r="HXJ34" s="2425"/>
      <c r="HXK34" s="2425"/>
      <c r="HXL34" s="2425"/>
      <c r="HXM34" s="2425"/>
      <c r="HXN34" s="2425"/>
      <c r="HXO34" s="2425"/>
      <c r="HXP34" s="2425"/>
      <c r="HXQ34" s="2425"/>
      <c r="HXR34" s="2425"/>
      <c r="HXS34" s="2425"/>
      <c r="HXT34" s="2425"/>
      <c r="HXU34" s="2425"/>
      <c r="HXV34" s="2425"/>
      <c r="HXW34" s="2425"/>
      <c r="HXX34" s="2425"/>
      <c r="HXY34" s="2425"/>
      <c r="HXZ34" s="2425"/>
      <c r="HYA34" s="2425"/>
      <c r="HYB34" s="2425"/>
      <c r="HYC34" s="2425"/>
      <c r="HYD34" s="2425"/>
      <c r="HYE34" s="2425"/>
      <c r="HYF34" s="2425"/>
      <c r="HYG34" s="2425"/>
      <c r="HYH34" s="2425"/>
      <c r="HYI34" s="2425"/>
      <c r="HYJ34" s="2425"/>
      <c r="HYK34" s="2425"/>
      <c r="HYL34" s="2425"/>
      <c r="HYM34" s="2425"/>
      <c r="HYN34" s="2425"/>
      <c r="HYO34" s="2425"/>
      <c r="HYP34" s="2425"/>
      <c r="HYQ34" s="2425"/>
      <c r="HYR34" s="2425"/>
      <c r="HYS34" s="2425"/>
      <c r="HYT34" s="2425"/>
      <c r="HYU34" s="2425"/>
      <c r="HYV34" s="2425"/>
      <c r="HYW34" s="2425"/>
      <c r="HYX34" s="2425"/>
      <c r="HYY34" s="2425"/>
      <c r="HYZ34" s="2425"/>
      <c r="HZA34" s="2425"/>
      <c r="HZB34" s="2425"/>
      <c r="HZC34" s="2425"/>
      <c r="HZD34" s="2425"/>
      <c r="HZE34" s="2425"/>
      <c r="HZF34" s="2425"/>
      <c r="HZG34" s="2425"/>
      <c r="HZH34" s="2425"/>
      <c r="HZI34" s="2425"/>
      <c r="HZJ34" s="2425"/>
      <c r="HZK34" s="2425"/>
      <c r="HZL34" s="2425"/>
      <c r="HZM34" s="2425"/>
      <c r="HZN34" s="2425"/>
      <c r="HZO34" s="2425"/>
      <c r="HZP34" s="2425"/>
      <c r="HZQ34" s="2425"/>
      <c r="HZR34" s="2425"/>
      <c r="HZS34" s="2425"/>
      <c r="HZT34" s="2425"/>
      <c r="HZU34" s="2425"/>
      <c r="HZV34" s="2425"/>
      <c r="HZW34" s="2425"/>
      <c r="HZX34" s="2425"/>
      <c r="HZY34" s="2425"/>
      <c r="HZZ34" s="2425"/>
      <c r="IAA34" s="2425"/>
      <c r="IAB34" s="2425"/>
      <c r="IAC34" s="2425"/>
      <c r="IAD34" s="2425"/>
      <c r="IAE34" s="2425"/>
      <c r="IAF34" s="2425"/>
      <c r="IAG34" s="2425"/>
      <c r="IAH34" s="2425"/>
      <c r="IAI34" s="2425"/>
      <c r="IAJ34" s="2425"/>
      <c r="IAK34" s="2425"/>
      <c r="IAL34" s="2425"/>
      <c r="IAM34" s="2425"/>
      <c r="IAN34" s="2425"/>
      <c r="IAO34" s="2425"/>
      <c r="IAP34" s="2425"/>
      <c r="IAQ34" s="2425"/>
      <c r="IAR34" s="2425"/>
      <c r="IAS34" s="2425"/>
      <c r="IAT34" s="2425"/>
      <c r="IAU34" s="2425"/>
      <c r="IAV34" s="2425"/>
      <c r="IAW34" s="2425"/>
      <c r="IAX34" s="2425"/>
      <c r="IAY34" s="2425"/>
      <c r="IAZ34" s="2425"/>
      <c r="IBA34" s="2425"/>
      <c r="IBB34" s="2425"/>
      <c r="IBC34" s="2425"/>
      <c r="IBD34" s="2425"/>
      <c r="IBE34" s="2425"/>
      <c r="IBF34" s="2425"/>
      <c r="IBG34" s="2425"/>
      <c r="IBH34" s="2425"/>
      <c r="IBI34" s="2425"/>
      <c r="IBJ34" s="2425"/>
      <c r="IBK34" s="2425"/>
      <c r="IBL34" s="2425"/>
      <c r="IBM34" s="2425"/>
      <c r="IBN34" s="2425"/>
      <c r="IBO34" s="2425"/>
      <c r="IBP34" s="2425"/>
      <c r="IBQ34" s="2425"/>
      <c r="IBR34" s="2425"/>
      <c r="IBS34" s="2425"/>
      <c r="IBT34" s="2425"/>
      <c r="IBU34" s="2425"/>
      <c r="IBV34" s="2425"/>
      <c r="IBW34" s="2425"/>
      <c r="IBX34" s="2425"/>
      <c r="IBY34" s="2425"/>
      <c r="IBZ34" s="2425"/>
      <c r="ICA34" s="2425"/>
      <c r="ICB34" s="2425"/>
      <c r="ICC34" s="2425"/>
      <c r="ICD34" s="2425"/>
      <c r="ICE34" s="2425"/>
      <c r="ICF34" s="2425"/>
      <c r="ICG34" s="2425"/>
      <c r="ICH34" s="2425"/>
      <c r="ICI34" s="2425"/>
      <c r="ICJ34" s="2425"/>
      <c r="ICK34" s="2425"/>
      <c r="ICL34" s="2425"/>
      <c r="ICM34" s="2425"/>
      <c r="ICN34" s="2425"/>
      <c r="ICO34" s="2425"/>
      <c r="ICP34" s="2425"/>
      <c r="ICQ34" s="2425"/>
      <c r="ICR34" s="2425"/>
      <c r="ICS34" s="2425"/>
      <c r="ICT34" s="2425"/>
      <c r="ICU34" s="2425"/>
      <c r="ICV34" s="2425"/>
      <c r="ICW34" s="2425"/>
      <c r="ICX34" s="2425"/>
      <c r="ICY34" s="2425"/>
      <c r="ICZ34" s="2425"/>
      <c r="IDA34" s="2425"/>
      <c r="IDB34" s="2425"/>
      <c r="IDC34" s="2425"/>
      <c r="IDD34" s="2425"/>
      <c r="IDE34" s="2425"/>
      <c r="IDF34" s="2425"/>
      <c r="IDG34" s="2425"/>
      <c r="IDH34" s="2425"/>
      <c r="IDI34" s="2425"/>
      <c r="IDJ34" s="2425"/>
      <c r="IDK34" s="2425"/>
      <c r="IDL34" s="2425"/>
      <c r="IDM34" s="2425"/>
      <c r="IDN34" s="2425"/>
      <c r="IDO34" s="2425"/>
      <c r="IDP34" s="2425"/>
      <c r="IDQ34" s="2425"/>
      <c r="IDR34" s="2425"/>
      <c r="IDS34" s="2425"/>
      <c r="IDT34" s="2425"/>
      <c r="IDU34" s="2425"/>
      <c r="IDV34" s="2425"/>
      <c r="IDW34" s="2425"/>
      <c r="IDX34" s="2425"/>
      <c r="IDY34" s="2425"/>
      <c r="IDZ34" s="2425"/>
      <c r="IEA34" s="2425"/>
      <c r="IEB34" s="2425"/>
      <c r="IEC34" s="2425"/>
      <c r="IED34" s="2425"/>
      <c r="IEE34" s="2425"/>
      <c r="IEF34" s="2425"/>
      <c r="IEG34" s="2425"/>
      <c r="IEH34" s="2425"/>
      <c r="IEI34" s="2425"/>
      <c r="IEJ34" s="2425"/>
      <c r="IEK34" s="2425"/>
      <c r="IEL34" s="2425"/>
      <c r="IEM34" s="2425"/>
      <c r="IEN34" s="2425"/>
      <c r="IEO34" s="2425"/>
      <c r="IEP34" s="2425"/>
      <c r="IEQ34" s="2425"/>
      <c r="IER34" s="2425"/>
      <c r="IES34" s="2425"/>
      <c r="IET34" s="2425"/>
      <c r="IEU34" s="2425"/>
      <c r="IEV34" s="2425"/>
      <c r="IEW34" s="2425"/>
      <c r="IEX34" s="2425"/>
      <c r="IEY34" s="2425"/>
      <c r="IEZ34" s="2425"/>
      <c r="IFA34" s="2425"/>
      <c r="IFB34" s="2425"/>
      <c r="IFC34" s="2425"/>
      <c r="IFD34" s="2425"/>
      <c r="IFE34" s="2425"/>
      <c r="IFF34" s="2425"/>
      <c r="IFG34" s="2425"/>
      <c r="IFH34" s="2425"/>
      <c r="IFI34" s="2425"/>
      <c r="IFJ34" s="2425"/>
      <c r="IFK34" s="2425"/>
      <c r="IFL34" s="2425"/>
      <c r="IFM34" s="2425"/>
      <c r="IFN34" s="2425"/>
      <c r="IFO34" s="2425"/>
      <c r="IFP34" s="2425"/>
      <c r="IFQ34" s="2425"/>
      <c r="IFR34" s="2425"/>
      <c r="IFS34" s="2425"/>
      <c r="IFT34" s="2425"/>
      <c r="IFU34" s="2425"/>
      <c r="IFV34" s="2425"/>
      <c r="IFW34" s="2425"/>
      <c r="IFX34" s="2425"/>
      <c r="IFY34" s="2425"/>
      <c r="IFZ34" s="2425"/>
      <c r="IGA34" s="2425"/>
      <c r="IGB34" s="2425"/>
      <c r="IGC34" s="2425"/>
      <c r="IGD34" s="2425"/>
      <c r="IGE34" s="2425"/>
      <c r="IGF34" s="2425"/>
      <c r="IGG34" s="2425"/>
      <c r="IGH34" s="2425"/>
      <c r="IGI34" s="2425"/>
      <c r="IGJ34" s="2425"/>
      <c r="IGK34" s="2425"/>
      <c r="IGL34" s="2425"/>
      <c r="IGM34" s="2425"/>
      <c r="IGN34" s="2425"/>
      <c r="IGO34" s="2425"/>
      <c r="IGP34" s="2425"/>
      <c r="IGQ34" s="2425"/>
      <c r="IGR34" s="2425"/>
      <c r="IGS34" s="2425"/>
      <c r="IGT34" s="2425"/>
      <c r="IGU34" s="2425"/>
      <c r="IGV34" s="2425"/>
      <c r="IGW34" s="2425"/>
      <c r="IGX34" s="2425"/>
      <c r="IGY34" s="2425"/>
      <c r="IGZ34" s="2425"/>
      <c r="IHA34" s="2425"/>
      <c r="IHB34" s="2425"/>
      <c r="IHC34" s="2425"/>
      <c r="IHD34" s="2425"/>
      <c r="IHE34" s="2425"/>
      <c r="IHF34" s="2425"/>
      <c r="IHG34" s="2425"/>
      <c r="IHH34" s="2425"/>
      <c r="IHI34" s="2425"/>
      <c r="IHJ34" s="2425"/>
      <c r="IHK34" s="2425"/>
      <c r="IHL34" s="2425"/>
      <c r="IHM34" s="2425"/>
      <c r="IHN34" s="2425"/>
      <c r="IHO34" s="2425"/>
      <c r="IHP34" s="2425"/>
      <c r="IHQ34" s="2425"/>
      <c r="IHR34" s="2425"/>
      <c r="IHS34" s="2425"/>
      <c r="IHT34" s="2425"/>
      <c r="IHU34" s="2425"/>
      <c r="IHV34" s="2425"/>
      <c r="IHW34" s="2425"/>
      <c r="IHX34" s="2425"/>
      <c r="IHY34" s="2425"/>
      <c r="IHZ34" s="2425"/>
      <c r="IIA34" s="2425"/>
      <c r="IIB34" s="2425"/>
      <c r="IIC34" s="2425"/>
      <c r="IID34" s="2425"/>
      <c r="IIE34" s="2425"/>
      <c r="IIF34" s="2425"/>
      <c r="IIG34" s="2425"/>
      <c r="IIH34" s="2425"/>
      <c r="III34" s="2425"/>
      <c r="IIJ34" s="2425"/>
      <c r="IIK34" s="2425"/>
      <c r="IIL34" s="2425"/>
      <c r="IIM34" s="2425"/>
      <c r="IIN34" s="2425"/>
      <c r="IIO34" s="2425"/>
      <c r="IIP34" s="2425"/>
      <c r="IIQ34" s="2425"/>
      <c r="IIR34" s="2425"/>
      <c r="IIS34" s="2425"/>
      <c r="IIT34" s="2425"/>
      <c r="IIU34" s="2425"/>
      <c r="IIV34" s="2425"/>
      <c r="IIW34" s="2425"/>
      <c r="IIX34" s="2425"/>
      <c r="IIY34" s="2425"/>
      <c r="IIZ34" s="2425"/>
      <c r="IJA34" s="2425"/>
      <c r="IJB34" s="2425"/>
      <c r="IJC34" s="2425"/>
      <c r="IJD34" s="2425"/>
      <c r="IJE34" s="2425"/>
      <c r="IJF34" s="2425"/>
      <c r="IJG34" s="2425"/>
      <c r="IJH34" s="2425"/>
      <c r="IJI34" s="2425"/>
      <c r="IJJ34" s="2425"/>
      <c r="IJK34" s="2425"/>
      <c r="IJL34" s="2425"/>
      <c r="IJM34" s="2425"/>
      <c r="IJN34" s="2425"/>
      <c r="IJO34" s="2425"/>
      <c r="IJP34" s="2425"/>
      <c r="IJQ34" s="2425"/>
      <c r="IJR34" s="2425"/>
      <c r="IJS34" s="2425"/>
      <c r="IJT34" s="2425"/>
      <c r="IJU34" s="2425"/>
      <c r="IJV34" s="2425"/>
      <c r="IJW34" s="2425"/>
      <c r="IJX34" s="2425"/>
      <c r="IJY34" s="2425"/>
      <c r="IJZ34" s="2425"/>
      <c r="IKA34" s="2425"/>
      <c r="IKB34" s="2425"/>
      <c r="IKC34" s="2425"/>
      <c r="IKD34" s="2425"/>
      <c r="IKE34" s="2425"/>
      <c r="IKF34" s="2425"/>
      <c r="IKG34" s="2425"/>
      <c r="IKH34" s="2425"/>
      <c r="IKI34" s="2425"/>
      <c r="IKJ34" s="2425"/>
      <c r="IKK34" s="2425"/>
      <c r="IKL34" s="2425"/>
      <c r="IKM34" s="2425"/>
      <c r="IKN34" s="2425"/>
      <c r="IKO34" s="2425"/>
      <c r="IKP34" s="2425"/>
      <c r="IKQ34" s="2425"/>
      <c r="IKR34" s="2425"/>
      <c r="IKS34" s="2425"/>
      <c r="IKT34" s="2425"/>
      <c r="IKU34" s="2425"/>
      <c r="IKV34" s="2425"/>
      <c r="IKW34" s="2425"/>
      <c r="IKX34" s="2425"/>
      <c r="IKY34" s="2425"/>
      <c r="IKZ34" s="2425"/>
      <c r="ILA34" s="2425"/>
      <c r="ILB34" s="2425"/>
      <c r="ILC34" s="2425"/>
      <c r="ILD34" s="2425"/>
      <c r="ILE34" s="2425"/>
      <c r="ILF34" s="2425"/>
      <c r="ILG34" s="2425"/>
      <c r="ILH34" s="2425"/>
      <c r="ILI34" s="2425"/>
      <c r="ILJ34" s="2425"/>
      <c r="ILK34" s="2425"/>
      <c r="ILL34" s="2425"/>
      <c r="ILM34" s="2425"/>
      <c r="ILN34" s="2425"/>
      <c r="ILO34" s="2425"/>
      <c r="ILP34" s="2425"/>
      <c r="ILQ34" s="2425"/>
      <c r="ILR34" s="2425"/>
      <c r="ILS34" s="2425"/>
      <c r="ILT34" s="2425"/>
      <c r="ILU34" s="2425"/>
      <c r="ILV34" s="2425"/>
      <c r="ILW34" s="2425"/>
      <c r="ILX34" s="2425"/>
      <c r="ILY34" s="2425"/>
      <c r="ILZ34" s="2425"/>
      <c r="IMA34" s="2425"/>
      <c r="IMB34" s="2425"/>
      <c r="IMC34" s="2425"/>
      <c r="IMD34" s="2425"/>
      <c r="IME34" s="2425"/>
      <c r="IMF34" s="2425"/>
      <c r="IMG34" s="2425"/>
      <c r="IMH34" s="2425"/>
      <c r="IMI34" s="2425"/>
      <c r="IMJ34" s="2425"/>
      <c r="IMK34" s="2425"/>
      <c r="IML34" s="2425"/>
      <c r="IMM34" s="2425"/>
      <c r="IMN34" s="2425"/>
      <c r="IMO34" s="2425"/>
      <c r="IMP34" s="2425"/>
      <c r="IMQ34" s="2425"/>
      <c r="IMR34" s="2425"/>
      <c r="IMS34" s="2425"/>
      <c r="IMT34" s="2425"/>
      <c r="IMU34" s="2425"/>
      <c r="IMV34" s="2425"/>
      <c r="IMW34" s="2425"/>
      <c r="IMX34" s="2425"/>
      <c r="IMY34" s="2425"/>
      <c r="IMZ34" s="2425"/>
      <c r="INA34" s="2425"/>
      <c r="INB34" s="2425"/>
      <c r="INC34" s="2425"/>
      <c r="IND34" s="2425"/>
      <c r="INE34" s="2425"/>
      <c r="INF34" s="2425"/>
      <c r="ING34" s="2425"/>
      <c r="INH34" s="2425"/>
      <c r="INI34" s="2425"/>
      <c r="INJ34" s="2425"/>
      <c r="INK34" s="2425"/>
      <c r="INL34" s="2425"/>
      <c r="INM34" s="2425"/>
      <c r="INN34" s="2425"/>
      <c r="INO34" s="2425"/>
      <c r="INP34" s="2425"/>
      <c r="INQ34" s="2425"/>
      <c r="INR34" s="2425"/>
      <c r="INS34" s="2425"/>
      <c r="INT34" s="2425"/>
      <c r="INU34" s="2425"/>
      <c r="INV34" s="2425"/>
      <c r="INW34" s="2425"/>
      <c r="INX34" s="2425"/>
      <c r="INY34" s="2425"/>
      <c r="INZ34" s="2425"/>
      <c r="IOA34" s="2425"/>
      <c r="IOB34" s="2425"/>
      <c r="IOC34" s="2425"/>
      <c r="IOD34" s="2425"/>
      <c r="IOE34" s="2425"/>
      <c r="IOF34" s="2425"/>
      <c r="IOG34" s="2425"/>
      <c r="IOH34" s="2425"/>
      <c r="IOI34" s="2425"/>
      <c r="IOJ34" s="2425"/>
      <c r="IOK34" s="2425"/>
      <c r="IOL34" s="2425"/>
      <c r="IOM34" s="2425"/>
      <c r="ION34" s="2425"/>
      <c r="IOO34" s="2425"/>
      <c r="IOP34" s="2425"/>
      <c r="IOQ34" s="2425"/>
      <c r="IOR34" s="2425"/>
      <c r="IOS34" s="2425"/>
      <c r="IOT34" s="2425"/>
      <c r="IOU34" s="2425"/>
      <c r="IOV34" s="2425"/>
      <c r="IOW34" s="2425"/>
      <c r="IOX34" s="2425"/>
      <c r="IOY34" s="2425"/>
      <c r="IOZ34" s="2425"/>
      <c r="IPA34" s="2425"/>
      <c r="IPB34" s="2425"/>
      <c r="IPC34" s="2425"/>
      <c r="IPD34" s="2425"/>
      <c r="IPE34" s="2425"/>
      <c r="IPF34" s="2425"/>
      <c r="IPG34" s="2425"/>
      <c r="IPH34" s="2425"/>
      <c r="IPI34" s="2425"/>
      <c r="IPJ34" s="2425"/>
      <c r="IPK34" s="2425"/>
      <c r="IPL34" s="2425"/>
      <c r="IPM34" s="2425"/>
      <c r="IPN34" s="2425"/>
      <c r="IPO34" s="2425"/>
      <c r="IPP34" s="2425"/>
      <c r="IPQ34" s="2425"/>
      <c r="IPR34" s="2425"/>
      <c r="IPS34" s="2425"/>
      <c r="IPT34" s="2425"/>
      <c r="IPU34" s="2425"/>
      <c r="IPV34" s="2425"/>
      <c r="IPW34" s="2425"/>
      <c r="IPX34" s="2425"/>
      <c r="IPY34" s="2425"/>
      <c r="IPZ34" s="2425"/>
      <c r="IQA34" s="2425"/>
      <c r="IQB34" s="2425"/>
      <c r="IQC34" s="2425"/>
      <c r="IQD34" s="2425"/>
      <c r="IQE34" s="2425"/>
      <c r="IQF34" s="2425"/>
      <c r="IQG34" s="2425"/>
      <c r="IQH34" s="2425"/>
      <c r="IQI34" s="2425"/>
      <c r="IQJ34" s="2425"/>
      <c r="IQK34" s="2425"/>
      <c r="IQL34" s="2425"/>
      <c r="IQM34" s="2425"/>
      <c r="IQN34" s="2425"/>
      <c r="IQO34" s="2425"/>
      <c r="IQP34" s="2425"/>
      <c r="IQQ34" s="2425"/>
      <c r="IQR34" s="2425"/>
      <c r="IQS34" s="2425"/>
      <c r="IQT34" s="2425"/>
      <c r="IQU34" s="2425"/>
      <c r="IQV34" s="2425"/>
      <c r="IQW34" s="2425"/>
      <c r="IQX34" s="2425"/>
      <c r="IQY34" s="2425"/>
      <c r="IQZ34" s="2425"/>
      <c r="IRA34" s="2425"/>
      <c r="IRB34" s="2425"/>
      <c r="IRC34" s="2425"/>
      <c r="IRD34" s="2425"/>
      <c r="IRE34" s="2425"/>
      <c r="IRF34" s="2425"/>
      <c r="IRG34" s="2425"/>
      <c r="IRH34" s="2425"/>
      <c r="IRI34" s="2425"/>
      <c r="IRJ34" s="2425"/>
      <c r="IRK34" s="2425"/>
      <c r="IRL34" s="2425"/>
      <c r="IRM34" s="2425"/>
      <c r="IRN34" s="2425"/>
      <c r="IRO34" s="2425"/>
      <c r="IRP34" s="2425"/>
      <c r="IRQ34" s="2425"/>
      <c r="IRR34" s="2425"/>
      <c r="IRS34" s="2425"/>
      <c r="IRT34" s="2425"/>
      <c r="IRU34" s="2425"/>
      <c r="IRV34" s="2425"/>
      <c r="IRW34" s="2425"/>
      <c r="IRX34" s="2425"/>
      <c r="IRY34" s="2425"/>
      <c r="IRZ34" s="2425"/>
      <c r="ISA34" s="2425"/>
      <c r="ISB34" s="2425"/>
      <c r="ISC34" s="2425"/>
      <c r="ISD34" s="2425"/>
      <c r="ISE34" s="2425"/>
      <c r="ISF34" s="2425"/>
      <c r="ISG34" s="2425"/>
      <c r="ISH34" s="2425"/>
      <c r="ISI34" s="2425"/>
      <c r="ISJ34" s="2425"/>
      <c r="ISK34" s="2425"/>
      <c r="ISL34" s="2425"/>
      <c r="ISM34" s="2425"/>
      <c r="ISN34" s="2425"/>
      <c r="ISO34" s="2425"/>
      <c r="ISP34" s="2425"/>
      <c r="ISQ34" s="2425"/>
      <c r="ISR34" s="2425"/>
      <c r="ISS34" s="2425"/>
      <c r="IST34" s="2425"/>
      <c r="ISU34" s="2425"/>
      <c r="ISV34" s="2425"/>
      <c r="ISW34" s="2425"/>
      <c r="ISX34" s="2425"/>
      <c r="ISY34" s="2425"/>
      <c r="ISZ34" s="2425"/>
      <c r="ITA34" s="2425"/>
      <c r="ITB34" s="2425"/>
      <c r="ITC34" s="2425"/>
      <c r="ITD34" s="2425"/>
      <c r="ITE34" s="2425"/>
      <c r="ITF34" s="2425"/>
      <c r="ITG34" s="2425"/>
      <c r="ITH34" s="2425"/>
      <c r="ITI34" s="2425"/>
      <c r="ITJ34" s="2425"/>
      <c r="ITK34" s="2425"/>
      <c r="ITL34" s="2425"/>
      <c r="ITM34" s="2425"/>
      <c r="ITN34" s="2425"/>
      <c r="ITO34" s="2425"/>
      <c r="ITP34" s="2425"/>
      <c r="ITQ34" s="2425"/>
      <c r="ITR34" s="2425"/>
      <c r="ITS34" s="2425"/>
      <c r="ITT34" s="2425"/>
      <c r="ITU34" s="2425"/>
      <c r="ITV34" s="2425"/>
      <c r="ITW34" s="2425"/>
      <c r="ITX34" s="2425"/>
      <c r="ITY34" s="2425"/>
      <c r="ITZ34" s="2425"/>
      <c r="IUA34" s="2425"/>
      <c r="IUB34" s="2425"/>
      <c r="IUC34" s="2425"/>
      <c r="IUD34" s="2425"/>
      <c r="IUE34" s="2425"/>
      <c r="IUF34" s="2425"/>
      <c r="IUG34" s="2425"/>
      <c r="IUH34" s="2425"/>
      <c r="IUI34" s="2425"/>
      <c r="IUJ34" s="2425"/>
      <c r="IUK34" s="2425"/>
      <c r="IUL34" s="2425"/>
      <c r="IUM34" s="2425"/>
      <c r="IUN34" s="2425"/>
      <c r="IUO34" s="2425"/>
      <c r="IUP34" s="2425"/>
      <c r="IUQ34" s="2425"/>
      <c r="IUR34" s="2425"/>
      <c r="IUS34" s="2425"/>
      <c r="IUT34" s="2425"/>
      <c r="IUU34" s="2425"/>
      <c r="IUV34" s="2425"/>
      <c r="IUW34" s="2425"/>
      <c r="IUX34" s="2425"/>
      <c r="IUY34" s="2425"/>
      <c r="IUZ34" s="2425"/>
      <c r="IVA34" s="2425"/>
      <c r="IVB34" s="2425"/>
      <c r="IVC34" s="2425"/>
      <c r="IVD34" s="2425"/>
      <c r="IVE34" s="2425"/>
      <c r="IVF34" s="2425"/>
      <c r="IVG34" s="2425"/>
      <c r="IVH34" s="2425"/>
      <c r="IVI34" s="2425"/>
      <c r="IVJ34" s="2425"/>
      <c r="IVK34" s="2425"/>
      <c r="IVL34" s="2425"/>
      <c r="IVM34" s="2425"/>
      <c r="IVN34" s="2425"/>
      <c r="IVO34" s="2425"/>
      <c r="IVP34" s="2425"/>
      <c r="IVQ34" s="2425"/>
      <c r="IVR34" s="2425"/>
      <c r="IVS34" s="2425"/>
      <c r="IVT34" s="2425"/>
      <c r="IVU34" s="2425"/>
      <c r="IVV34" s="2425"/>
      <c r="IVW34" s="2425"/>
      <c r="IVX34" s="2425"/>
      <c r="IVY34" s="2425"/>
      <c r="IVZ34" s="2425"/>
      <c r="IWA34" s="2425"/>
      <c r="IWB34" s="2425"/>
      <c r="IWC34" s="2425"/>
      <c r="IWD34" s="2425"/>
      <c r="IWE34" s="2425"/>
      <c r="IWF34" s="2425"/>
      <c r="IWG34" s="2425"/>
      <c r="IWH34" s="2425"/>
      <c r="IWI34" s="2425"/>
      <c r="IWJ34" s="2425"/>
      <c r="IWK34" s="2425"/>
      <c r="IWL34" s="2425"/>
      <c r="IWM34" s="2425"/>
      <c r="IWN34" s="2425"/>
      <c r="IWO34" s="2425"/>
      <c r="IWP34" s="2425"/>
      <c r="IWQ34" s="2425"/>
      <c r="IWR34" s="2425"/>
      <c r="IWS34" s="2425"/>
      <c r="IWT34" s="2425"/>
      <c r="IWU34" s="2425"/>
      <c r="IWV34" s="2425"/>
      <c r="IWW34" s="2425"/>
      <c r="IWX34" s="2425"/>
      <c r="IWY34" s="2425"/>
      <c r="IWZ34" s="2425"/>
      <c r="IXA34" s="2425"/>
      <c r="IXB34" s="2425"/>
      <c r="IXC34" s="2425"/>
      <c r="IXD34" s="2425"/>
      <c r="IXE34" s="2425"/>
      <c r="IXF34" s="2425"/>
      <c r="IXG34" s="2425"/>
      <c r="IXH34" s="2425"/>
      <c r="IXI34" s="2425"/>
      <c r="IXJ34" s="2425"/>
      <c r="IXK34" s="2425"/>
      <c r="IXL34" s="2425"/>
      <c r="IXM34" s="2425"/>
      <c r="IXN34" s="2425"/>
      <c r="IXO34" s="2425"/>
      <c r="IXP34" s="2425"/>
      <c r="IXQ34" s="2425"/>
      <c r="IXR34" s="2425"/>
      <c r="IXS34" s="2425"/>
      <c r="IXT34" s="2425"/>
      <c r="IXU34" s="2425"/>
      <c r="IXV34" s="2425"/>
      <c r="IXW34" s="2425"/>
      <c r="IXX34" s="2425"/>
      <c r="IXY34" s="2425"/>
      <c r="IXZ34" s="2425"/>
      <c r="IYA34" s="2425"/>
      <c r="IYB34" s="2425"/>
      <c r="IYC34" s="2425"/>
      <c r="IYD34" s="2425"/>
      <c r="IYE34" s="2425"/>
      <c r="IYF34" s="2425"/>
      <c r="IYG34" s="2425"/>
      <c r="IYH34" s="2425"/>
      <c r="IYI34" s="2425"/>
      <c r="IYJ34" s="2425"/>
      <c r="IYK34" s="2425"/>
      <c r="IYL34" s="2425"/>
      <c r="IYM34" s="2425"/>
      <c r="IYN34" s="2425"/>
      <c r="IYO34" s="2425"/>
      <c r="IYP34" s="2425"/>
      <c r="IYQ34" s="2425"/>
      <c r="IYR34" s="2425"/>
      <c r="IYS34" s="2425"/>
      <c r="IYT34" s="2425"/>
      <c r="IYU34" s="2425"/>
      <c r="IYV34" s="2425"/>
      <c r="IYW34" s="2425"/>
      <c r="IYX34" s="2425"/>
      <c r="IYY34" s="2425"/>
      <c r="IYZ34" s="2425"/>
      <c r="IZA34" s="2425"/>
      <c r="IZB34" s="2425"/>
      <c r="IZC34" s="2425"/>
      <c r="IZD34" s="2425"/>
      <c r="IZE34" s="2425"/>
      <c r="IZF34" s="2425"/>
      <c r="IZG34" s="2425"/>
      <c r="IZH34" s="2425"/>
      <c r="IZI34" s="2425"/>
      <c r="IZJ34" s="2425"/>
      <c r="IZK34" s="2425"/>
      <c r="IZL34" s="2425"/>
      <c r="IZM34" s="2425"/>
      <c r="IZN34" s="2425"/>
      <c r="IZO34" s="2425"/>
      <c r="IZP34" s="2425"/>
      <c r="IZQ34" s="2425"/>
      <c r="IZR34" s="2425"/>
      <c r="IZS34" s="2425"/>
      <c r="IZT34" s="2425"/>
      <c r="IZU34" s="2425"/>
      <c r="IZV34" s="2425"/>
      <c r="IZW34" s="2425"/>
      <c r="IZX34" s="2425"/>
      <c r="IZY34" s="2425"/>
      <c r="IZZ34" s="2425"/>
      <c r="JAA34" s="2425"/>
      <c r="JAB34" s="2425"/>
      <c r="JAC34" s="2425"/>
      <c r="JAD34" s="2425"/>
      <c r="JAE34" s="2425"/>
      <c r="JAF34" s="2425"/>
      <c r="JAG34" s="2425"/>
      <c r="JAH34" s="2425"/>
      <c r="JAI34" s="2425"/>
      <c r="JAJ34" s="2425"/>
      <c r="JAK34" s="2425"/>
      <c r="JAL34" s="2425"/>
      <c r="JAM34" s="2425"/>
      <c r="JAN34" s="2425"/>
      <c r="JAO34" s="2425"/>
      <c r="JAP34" s="2425"/>
      <c r="JAQ34" s="2425"/>
      <c r="JAR34" s="2425"/>
      <c r="JAS34" s="2425"/>
      <c r="JAT34" s="2425"/>
      <c r="JAU34" s="2425"/>
      <c r="JAV34" s="2425"/>
      <c r="JAW34" s="2425"/>
      <c r="JAX34" s="2425"/>
      <c r="JAY34" s="2425"/>
      <c r="JAZ34" s="2425"/>
      <c r="JBA34" s="2425"/>
      <c r="JBB34" s="2425"/>
      <c r="JBC34" s="2425"/>
      <c r="JBD34" s="2425"/>
      <c r="JBE34" s="2425"/>
      <c r="JBF34" s="2425"/>
      <c r="JBG34" s="2425"/>
      <c r="JBH34" s="2425"/>
      <c r="JBI34" s="2425"/>
      <c r="JBJ34" s="2425"/>
      <c r="JBK34" s="2425"/>
      <c r="JBL34" s="2425"/>
      <c r="JBM34" s="2425"/>
      <c r="JBN34" s="2425"/>
      <c r="JBO34" s="2425"/>
      <c r="JBP34" s="2425"/>
      <c r="JBQ34" s="2425"/>
      <c r="JBR34" s="2425"/>
      <c r="JBS34" s="2425"/>
      <c r="JBT34" s="2425"/>
      <c r="JBU34" s="2425"/>
      <c r="JBV34" s="2425"/>
      <c r="JBW34" s="2425"/>
      <c r="JBX34" s="2425"/>
      <c r="JBY34" s="2425"/>
      <c r="JBZ34" s="2425"/>
      <c r="JCA34" s="2425"/>
      <c r="JCB34" s="2425"/>
      <c r="JCC34" s="2425"/>
      <c r="JCD34" s="2425"/>
      <c r="JCE34" s="2425"/>
      <c r="JCF34" s="2425"/>
      <c r="JCG34" s="2425"/>
      <c r="JCH34" s="2425"/>
      <c r="JCI34" s="2425"/>
      <c r="JCJ34" s="2425"/>
      <c r="JCK34" s="2425"/>
      <c r="JCL34" s="2425"/>
      <c r="JCM34" s="2425"/>
      <c r="JCN34" s="2425"/>
      <c r="JCO34" s="2425"/>
      <c r="JCP34" s="2425"/>
      <c r="JCQ34" s="2425"/>
      <c r="JCR34" s="2425"/>
      <c r="JCS34" s="2425"/>
      <c r="JCT34" s="2425"/>
      <c r="JCU34" s="2425"/>
      <c r="JCV34" s="2425"/>
      <c r="JCW34" s="2425"/>
      <c r="JCX34" s="2425"/>
      <c r="JCY34" s="2425"/>
      <c r="JCZ34" s="2425"/>
      <c r="JDA34" s="2425"/>
      <c r="JDB34" s="2425"/>
      <c r="JDC34" s="2425"/>
      <c r="JDD34" s="2425"/>
      <c r="JDE34" s="2425"/>
      <c r="JDF34" s="2425"/>
      <c r="JDG34" s="2425"/>
      <c r="JDH34" s="2425"/>
      <c r="JDI34" s="2425"/>
      <c r="JDJ34" s="2425"/>
      <c r="JDK34" s="2425"/>
      <c r="JDL34" s="2425"/>
      <c r="JDM34" s="2425"/>
      <c r="JDN34" s="2425"/>
      <c r="JDO34" s="2425"/>
      <c r="JDP34" s="2425"/>
      <c r="JDQ34" s="2425"/>
      <c r="JDR34" s="2425"/>
      <c r="JDS34" s="2425"/>
      <c r="JDT34" s="2425"/>
      <c r="JDU34" s="2425"/>
      <c r="JDV34" s="2425"/>
      <c r="JDW34" s="2425"/>
      <c r="JDX34" s="2425"/>
      <c r="JDY34" s="2425"/>
      <c r="JDZ34" s="2425"/>
      <c r="JEA34" s="2425"/>
      <c r="JEB34" s="2425"/>
      <c r="JEC34" s="2425"/>
      <c r="JED34" s="2425"/>
      <c r="JEE34" s="2425"/>
      <c r="JEF34" s="2425"/>
      <c r="JEG34" s="2425"/>
      <c r="JEH34" s="2425"/>
      <c r="JEI34" s="2425"/>
      <c r="JEJ34" s="2425"/>
      <c r="JEK34" s="2425"/>
      <c r="JEL34" s="2425"/>
      <c r="JEM34" s="2425"/>
      <c r="JEN34" s="2425"/>
      <c r="JEO34" s="2425"/>
      <c r="JEP34" s="2425"/>
      <c r="JEQ34" s="2425"/>
      <c r="JER34" s="2425"/>
      <c r="JES34" s="2425"/>
      <c r="JET34" s="2425"/>
      <c r="JEU34" s="2425"/>
      <c r="JEV34" s="2425"/>
      <c r="JEW34" s="2425"/>
      <c r="JEX34" s="2425"/>
      <c r="JEY34" s="2425"/>
      <c r="JEZ34" s="2425"/>
      <c r="JFA34" s="2425"/>
      <c r="JFB34" s="2425"/>
      <c r="JFC34" s="2425"/>
      <c r="JFD34" s="2425"/>
      <c r="JFE34" s="2425"/>
      <c r="JFF34" s="2425"/>
      <c r="JFG34" s="2425"/>
      <c r="JFH34" s="2425"/>
      <c r="JFI34" s="2425"/>
      <c r="JFJ34" s="2425"/>
      <c r="JFK34" s="2425"/>
      <c r="JFL34" s="2425"/>
      <c r="JFM34" s="2425"/>
      <c r="JFN34" s="2425"/>
      <c r="JFO34" s="2425"/>
      <c r="JFP34" s="2425"/>
      <c r="JFQ34" s="2425"/>
      <c r="JFR34" s="2425"/>
      <c r="JFS34" s="2425"/>
      <c r="JFT34" s="2425"/>
      <c r="JFU34" s="2425"/>
      <c r="JFV34" s="2425"/>
      <c r="JFW34" s="2425"/>
      <c r="JFX34" s="2425"/>
      <c r="JFY34" s="2425"/>
      <c r="JFZ34" s="2425"/>
      <c r="JGA34" s="2425"/>
      <c r="JGB34" s="2425"/>
      <c r="JGC34" s="2425"/>
      <c r="JGD34" s="2425"/>
      <c r="JGE34" s="2425"/>
      <c r="JGF34" s="2425"/>
      <c r="JGG34" s="2425"/>
      <c r="JGH34" s="2425"/>
      <c r="JGI34" s="2425"/>
      <c r="JGJ34" s="2425"/>
      <c r="JGK34" s="2425"/>
      <c r="JGL34" s="2425"/>
      <c r="JGM34" s="2425"/>
      <c r="JGN34" s="2425"/>
      <c r="JGO34" s="2425"/>
      <c r="JGP34" s="2425"/>
      <c r="JGQ34" s="2425"/>
      <c r="JGR34" s="2425"/>
      <c r="JGS34" s="2425"/>
      <c r="JGT34" s="2425"/>
      <c r="JGU34" s="2425"/>
      <c r="JGV34" s="2425"/>
      <c r="JGW34" s="2425"/>
      <c r="JGX34" s="2425"/>
      <c r="JGY34" s="2425"/>
      <c r="JGZ34" s="2425"/>
      <c r="JHA34" s="2425"/>
      <c r="JHB34" s="2425"/>
      <c r="JHC34" s="2425"/>
      <c r="JHD34" s="2425"/>
      <c r="JHE34" s="2425"/>
      <c r="JHF34" s="2425"/>
      <c r="JHG34" s="2425"/>
      <c r="JHH34" s="2425"/>
      <c r="JHI34" s="2425"/>
      <c r="JHJ34" s="2425"/>
      <c r="JHK34" s="2425"/>
      <c r="JHL34" s="2425"/>
      <c r="JHM34" s="2425"/>
      <c r="JHN34" s="2425"/>
      <c r="JHO34" s="2425"/>
      <c r="JHP34" s="2425"/>
      <c r="JHQ34" s="2425"/>
      <c r="JHR34" s="2425"/>
      <c r="JHS34" s="2425"/>
      <c r="JHT34" s="2425"/>
      <c r="JHU34" s="2425"/>
      <c r="JHV34" s="2425"/>
      <c r="JHW34" s="2425"/>
      <c r="JHX34" s="2425"/>
      <c r="JHY34" s="2425"/>
      <c r="JHZ34" s="2425"/>
      <c r="JIA34" s="2425"/>
      <c r="JIB34" s="2425"/>
      <c r="JIC34" s="2425"/>
      <c r="JID34" s="2425"/>
      <c r="JIE34" s="2425"/>
      <c r="JIF34" s="2425"/>
      <c r="JIG34" s="2425"/>
      <c r="JIH34" s="2425"/>
      <c r="JII34" s="2425"/>
      <c r="JIJ34" s="2425"/>
      <c r="JIK34" s="2425"/>
      <c r="JIL34" s="2425"/>
      <c r="JIM34" s="2425"/>
      <c r="JIN34" s="2425"/>
      <c r="JIO34" s="2425"/>
      <c r="JIP34" s="2425"/>
      <c r="JIQ34" s="2425"/>
      <c r="JIR34" s="2425"/>
      <c r="JIS34" s="2425"/>
      <c r="JIT34" s="2425"/>
      <c r="JIU34" s="2425"/>
      <c r="JIV34" s="2425"/>
      <c r="JIW34" s="2425"/>
      <c r="JIX34" s="2425"/>
      <c r="JIY34" s="2425"/>
      <c r="JIZ34" s="2425"/>
      <c r="JJA34" s="2425"/>
      <c r="JJB34" s="2425"/>
      <c r="JJC34" s="2425"/>
      <c r="JJD34" s="2425"/>
      <c r="JJE34" s="2425"/>
      <c r="JJF34" s="2425"/>
      <c r="JJG34" s="2425"/>
      <c r="JJH34" s="2425"/>
      <c r="JJI34" s="2425"/>
      <c r="JJJ34" s="2425"/>
      <c r="JJK34" s="2425"/>
      <c r="JJL34" s="2425"/>
      <c r="JJM34" s="2425"/>
      <c r="JJN34" s="2425"/>
      <c r="JJO34" s="2425"/>
      <c r="JJP34" s="2425"/>
      <c r="JJQ34" s="2425"/>
      <c r="JJR34" s="2425"/>
      <c r="JJS34" s="2425"/>
      <c r="JJT34" s="2425"/>
      <c r="JJU34" s="2425"/>
      <c r="JJV34" s="2425"/>
      <c r="JJW34" s="2425"/>
      <c r="JJX34" s="2425"/>
      <c r="JJY34" s="2425"/>
      <c r="JJZ34" s="2425"/>
      <c r="JKA34" s="2425"/>
      <c r="JKB34" s="2425"/>
      <c r="JKC34" s="2425"/>
      <c r="JKD34" s="2425"/>
      <c r="JKE34" s="2425"/>
      <c r="JKF34" s="2425"/>
      <c r="JKG34" s="2425"/>
      <c r="JKH34" s="2425"/>
      <c r="JKI34" s="2425"/>
      <c r="JKJ34" s="2425"/>
      <c r="JKK34" s="2425"/>
      <c r="JKL34" s="2425"/>
      <c r="JKM34" s="2425"/>
      <c r="JKN34" s="2425"/>
      <c r="JKO34" s="2425"/>
      <c r="JKP34" s="2425"/>
      <c r="JKQ34" s="2425"/>
      <c r="JKR34" s="2425"/>
      <c r="JKS34" s="2425"/>
      <c r="JKT34" s="2425"/>
      <c r="JKU34" s="2425"/>
      <c r="JKV34" s="2425"/>
      <c r="JKW34" s="2425"/>
      <c r="JKX34" s="2425"/>
      <c r="JKY34" s="2425"/>
      <c r="JKZ34" s="2425"/>
      <c r="JLA34" s="2425"/>
      <c r="JLB34" s="2425"/>
      <c r="JLC34" s="2425"/>
      <c r="JLD34" s="2425"/>
      <c r="JLE34" s="2425"/>
      <c r="JLF34" s="2425"/>
      <c r="JLG34" s="2425"/>
      <c r="JLH34" s="2425"/>
      <c r="JLI34" s="2425"/>
      <c r="JLJ34" s="2425"/>
      <c r="JLK34" s="2425"/>
      <c r="JLL34" s="2425"/>
      <c r="JLM34" s="2425"/>
      <c r="JLN34" s="2425"/>
      <c r="JLO34" s="2425"/>
      <c r="JLP34" s="2425"/>
      <c r="JLQ34" s="2425"/>
      <c r="JLR34" s="2425"/>
      <c r="JLS34" s="2425"/>
      <c r="JLT34" s="2425"/>
      <c r="JLU34" s="2425"/>
      <c r="JLV34" s="2425"/>
      <c r="JLW34" s="2425"/>
      <c r="JLX34" s="2425"/>
      <c r="JLY34" s="2425"/>
      <c r="JLZ34" s="2425"/>
      <c r="JMA34" s="2425"/>
      <c r="JMB34" s="2425"/>
      <c r="JMC34" s="2425"/>
      <c r="JMD34" s="2425"/>
      <c r="JME34" s="2425"/>
      <c r="JMF34" s="2425"/>
      <c r="JMG34" s="2425"/>
      <c r="JMH34" s="2425"/>
      <c r="JMI34" s="2425"/>
      <c r="JMJ34" s="2425"/>
      <c r="JMK34" s="2425"/>
      <c r="JML34" s="2425"/>
      <c r="JMM34" s="2425"/>
      <c r="JMN34" s="2425"/>
      <c r="JMO34" s="2425"/>
      <c r="JMP34" s="2425"/>
      <c r="JMQ34" s="2425"/>
      <c r="JMR34" s="2425"/>
      <c r="JMS34" s="2425"/>
      <c r="JMT34" s="2425"/>
      <c r="JMU34" s="2425"/>
      <c r="JMV34" s="2425"/>
      <c r="JMW34" s="2425"/>
      <c r="JMX34" s="2425"/>
      <c r="JMY34" s="2425"/>
      <c r="JMZ34" s="2425"/>
      <c r="JNA34" s="2425"/>
      <c r="JNB34" s="2425"/>
      <c r="JNC34" s="2425"/>
      <c r="JND34" s="2425"/>
      <c r="JNE34" s="2425"/>
      <c r="JNF34" s="2425"/>
      <c r="JNG34" s="2425"/>
      <c r="JNH34" s="2425"/>
      <c r="JNI34" s="2425"/>
      <c r="JNJ34" s="2425"/>
      <c r="JNK34" s="2425"/>
      <c r="JNL34" s="2425"/>
      <c r="JNM34" s="2425"/>
      <c r="JNN34" s="2425"/>
      <c r="JNO34" s="2425"/>
      <c r="JNP34" s="2425"/>
      <c r="JNQ34" s="2425"/>
      <c r="JNR34" s="2425"/>
      <c r="JNS34" s="2425"/>
      <c r="JNT34" s="2425"/>
      <c r="JNU34" s="2425"/>
      <c r="JNV34" s="2425"/>
      <c r="JNW34" s="2425"/>
      <c r="JNX34" s="2425"/>
      <c r="JNY34" s="2425"/>
      <c r="JNZ34" s="2425"/>
      <c r="JOA34" s="2425"/>
      <c r="JOB34" s="2425"/>
      <c r="JOC34" s="2425"/>
      <c r="JOD34" s="2425"/>
      <c r="JOE34" s="2425"/>
      <c r="JOF34" s="2425"/>
      <c r="JOG34" s="2425"/>
      <c r="JOH34" s="2425"/>
      <c r="JOI34" s="2425"/>
      <c r="JOJ34" s="2425"/>
      <c r="JOK34" s="2425"/>
      <c r="JOL34" s="2425"/>
      <c r="JOM34" s="2425"/>
      <c r="JON34" s="2425"/>
      <c r="JOO34" s="2425"/>
      <c r="JOP34" s="2425"/>
      <c r="JOQ34" s="2425"/>
      <c r="JOR34" s="2425"/>
      <c r="JOS34" s="2425"/>
      <c r="JOT34" s="2425"/>
      <c r="JOU34" s="2425"/>
      <c r="JOV34" s="2425"/>
      <c r="JOW34" s="2425"/>
      <c r="JOX34" s="2425"/>
      <c r="JOY34" s="2425"/>
      <c r="JOZ34" s="2425"/>
      <c r="JPA34" s="2425"/>
      <c r="JPB34" s="2425"/>
      <c r="JPC34" s="2425"/>
      <c r="JPD34" s="2425"/>
      <c r="JPE34" s="2425"/>
      <c r="JPF34" s="2425"/>
      <c r="JPG34" s="2425"/>
      <c r="JPH34" s="2425"/>
      <c r="JPI34" s="2425"/>
      <c r="JPJ34" s="2425"/>
      <c r="JPK34" s="2425"/>
      <c r="JPL34" s="2425"/>
      <c r="JPM34" s="2425"/>
      <c r="JPN34" s="2425"/>
      <c r="JPO34" s="2425"/>
      <c r="JPP34" s="2425"/>
      <c r="JPQ34" s="2425"/>
      <c r="JPR34" s="2425"/>
      <c r="JPS34" s="2425"/>
      <c r="JPT34" s="2425"/>
      <c r="JPU34" s="2425"/>
      <c r="JPV34" s="2425"/>
      <c r="JPW34" s="2425"/>
      <c r="JPX34" s="2425"/>
      <c r="JPY34" s="2425"/>
      <c r="JPZ34" s="2425"/>
      <c r="JQA34" s="2425"/>
      <c r="JQB34" s="2425"/>
      <c r="JQC34" s="2425"/>
      <c r="JQD34" s="2425"/>
      <c r="JQE34" s="2425"/>
      <c r="JQF34" s="2425"/>
      <c r="JQG34" s="2425"/>
      <c r="JQH34" s="2425"/>
      <c r="JQI34" s="2425"/>
      <c r="JQJ34" s="2425"/>
      <c r="JQK34" s="2425"/>
      <c r="JQL34" s="2425"/>
      <c r="JQM34" s="2425"/>
      <c r="JQN34" s="2425"/>
      <c r="JQO34" s="2425"/>
      <c r="JQP34" s="2425"/>
      <c r="JQQ34" s="2425"/>
      <c r="JQR34" s="2425"/>
      <c r="JQS34" s="2425"/>
      <c r="JQT34" s="2425"/>
      <c r="JQU34" s="2425"/>
      <c r="JQV34" s="2425"/>
      <c r="JQW34" s="2425"/>
      <c r="JQX34" s="2425"/>
      <c r="JQY34" s="2425"/>
      <c r="JQZ34" s="2425"/>
      <c r="JRA34" s="2425"/>
      <c r="JRB34" s="2425"/>
      <c r="JRC34" s="2425"/>
      <c r="JRD34" s="2425"/>
      <c r="JRE34" s="2425"/>
      <c r="JRF34" s="2425"/>
      <c r="JRG34" s="2425"/>
      <c r="JRH34" s="2425"/>
      <c r="JRI34" s="2425"/>
      <c r="JRJ34" s="2425"/>
      <c r="JRK34" s="2425"/>
      <c r="JRL34" s="2425"/>
      <c r="JRM34" s="2425"/>
      <c r="JRN34" s="2425"/>
      <c r="JRO34" s="2425"/>
      <c r="JRP34" s="2425"/>
      <c r="JRQ34" s="2425"/>
      <c r="JRR34" s="2425"/>
      <c r="JRS34" s="2425"/>
      <c r="JRT34" s="2425"/>
      <c r="JRU34" s="2425"/>
      <c r="JRV34" s="2425"/>
      <c r="JRW34" s="2425"/>
      <c r="JRX34" s="2425"/>
      <c r="JRY34" s="2425"/>
      <c r="JRZ34" s="2425"/>
      <c r="JSA34" s="2425"/>
      <c r="JSB34" s="2425"/>
      <c r="JSC34" s="2425"/>
      <c r="JSD34" s="2425"/>
      <c r="JSE34" s="2425"/>
      <c r="JSF34" s="2425"/>
      <c r="JSG34" s="2425"/>
      <c r="JSH34" s="2425"/>
      <c r="JSI34" s="2425"/>
      <c r="JSJ34" s="2425"/>
      <c r="JSK34" s="2425"/>
      <c r="JSL34" s="2425"/>
      <c r="JSM34" s="2425"/>
      <c r="JSN34" s="2425"/>
      <c r="JSO34" s="2425"/>
      <c r="JSP34" s="2425"/>
      <c r="JSQ34" s="2425"/>
      <c r="JSR34" s="2425"/>
      <c r="JSS34" s="2425"/>
      <c r="JST34" s="2425"/>
      <c r="JSU34" s="2425"/>
      <c r="JSV34" s="2425"/>
      <c r="JSW34" s="2425"/>
      <c r="JSX34" s="2425"/>
      <c r="JSY34" s="2425"/>
      <c r="JSZ34" s="2425"/>
      <c r="JTA34" s="2425"/>
      <c r="JTB34" s="2425"/>
      <c r="JTC34" s="2425"/>
      <c r="JTD34" s="2425"/>
      <c r="JTE34" s="2425"/>
      <c r="JTF34" s="2425"/>
      <c r="JTG34" s="2425"/>
      <c r="JTH34" s="2425"/>
      <c r="JTI34" s="2425"/>
      <c r="JTJ34" s="2425"/>
      <c r="JTK34" s="2425"/>
      <c r="JTL34" s="2425"/>
      <c r="JTM34" s="2425"/>
      <c r="JTN34" s="2425"/>
      <c r="JTO34" s="2425"/>
      <c r="JTP34" s="2425"/>
      <c r="JTQ34" s="2425"/>
      <c r="JTR34" s="2425"/>
      <c r="JTS34" s="2425"/>
      <c r="JTT34" s="2425"/>
      <c r="JTU34" s="2425"/>
      <c r="JTV34" s="2425"/>
      <c r="JTW34" s="2425"/>
      <c r="JTX34" s="2425"/>
      <c r="JTY34" s="2425"/>
      <c r="JTZ34" s="2425"/>
      <c r="JUA34" s="2425"/>
      <c r="JUB34" s="2425"/>
      <c r="JUC34" s="2425"/>
      <c r="JUD34" s="2425"/>
      <c r="JUE34" s="2425"/>
      <c r="JUF34" s="2425"/>
      <c r="JUG34" s="2425"/>
      <c r="JUH34" s="2425"/>
      <c r="JUI34" s="2425"/>
      <c r="JUJ34" s="2425"/>
      <c r="JUK34" s="2425"/>
      <c r="JUL34" s="2425"/>
      <c r="JUM34" s="2425"/>
      <c r="JUN34" s="2425"/>
      <c r="JUO34" s="2425"/>
      <c r="JUP34" s="2425"/>
      <c r="JUQ34" s="2425"/>
      <c r="JUR34" s="2425"/>
      <c r="JUS34" s="2425"/>
      <c r="JUT34" s="2425"/>
      <c r="JUU34" s="2425"/>
      <c r="JUV34" s="2425"/>
      <c r="JUW34" s="2425"/>
      <c r="JUX34" s="2425"/>
      <c r="JUY34" s="2425"/>
      <c r="JUZ34" s="2425"/>
      <c r="JVA34" s="2425"/>
      <c r="JVB34" s="2425"/>
      <c r="JVC34" s="2425"/>
      <c r="JVD34" s="2425"/>
      <c r="JVE34" s="2425"/>
      <c r="JVF34" s="2425"/>
      <c r="JVG34" s="2425"/>
      <c r="JVH34" s="2425"/>
      <c r="JVI34" s="2425"/>
      <c r="JVJ34" s="2425"/>
      <c r="JVK34" s="2425"/>
      <c r="JVL34" s="2425"/>
      <c r="JVM34" s="2425"/>
      <c r="JVN34" s="2425"/>
      <c r="JVO34" s="2425"/>
      <c r="JVP34" s="2425"/>
      <c r="JVQ34" s="2425"/>
      <c r="JVR34" s="2425"/>
      <c r="JVS34" s="2425"/>
      <c r="JVT34" s="2425"/>
      <c r="JVU34" s="2425"/>
      <c r="JVV34" s="2425"/>
      <c r="JVW34" s="2425"/>
      <c r="JVX34" s="2425"/>
      <c r="JVY34" s="2425"/>
      <c r="JVZ34" s="2425"/>
      <c r="JWA34" s="2425"/>
      <c r="JWB34" s="2425"/>
      <c r="JWC34" s="2425"/>
      <c r="JWD34" s="2425"/>
      <c r="JWE34" s="2425"/>
      <c r="JWF34" s="2425"/>
      <c r="JWG34" s="2425"/>
      <c r="JWH34" s="2425"/>
      <c r="JWI34" s="2425"/>
      <c r="JWJ34" s="2425"/>
      <c r="JWK34" s="2425"/>
      <c r="JWL34" s="2425"/>
      <c r="JWM34" s="2425"/>
      <c r="JWN34" s="2425"/>
      <c r="JWO34" s="2425"/>
      <c r="JWP34" s="2425"/>
      <c r="JWQ34" s="2425"/>
      <c r="JWR34" s="2425"/>
      <c r="JWS34" s="2425"/>
      <c r="JWT34" s="2425"/>
      <c r="JWU34" s="2425"/>
      <c r="JWV34" s="2425"/>
      <c r="JWW34" s="2425"/>
      <c r="JWX34" s="2425"/>
      <c r="JWY34" s="2425"/>
      <c r="JWZ34" s="2425"/>
      <c r="JXA34" s="2425"/>
      <c r="JXB34" s="2425"/>
      <c r="JXC34" s="2425"/>
      <c r="JXD34" s="2425"/>
      <c r="JXE34" s="2425"/>
      <c r="JXF34" s="2425"/>
      <c r="JXG34" s="2425"/>
      <c r="JXH34" s="2425"/>
      <c r="JXI34" s="2425"/>
      <c r="JXJ34" s="2425"/>
      <c r="JXK34" s="2425"/>
      <c r="JXL34" s="2425"/>
      <c r="JXM34" s="2425"/>
      <c r="JXN34" s="2425"/>
      <c r="JXO34" s="2425"/>
      <c r="JXP34" s="2425"/>
      <c r="JXQ34" s="2425"/>
      <c r="JXR34" s="2425"/>
      <c r="JXS34" s="2425"/>
      <c r="JXT34" s="2425"/>
      <c r="JXU34" s="2425"/>
      <c r="JXV34" s="2425"/>
      <c r="JXW34" s="2425"/>
      <c r="JXX34" s="2425"/>
      <c r="JXY34" s="2425"/>
      <c r="JXZ34" s="2425"/>
      <c r="JYA34" s="2425"/>
      <c r="JYB34" s="2425"/>
      <c r="JYC34" s="2425"/>
      <c r="JYD34" s="2425"/>
      <c r="JYE34" s="2425"/>
      <c r="JYF34" s="2425"/>
      <c r="JYG34" s="2425"/>
      <c r="JYH34" s="2425"/>
      <c r="JYI34" s="2425"/>
      <c r="JYJ34" s="2425"/>
      <c r="JYK34" s="2425"/>
      <c r="JYL34" s="2425"/>
      <c r="JYM34" s="2425"/>
      <c r="JYN34" s="2425"/>
      <c r="JYO34" s="2425"/>
      <c r="JYP34" s="2425"/>
      <c r="JYQ34" s="2425"/>
      <c r="JYR34" s="2425"/>
      <c r="JYS34" s="2425"/>
      <c r="JYT34" s="2425"/>
      <c r="JYU34" s="2425"/>
      <c r="JYV34" s="2425"/>
      <c r="JYW34" s="2425"/>
      <c r="JYX34" s="2425"/>
      <c r="JYY34" s="2425"/>
      <c r="JYZ34" s="2425"/>
      <c r="JZA34" s="2425"/>
      <c r="JZB34" s="2425"/>
      <c r="JZC34" s="2425"/>
      <c r="JZD34" s="2425"/>
      <c r="JZE34" s="2425"/>
      <c r="JZF34" s="2425"/>
      <c r="JZG34" s="2425"/>
      <c r="JZH34" s="2425"/>
      <c r="JZI34" s="2425"/>
      <c r="JZJ34" s="2425"/>
      <c r="JZK34" s="2425"/>
      <c r="JZL34" s="2425"/>
      <c r="JZM34" s="2425"/>
      <c r="JZN34" s="2425"/>
      <c r="JZO34" s="2425"/>
      <c r="JZP34" s="2425"/>
      <c r="JZQ34" s="2425"/>
      <c r="JZR34" s="2425"/>
      <c r="JZS34" s="2425"/>
      <c r="JZT34" s="2425"/>
      <c r="JZU34" s="2425"/>
      <c r="JZV34" s="2425"/>
      <c r="JZW34" s="2425"/>
      <c r="JZX34" s="2425"/>
      <c r="JZY34" s="2425"/>
      <c r="JZZ34" s="2425"/>
      <c r="KAA34" s="2425"/>
      <c r="KAB34" s="2425"/>
      <c r="KAC34" s="2425"/>
      <c r="KAD34" s="2425"/>
      <c r="KAE34" s="2425"/>
      <c r="KAF34" s="2425"/>
      <c r="KAG34" s="2425"/>
      <c r="KAH34" s="2425"/>
      <c r="KAI34" s="2425"/>
      <c r="KAJ34" s="2425"/>
      <c r="KAK34" s="2425"/>
      <c r="KAL34" s="2425"/>
      <c r="KAM34" s="2425"/>
      <c r="KAN34" s="2425"/>
      <c r="KAO34" s="2425"/>
      <c r="KAP34" s="2425"/>
      <c r="KAQ34" s="2425"/>
      <c r="KAR34" s="2425"/>
      <c r="KAS34" s="2425"/>
      <c r="KAT34" s="2425"/>
      <c r="KAU34" s="2425"/>
      <c r="KAV34" s="2425"/>
      <c r="KAW34" s="2425"/>
      <c r="KAX34" s="2425"/>
      <c r="KAY34" s="2425"/>
      <c r="KAZ34" s="2425"/>
      <c r="KBA34" s="2425"/>
      <c r="KBB34" s="2425"/>
      <c r="KBC34" s="2425"/>
      <c r="KBD34" s="2425"/>
      <c r="KBE34" s="2425"/>
      <c r="KBF34" s="2425"/>
      <c r="KBG34" s="2425"/>
      <c r="KBH34" s="2425"/>
      <c r="KBI34" s="2425"/>
      <c r="KBJ34" s="2425"/>
      <c r="KBK34" s="2425"/>
      <c r="KBL34" s="2425"/>
      <c r="KBM34" s="2425"/>
      <c r="KBN34" s="2425"/>
      <c r="KBO34" s="2425"/>
      <c r="KBP34" s="2425"/>
      <c r="KBQ34" s="2425"/>
      <c r="KBR34" s="2425"/>
      <c r="KBS34" s="2425"/>
      <c r="KBT34" s="2425"/>
      <c r="KBU34" s="2425"/>
      <c r="KBV34" s="2425"/>
      <c r="KBW34" s="2425"/>
      <c r="KBX34" s="2425"/>
      <c r="KBY34" s="2425"/>
      <c r="KBZ34" s="2425"/>
      <c r="KCA34" s="2425"/>
      <c r="KCB34" s="2425"/>
      <c r="KCC34" s="2425"/>
      <c r="KCD34" s="2425"/>
      <c r="KCE34" s="2425"/>
      <c r="KCF34" s="2425"/>
      <c r="KCG34" s="2425"/>
      <c r="KCH34" s="2425"/>
      <c r="KCI34" s="2425"/>
      <c r="KCJ34" s="2425"/>
      <c r="KCK34" s="2425"/>
      <c r="KCL34" s="2425"/>
      <c r="KCM34" s="2425"/>
      <c r="KCN34" s="2425"/>
      <c r="KCO34" s="2425"/>
      <c r="KCP34" s="2425"/>
      <c r="KCQ34" s="2425"/>
      <c r="KCR34" s="2425"/>
      <c r="KCS34" s="2425"/>
      <c r="KCT34" s="2425"/>
      <c r="KCU34" s="2425"/>
      <c r="KCV34" s="2425"/>
      <c r="KCW34" s="2425"/>
      <c r="KCX34" s="2425"/>
      <c r="KCY34" s="2425"/>
      <c r="KCZ34" s="2425"/>
      <c r="KDA34" s="2425"/>
      <c r="KDB34" s="2425"/>
      <c r="KDC34" s="2425"/>
      <c r="KDD34" s="2425"/>
      <c r="KDE34" s="2425"/>
      <c r="KDF34" s="2425"/>
      <c r="KDG34" s="2425"/>
      <c r="KDH34" s="2425"/>
      <c r="KDI34" s="2425"/>
      <c r="KDJ34" s="2425"/>
      <c r="KDK34" s="2425"/>
      <c r="KDL34" s="2425"/>
      <c r="KDM34" s="2425"/>
      <c r="KDN34" s="2425"/>
      <c r="KDO34" s="2425"/>
      <c r="KDP34" s="2425"/>
      <c r="KDQ34" s="2425"/>
      <c r="KDR34" s="2425"/>
      <c r="KDS34" s="2425"/>
      <c r="KDT34" s="2425"/>
      <c r="KDU34" s="2425"/>
      <c r="KDV34" s="2425"/>
      <c r="KDW34" s="2425"/>
      <c r="KDX34" s="2425"/>
      <c r="KDY34" s="2425"/>
      <c r="KDZ34" s="2425"/>
      <c r="KEA34" s="2425"/>
      <c r="KEB34" s="2425"/>
      <c r="KEC34" s="2425"/>
      <c r="KED34" s="2425"/>
      <c r="KEE34" s="2425"/>
      <c r="KEF34" s="2425"/>
      <c r="KEG34" s="2425"/>
      <c r="KEH34" s="2425"/>
      <c r="KEI34" s="2425"/>
      <c r="KEJ34" s="2425"/>
      <c r="KEK34" s="2425"/>
      <c r="KEL34" s="2425"/>
      <c r="KEM34" s="2425"/>
      <c r="KEN34" s="2425"/>
      <c r="KEO34" s="2425"/>
      <c r="KEP34" s="2425"/>
      <c r="KEQ34" s="2425"/>
      <c r="KER34" s="2425"/>
      <c r="KES34" s="2425"/>
      <c r="KET34" s="2425"/>
      <c r="KEU34" s="2425"/>
      <c r="KEV34" s="2425"/>
      <c r="KEW34" s="2425"/>
      <c r="KEX34" s="2425"/>
      <c r="KEY34" s="2425"/>
      <c r="KEZ34" s="2425"/>
      <c r="KFA34" s="2425"/>
      <c r="KFB34" s="2425"/>
      <c r="KFC34" s="2425"/>
      <c r="KFD34" s="2425"/>
      <c r="KFE34" s="2425"/>
      <c r="KFF34" s="2425"/>
      <c r="KFG34" s="2425"/>
      <c r="KFH34" s="2425"/>
      <c r="KFI34" s="2425"/>
      <c r="KFJ34" s="2425"/>
      <c r="KFK34" s="2425"/>
      <c r="KFL34" s="2425"/>
      <c r="KFM34" s="2425"/>
      <c r="KFN34" s="2425"/>
      <c r="KFO34" s="2425"/>
      <c r="KFP34" s="2425"/>
      <c r="KFQ34" s="2425"/>
      <c r="KFR34" s="2425"/>
      <c r="KFS34" s="2425"/>
      <c r="KFT34" s="2425"/>
      <c r="KFU34" s="2425"/>
      <c r="KFV34" s="2425"/>
      <c r="KFW34" s="2425"/>
      <c r="KFX34" s="2425"/>
      <c r="KFY34" s="2425"/>
      <c r="KFZ34" s="2425"/>
      <c r="KGA34" s="2425"/>
      <c r="KGB34" s="2425"/>
      <c r="KGC34" s="2425"/>
      <c r="KGD34" s="2425"/>
      <c r="KGE34" s="2425"/>
      <c r="KGF34" s="2425"/>
      <c r="KGG34" s="2425"/>
      <c r="KGH34" s="2425"/>
      <c r="KGI34" s="2425"/>
      <c r="KGJ34" s="2425"/>
      <c r="KGK34" s="2425"/>
      <c r="KGL34" s="2425"/>
      <c r="KGM34" s="2425"/>
      <c r="KGN34" s="2425"/>
      <c r="KGO34" s="2425"/>
      <c r="KGP34" s="2425"/>
      <c r="KGQ34" s="2425"/>
      <c r="KGR34" s="2425"/>
      <c r="KGS34" s="2425"/>
      <c r="KGT34" s="2425"/>
      <c r="KGU34" s="2425"/>
      <c r="KGV34" s="2425"/>
      <c r="KGW34" s="2425"/>
      <c r="KGX34" s="2425"/>
      <c r="KGY34" s="2425"/>
      <c r="KGZ34" s="2425"/>
      <c r="KHA34" s="2425"/>
      <c r="KHB34" s="2425"/>
      <c r="KHC34" s="2425"/>
      <c r="KHD34" s="2425"/>
      <c r="KHE34" s="2425"/>
      <c r="KHF34" s="2425"/>
      <c r="KHG34" s="2425"/>
      <c r="KHH34" s="2425"/>
      <c r="KHI34" s="2425"/>
      <c r="KHJ34" s="2425"/>
      <c r="KHK34" s="2425"/>
      <c r="KHL34" s="2425"/>
      <c r="KHM34" s="2425"/>
      <c r="KHN34" s="2425"/>
      <c r="KHO34" s="2425"/>
      <c r="KHP34" s="2425"/>
      <c r="KHQ34" s="2425"/>
      <c r="KHR34" s="2425"/>
      <c r="KHS34" s="2425"/>
      <c r="KHT34" s="2425"/>
      <c r="KHU34" s="2425"/>
      <c r="KHV34" s="2425"/>
      <c r="KHW34" s="2425"/>
      <c r="KHX34" s="2425"/>
      <c r="KHY34" s="2425"/>
      <c r="KHZ34" s="2425"/>
      <c r="KIA34" s="2425"/>
      <c r="KIB34" s="2425"/>
      <c r="KIC34" s="2425"/>
      <c r="KID34" s="2425"/>
      <c r="KIE34" s="2425"/>
      <c r="KIF34" s="2425"/>
      <c r="KIG34" s="2425"/>
      <c r="KIH34" s="2425"/>
      <c r="KII34" s="2425"/>
      <c r="KIJ34" s="2425"/>
      <c r="KIK34" s="2425"/>
      <c r="KIL34" s="2425"/>
      <c r="KIM34" s="2425"/>
      <c r="KIN34" s="2425"/>
      <c r="KIO34" s="2425"/>
      <c r="KIP34" s="2425"/>
      <c r="KIQ34" s="2425"/>
      <c r="KIR34" s="2425"/>
      <c r="KIS34" s="2425"/>
      <c r="KIT34" s="2425"/>
      <c r="KIU34" s="2425"/>
      <c r="KIV34" s="2425"/>
      <c r="KIW34" s="2425"/>
      <c r="KIX34" s="2425"/>
      <c r="KIY34" s="2425"/>
      <c r="KIZ34" s="2425"/>
      <c r="KJA34" s="2425"/>
      <c r="KJB34" s="2425"/>
      <c r="KJC34" s="2425"/>
      <c r="KJD34" s="2425"/>
      <c r="KJE34" s="2425"/>
      <c r="KJF34" s="2425"/>
      <c r="KJG34" s="2425"/>
      <c r="KJH34" s="2425"/>
      <c r="KJI34" s="2425"/>
      <c r="KJJ34" s="2425"/>
      <c r="KJK34" s="2425"/>
      <c r="KJL34" s="2425"/>
      <c r="KJM34" s="2425"/>
      <c r="KJN34" s="2425"/>
      <c r="KJO34" s="2425"/>
      <c r="KJP34" s="2425"/>
      <c r="KJQ34" s="2425"/>
      <c r="KJR34" s="2425"/>
      <c r="KJS34" s="2425"/>
      <c r="KJT34" s="2425"/>
      <c r="KJU34" s="2425"/>
      <c r="KJV34" s="2425"/>
      <c r="KJW34" s="2425"/>
      <c r="KJX34" s="2425"/>
      <c r="KJY34" s="2425"/>
      <c r="KJZ34" s="2425"/>
      <c r="KKA34" s="2425"/>
      <c r="KKB34" s="2425"/>
      <c r="KKC34" s="2425"/>
      <c r="KKD34" s="2425"/>
      <c r="KKE34" s="2425"/>
      <c r="KKF34" s="2425"/>
      <c r="KKG34" s="2425"/>
      <c r="KKH34" s="2425"/>
      <c r="KKI34" s="2425"/>
      <c r="KKJ34" s="2425"/>
      <c r="KKK34" s="2425"/>
      <c r="KKL34" s="2425"/>
      <c r="KKM34" s="2425"/>
      <c r="KKN34" s="2425"/>
      <c r="KKO34" s="2425"/>
      <c r="KKP34" s="2425"/>
      <c r="KKQ34" s="2425"/>
      <c r="KKR34" s="2425"/>
      <c r="KKS34" s="2425"/>
      <c r="KKT34" s="2425"/>
      <c r="KKU34" s="2425"/>
      <c r="KKV34" s="2425"/>
      <c r="KKW34" s="2425"/>
      <c r="KKX34" s="2425"/>
      <c r="KKY34" s="2425"/>
      <c r="KKZ34" s="2425"/>
      <c r="KLA34" s="2425"/>
      <c r="KLB34" s="2425"/>
      <c r="KLC34" s="2425"/>
      <c r="KLD34" s="2425"/>
      <c r="KLE34" s="2425"/>
      <c r="KLF34" s="2425"/>
      <c r="KLG34" s="2425"/>
      <c r="KLH34" s="2425"/>
      <c r="KLI34" s="2425"/>
      <c r="KLJ34" s="2425"/>
      <c r="KLK34" s="2425"/>
      <c r="KLL34" s="2425"/>
      <c r="KLM34" s="2425"/>
      <c r="KLN34" s="2425"/>
      <c r="KLO34" s="2425"/>
      <c r="KLP34" s="2425"/>
      <c r="KLQ34" s="2425"/>
      <c r="KLR34" s="2425"/>
      <c r="KLS34" s="2425"/>
      <c r="KLT34" s="2425"/>
      <c r="KLU34" s="2425"/>
      <c r="KLV34" s="2425"/>
      <c r="KLW34" s="2425"/>
      <c r="KLX34" s="2425"/>
      <c r="KLY34" s="2425"/>
      <c r="KLZ34" s="2425"/>
      <c r="KMA34" s="2425"/>
      <c r="KMB34" s="2425"/>
      <c r="KMC34" s="2425"/>
      <c r="KMD34" s="2425"/>
      <c r="KME34" s="2425"/>
      <c r="KMF34" s="2425"/>
      <c r="KMG34" s="2425"/>
      <c r="KMH34" s="2425"/>
      <c r="KMI34" s="2425"/>
      <c r="KMJ34" s="2425"/>
      <c r="KMK34" s="2425"/>
      <c r="KML34" s="2425"/>
      <c r="KMM34" s="2425"/>
      <c r="KMN34" s="2425"/>
      <c r="KMO34" s="2425"/>
      <c r="KMP34" s="2425"/>
      <c r="KMQ34" s="2425"/>
      <c r="KMR34" s="2425"/>
      <c r="KMS34" s="2425"/>
      <c r="KMT34" s="2425"/>
      <c r="KMU34" s="2425"/>
      <c r="KMV34" s="2425"/>
      <c r="KMW34" s="2425"/>
      <c r="KMX34" s="2425"/>
      <c r="KMY34" s="2425"/>
      <c r="KMZ34" s="2425"/>
      <c r="KNA34" s="2425"/>
      <c r="KNB34" s="2425"/>
      <c r="KNC34" s="2425"/>
      <c r="KND34" s="2425"/>
      <c r="KNE34" s="2425"/>
      <c r="KNF34" s="2425"/>
      <c r="KNG34" s="2425"/>
      <c r="KNH34" s="2425"/>
      <c r="KNI34" s="2425"/>
      <c r="KNJ34" s="2425"/>
      <c r="KNK34" s="2425"/>
      <c r="KNL34" s="2425"/>
      <c r="KNM34" s="2425"/>
      <c r="KNN34" s="2425"/>
      <c r="KNO34" s="2425"/>
      <c r="KNP34" s="2425"/>
      <c r="KNQ34" s="2425"/>
      <c r="KNR34" s="2425"/>
      <c r="KNS34" s="2425"/>
      <c r="KNT34" s="2425"/>
      <c r="KNU34" s="2425"/>
      <c r="KNV34" s="2425"/>
      <c r="KNW34" s="2425"/>
      <c r="KNX34" s="2425"/>
      <c r="KNY34" s="2425"/>
      <c r="KNZ34" s="2425"/>
      <c r="KOA34" s="2425"/>
      <c r="KOB34" s="2425"/>
      <c r="KOC34" s="2425"/>
      <c r="KOD34" s="2425"/>
      <c r="KOE34" s="2425"/>
      <c r="KOF34" s="2425"/>
      <c r="KOG34" s="2425"/>
      <c r="KOH34" s="2425"/>
      <c r="KOI34" s="2425"/>
      <c r="KOJ34" s="2425"/>
      <c r="KOK34" s="2425"/>
      <c r="KOL34" s="2425"/>
      <c r="KOM34" s="2425"/>
      <c r="KON34" s="2425"/>
      <c r="KOO34" s="2425"/>
      <c r="KOP34" s="2425"/>
      <c r="KOQ34" s="2425"/>
      <c r="KOR34" s="2425"/>
      <c r="KOS34" s="2425"/>
      <c r="KOT34" s="2425"/>
      <c r="KOU34" s="2425"/>
      <c r="KOV34" s="2425"/>
      <c r="KOW34" s="2425"/>
      <c r="KOX34" s="2425"/>
      <c r="KOY34" s="2425"/>
      <c r="KOZ34" s="2425"/>
      <c r="KPA34" s="2425"/>
      <c r="KPB34" s="2425"/>
      <c r="KPC34" s="2425"/>
      <c r="KPD34" s="2425"/>
      <c r="KPE34" s="2425"/>
      <c r="KPF34" s="2425"/>
      <c r="KPG34" s="2425"/>
      <c r="KPH34" s="2425"/>
      <c r="KPI34" s="2425"/>
      <c r="KPJ34" s="2425"/>
      <c r="KPK34" s="2425"/>
      <c r="KPL34" s="2425"/>
      <c r="KPM34" s="2425"/>
      <c r="KPN34" s="2425"/>
      <c r="KPO34" s="2425"/>
      <c r="KPP34" s="2425"/>
      <c r="KPQ34" s="2425"/>
      <c r="KPR34" s="2425"/>
      <c r="KPS34" s="2425"/>
      <c r="KPT34" s="2425"/>
      <c r="KPU34" s="2425"/>
      <c r="KPV34" s="2425"/>
      <c r="KPW34" s="2425"/>
      <c r="KPX34" s="2425"/>
      <c r="KPY34" s="2425"/>
      <c r="KPZ34" s="2425"/>
      <c r="KQA34" s="2425"/>
      <c r="KQB34" s="2425"/>
      <c r="KQC34" s="2425"/>
      <c r="KQD34" s="2425"/>
      <c r="KQE34" s="2425"/>
      <c r="KQF34" s="2425"/>
      <c r="KQG34" s="2425"/>
      <c r="KQH34" s="2425"/>
      <c r="KQI34" s="2425"/>
      <c r="KQJ34" s="2425"/>
      <c r="KQK34" s="2425"/>
      <c r="KQL34" s="2425"/>
      <c r="KQM34" s="2425"/>
      <c r="KQN34" s="2425"/>
      <c r="KQO34" s="2425"/>
      <c r="KQP34" s="2425"/>
      <c r="KQQ34" s="2425"/>
      <c r="KQR34" s="2425"/>
      <c r="KQS34" s="2425"/>
      <c r="KQT34" s="2425"/>
      <c r="KQU34" s="2425"/>
      <c r="KQV34" s="2425"/>
      <c r="KQW34" s="2425"/>
      <c r="KQX34" s="2425"/>
      <c r="KQY34" s="2425"/>
      <c r="KQZ34" s="2425"/>
      <c r="KRA34" s="2425"/>
      <c r="KRB34" s="2425"/>
      <c r="KRC34" s="2425"/>
      <c r="KRD34" s="2425"/>
      <c r="KRE34" s="2425"/>
      <c r="KRF34" s="2425"/>
      <c r="KRG34" s="2425"/>
      <c r="KRH34" s="2425"/>
      <c r="KRI34" s="2425"/>
      <c r="KRJ34" s="2425"/>
      <c r="KRK34" s="2425"/>
      <c r="KRL34" s="2425"/>
      <c r="KRM34" s="2425"/>
      <c r="KRN34" s="2425"/>
      <c r="KRO34" s="2425"/>
      <c r="KRP34" s="2425"/>
      <c r="KRQ34" s="2425"/>
      <c r="KRR34" s="2425"/>
      <c r="KRS34" s="2425"/>
      <c r="KRT34" s="2425"/>
      <c r="KRU34" s="2425"/>
      <c r="KRV34" s="2425"/>
      <c r="KRW34" s="2425"/>
      <c r="KRX34" s="2425"/>
      <c r="KRY34" s="2425"/>
      <c r="KRZ34" s="2425"/>
      <c r="KSA34" s="2425"/>
      <c r="KSB34" s="2425"/>
      <c r="KSC34" s="2425"/>
      <c r="KSD34" s="2425"/>
      <c r="KSE34" s="2425"/>
      <c r="KSF34" s="2425"/>
      <c r="KSG34" s="2425"/>
      <c r="KSH34" s="2425"/>
      <c r="KSI34" s="2425"/>
      <c r="KSJ34" s="2425"/>
      <c r="KSK34" s="2425"/>
      <c r="KSL34" s="2425"/>
      <c r="KSM34" s="2425"/>
      <c r="KSN34" s="2425"/>
      <c r="KSO34" s="2425"/>
      <c r="KSP34" s="2425"/>
      <c r="KSQ34" s="2425"/>
      <c r="KSR34" s="2425"/>
      <c r="KSS34" s="2425"/>
      <c r="KST34" s="2425"/>
      <c r="KSU34" s="2425"/>
      <c r="KSV34" s="2425"/>
      <c r="KSW34" s="2425"/>
      <c r="KSX34" s="2425"/>
      <c r="KSY34" s="2425"/>
      <c r="KSZ34" s="2425"/>
      <c r="KTA34" s="2425"/>
      <c r="KTB34" s="2425"/>
      <c r="KTC34" s="2425"/>
      <c r="KTD34" s="2425"/>
      <c r="KTE34" s="2425"/>
      <c r="KTF34" s="2425"/>
      <c r="KTG34" s="2425"/>
      <c r="KTH34" s="2425"/>
      <c r="KTI34" s="2425"/>
      <c r="KTJ34" s="2425"/>
      <c r="KTK34" s="2425"/>
      <c r="KTL34" s="2425"/>
      <c r="KTM34" s="2425"/>
      <c r="KTN34" s="2425"/>
      <c r="KTO34" s="2425"/>
      <c r="KTP34" s="2425"/>
      <c r="KTQ34" s="2425"/>
      <c r="KTR34" s="2425"/>
      <c r="KTS34" s="2425"/>
      <c r="KTT34" s="2425"/>
      <c r="KTU34" s="2425"/>
      <c r="KTV34" s="2425"/>
      <c r="KTW34" s="2425"/>
      <c r="KTX34" s="2425"/>
      <c r="KTY34" s="2425"/>
      <c r="KTZ34" s="2425"/>
      <c r="KUA34" s="2425"/>
      <c r="KUB34" s="2425"/>
      <c r="KUC34" s="2425"/>
      <c r="KUD34" s="2425"/>
      <c r="KUE34" s="2425"/>
      <c r="KUF34" s="2425"/>
      <c r="KUG34" s="2425"/>
      <c r="KUH34" s="2425"/>
      <c r="KUI34" s="2425"/>
      <c r="KUJ34" s="2425"/>
      <c r="KUK34" s="2425"/>
      <c r="KUL34" s="2425"/>
      <c r="KUM34" s="2425"/>
      <c r="KUN34" s="2425"/>
      <c r="KUO34" s="2425"/>
      <c r="KUP34" s="2425"/>
      <c r="KUQ34" s="2425"/>
      <c r="KUR34" s="2425"/>
      <c r="KUS34" s="2425"/>
      <c r="KUT34" s="2425"/>
      <c r="KUU34" s="2425"/>
      <c r="KUV34" s="2425"/>
      <c r="KUW34" s="2425"/>
      <c r="KUX34" s="2425"/>
      <c r="KUY34" s="2425"/>
      <c r="KUZ34" s="2425"/>
      <c r="KVA34" s="2425"/>
      <c r="KVB34" s="2425"/>
      <c r="KVC34" s="2425"/>
      <c r="KVD34" s="2425"/>
      <c r="KVE34" s="2425"/>
      <c r="KVF34" s="2425"/>
      <c r="KVG34" s="2425"/>
      <c r="KVH34" s="2425"/>
      <c r="KVI34" s="2425"/>
      <c r="KVJ34" s="2425"/>
      <c r="KVK34" s="2425"/>
      <c r="KVL34" s="2425"/>
      <c r="KVM34" s="2425"/>
      <c r="KVN34" s="2425"/>
      <c r="KVO34" s="2425"/>
      <c r="KVP34" s="2425"/>
      <c r="KVQ34" s="2425"/>
      <c r="KVR34" s="2425"/>
      <c r="KVS34" s="2425"/>
      <c r="KVT34" s="2425"/>
      <c r="KVU34" s="2425"/>
      <c r="KVV34" s="2425"/>
      <c r="KVW34" s="2425"/>
      <c r="KVX34" s="2425"/>
      <c r="KVY34" s="2425"/>
      <c r="KVZ34" s="2425"/>
      <c r="KWA34" s="2425"/>
      <c r="KWB34" s="2425"/>
      <c r="KWC34" s="2425"/>
      <c r="KWD34" s="2425"/>
      <c r="KWE34" s="2425"/>
      <c r="KWF34" s="2425"/>
      <c r="KWG34" s="2425"/>
      <c r="KWH34" s="2425"/>
      <c r="KWI34" s="2425"/>
      <c r="KWJ34" s="2425"/>
      <c r="KWK34" s="2425"/>
      <c r="KWL34" s="2425"/>
      <c r="KWM34" s="2425"/>
      <c r="KWN34" s="2425"/>
      <c r="KWO34" s="2425"/>
      <c r="KWP34" s="2425"/>
      <c r="KWQ34" s="2425"/>
      <c r="KWR34" s="2425"/>
      <c r="KWS34" s="2425"/>
      <c r="KWT34" s="2425"/>
      <c r="KWU34" s="2425"/>
      <c r="KWV34" s="2425"/>
      <c r="KWW34" s="2425"/>
      <c r="KWX34" s="2425"/>
      <c r="KWY34" s="2425"/>
      <c r="KWZ34" s="2425"/>
      <c r="KXA34" s="2425"/>
      <c r="KXB34" s="2425"/>
      <c r="KXC34" s="2425"/>
      <c r="KXD34" s="2425"/>
      <c r="KXE34" s="2425"/>
      <c r="KXF34" s="2425"/>
      <c r="KXG34" s="2425"/>
      <c r="KXH34" s="2425"/>
      <c r="KXI34" s="2425"/>
      <c r="KXJ34" s="2425"/>
      <c r="KXK34" s="2425"/>
      <c r="KXL34" s="2425"/>
      <c r="KXM34" s="2425"/>
      <c r="KXN34" s="2425"/>
      <c r="KXO34" s="2425"/>
      <c r="KXP34" s="2425"/>
      <c r="KXQ34" s="2425"/>
      <c r="KXR34" s="2425"/>
      <c r="KXS34" s="2425"/>
      <c r="KXT34" s="2425"/>
      <c r="KXU34" s="2425"/>
      <c r="KXV34" s="2425"/>
      <c r="KXW34" s="2425"/>
      <c r="KXX34" s="2425"/>
      <c r="KXY34" s="2425"/>
      <c r="KXZ34" s="2425"/>
      <c r="KYA34" s="2425"/>
      <c r="KYB34" s="2425"/>
      <c r="KYC34" s="2425"/>
      <c r="KYD34" s="2425"/>
      <c r="KYE34" s="2425"/>
      <c r="KYF34" s="2425"/>
      <c r="KYG34" s="2425"/>
      <c r="KYH34" s="2425"/>
      <c r="KYI34" s="2425"/>
      <c r="KYJ34" s="2425"/>
      <c r="KYK34" s="2425"/>
      <c r="KYL34" s="2425"/>
      <c r="KYM34" s="2425"/>
      <c r="KYN34" s="2425"/>
      <c r="KYO34" s="2425"/>
      <c r="KYP34" s="2425"/>
      <c r="KYQ34" s="2425"/>
      <c r="KYR34" s="2425"/>
      <c r="KYS34" s="2425"/>
      <c r="KYT34" s="2425"/>
      <c r="KYU34" s="2425"/>
      <c r="KYV34" s="2425"/>
      <c r="KYW34" s="2425"/>
      <c r="KYX34" s="2425"/>
      <c r="KYY34" s="2425"/>
      <c r="KYZ34" s="2425"/>
      <c r="KZA34" s="2425"/>
      <c r="KZB34" s="2425"/>
      <c r="KZC34" s="2425"/>
      <c r="KZD34" s="2425"/>
      <c r="KZE34" s="2425"/>
      <c r="KZF34" s="2425"/>
      <c r="KZG34" s="2425"/>
      <c r="KZH34" s="2425"/>
      <c r="KZI34" s="2425"/>
      <c r="KZJ34" s="2425"/>
      <c r="KZK34" s="2425"/>
      <c r="KZL34" s="2425"/>
      <c r="KZM34" s="2425"/>
      <c r="KZN34" s="2425"/>
      <c r="KZO34" s="2425"/>
      <c r="KZP34" s="2425"/>
      <c r="KZQ34" s="2425"/>
      <c r="KZR34" s="2425"/>
      <c r="KZS34" s="2425"/>
      <c r="KZT34" s="2425"/>
      <c r="KZU34" s="2425"/>
      <c r="KZV34" s="2425"/>
      <c r="KZW34" s="2425"/>
      <c r="KZX34" s="2425"/>
      <c r="KZY34" s="2425"/>
      <c r="KZZ34" s="2425"/>
      <c r="LAA34" s="2425"/>
      <c r="LAB34" s="2425"/>
      <c r="LAC34" s="2425"/>
      <c r="LAD34" s="2425"/>
      <c r="LAE34" s="2425"/>
      <c r="LAF34" s="2425"/>
      <c r="LAG34" s="2425"/>
      <c r="LAH34" s="2425"/>
      <c r="LAI34" s="2425"/>
      <c r="LAJ34" s="2425"/>
      <c r="LAK34" s="2425"/>
      <c r="LAL34" s="2425"/>
      <c r="LAM34" s="2425"/>
      <c r="LAN34" s="2425"/>
      <c r="LAO34" s="2425"/>
      <c r="LAP34" s="2425"/>
      <c r="LAQ34" s="2425"/>
      <c r="LAR34" s="2425"/>
      <c r="LAS34" s="2425"/>
      <c r="LAT34" s="2425"/>
      <c r="LAU34" s="2425"/>
      <c r="LAV34" s="2425"/>
      <c r="LAW34" s="2425"/>
      <c r="LAX34" s="2425"/>
      <c r="LAY34" s="2425"/>
      <c r="LAZ34" s="2425"/>
      <c r="LBA34" s="2425"/>
      <c r="LBB34" s="2425"/>
      <c r="LBC34" s="2425"/>
      <c r="LBD34" s="2425"/>
      <c r="LBE34" s="2425"/>
      <c r="LBF34" s="2425"/>
      <c r="LBG34" s="2425"/>
      <c r="LBH34" s="2425"/>
      <c r="LBI34" s="2425"/>
      <c r="LBJ34" s="2425"/>
      <c r="LBK34" s="2425"/>
      <c r="LBL34" s="2425"/>
      <c r="LBM34" s="2425"/>
      <c r="LBN34" s="2425"/>
      <c r="LBO34" s="2425"/>
      <c r="LBP34" s="2425"/>
      <c r="LBQ34" s="2425"/>
      <c r="LBR34" s="2425"/>
      <c r="LBS34" s="2425"/>
      <c r="LBT34" s="2425"/>
      <c r="LBU34" s="2425"/>
      <c r="LBV34" s="2425"/>
      <c r="LBW34" s="2425"/>
      <c r="LBX34" s="2425"/>
      <c r="LBY34" s="2425"/>
      <c r="LBZ34" s="2425"/>
      <c r="LCA34" s="2425"/>
      <c r="LCB34" s="2425"/>
      <c r="LCC34" s="2425"/>
      <c r="LCD34" s="2425"/>
      <c r="LCE34" s="2425"/>
      <c r="LCF34" s="2425"/>
      <c r="LCG34" s="2425"/>
      <c r="LCH34" s="2425"/>
      <c r="LCI34" s="2425"/>
      <c r="LCJ34" s="2425"/>
      <c r="LCK34" s="2425"/>
      <c r="LCL34" s="2425"/>
      <c r="LCM34" s="2425"/>
      <c r="LCN34" s="2425"/>
      <c r="LCO34" s="2425"/>
      <c r="LCP34" s="2425"/>
      <c r="LCQ34" s="2425"/>
      <c r="LCR34" s="2425"/>
      <c r="LCS34" s="2425"/>
      <c r="LCT34" s="2425"/>
      <c r="LCU34" s="2425"/>
      <c r="LCV34" s="2425"/>
      <c r="LCW34" s="2425"/>
      <c r="LCX34" s="2425"/>
      <c r="LCY34" s="2425"/>
      <c r="LCZ34" s="2425"/>
      <c r="LDA34" s="2425"/>
      <c r="LDB34" s="2425"/>
      <c r="LDC34" s="2425"/>
      <c r="LDD34" s="2425"/>
      <c r="LDE34" s="2425"/>
      <c r="LDF34" s="2425"/>
      <c r="LDG34" s="2425"/>
      <c r="LDH34" s="2425"/>
      <c r="LDI34" s="2425"/>
      <c r="LDJ34" s="2425"/>
      <c r="LDK34" s="2425"/>
      <c r="LDL34" s="2425"/>
      <c r="LDM34" s="2425"/>
      <c r="LDN34" s="2425"/>
      <c r="LDO34" s="2425"/>
      <c r="LDP34" s="2425"/>
      <c r="LDQ34" s="2425"/>
      <c r="LDR34" s="2425"/>
      <c r="LDS34" s="2425"/>
      <c r="LDT34" s="2425"/>
      <c r="LDU34" s="2425"/>
      <c r="LDV34" s="2425"/>
      <c r="LDW34" s="2425"/>
      <c r="LDX34" s="2425"/>
      <c r="LDY34" s="2425"/>
      <c r="LDZ34" s="2425"/>
      <c r="LEA34" s="2425"/>
      <c r="LEB34" s="2425"/>
      <c r="LEC34" s="2425"/>
      <c r="LED34" s="2425"/>
      <c r="LEE34" s="2425"/>
      <c r="LEF34" s="2425"/>
      <c r="LEG34" s="2425"/>
      <c r="LEH34" s="2425"/>
      <c r="LEI34" s="2425"/>
      <c r="LEJ34" s="2425"/>
      <c r="LEK34" s="2425"/>
      <c r="LEL34" s="2425"/>
      <c r="LEM34" s="2425"/>
      <c r="LEN34" s="2425"/>
      <c r="LEO34" s="2425"/>
      <c r="LEP34" s="2425"/>
      <c r="LEQ34" s="2425"/>
      <c r="LER34" s="2425"/>
      <c r="LES34" s="2425"/>
      <c r="LET34" s="2425"/>
      <c r="LEU34" s="2425"/>
      <c r="LEV34" s="2425"/>
      <c r="LEW34" s="2425"/>
      <c r="LEX34" s="2425"/>
      <c r="LEY34" s="2425"/>
      <c r="LEZ34" s="2425"/>
      <c r="LFA34" s="2425"/>
      <c r="LFB34" s="2425"/>
      <c r="LFC34" s="2425"/>
      <c r="LFD34" s="2425"/>
      <c r="LFE34" s="2425"/>
      <c r="LFF34" s="2425"/>
      <c r="LFG34" s="2425"/>
      <c r="LFH34" s="2425"/>
      <c r="LFI34" s="2425"/>
      <c r="LFJ34" s="2425"/>
      <c r="LFK34" s="2425"/>
      <c r="LFL34" s="2425"/>
      <c r="LFM34" s="2425"/>
      <c r="LFN34" s="2425"/>
      <c r="LFO34" s="2425"/>
      <c r="LFP34" s="2425"/>
      <c r="LFQ34" s="2425"/>
      <c r="LFR34" s="2425"/>
      <c r="LFS34" s="2425"/>
      <c r="LFT34" s="2425"/>
      <c r="LFU34" s="2425"/>
      <c r="LFV34" s="2425"/>
      <c r="LFW34" s="2425"/>
      <c r="LFX34" s="2425"/>
      <c r="LFY34" s="2425"/>
      <c r="LFZ34" s="2425"/>
      <c r="LGA34" s="2425"/>
      <c r="LGB34" s="2425"/>
      <c r="LGC34" s="2425"/>
      <c r="LGD34" s="2425"/>
      <c r="LGE34" s="2425"/>
      <c r="LGF34" s="2425"/>
      <c r="LGG34" s="2425"/>
      <c r="LGH34" s="2425"/>
      <c r="LGI34" s="2425"/>
      <c r="LGJ34" s="2425"/>
      <c r="LGK34" s="2425"/>
      <c r="LGL34" s="2425"/>
      <c r="LGM34" s="2425"/>
      <c r="LGN34" s="2425"/>
      <c r="LGO34" s="2425"/>
      <c r="LGP34" s="2425"/>
      <c r="LGQ34" s="2425"/>
      <c r="LGR34" s="2425"/>
      <c r="LGS34" s="2425"/>
      <c r="LGT34" s="2425"/>
      <c r="LGU34" s="2425"/>
      <c r="LGV34" s="2425"/>
      <c r="LGW34" s="2425"/>
      <c r="LGX34" s="2425"/>
      <c r="LGY34" s="2425"/>
      <c r="LGZ34" s="2425"/>
      <c r="LHA34" s="2425"/>
      <c r="LHB34" s="2425"/>
      <c r="LHC34" s="2425"/>
      <c r="LHD34" s="2425"/>
      <c r="LHE34" s="2425"/>
      <c r="LHF34" s="2425"/>
      <c r="LHG34" s="2425"/>
      <c r="LHH34" s="2425"/>
      <c r="LHI34" s="2425"/>
      <c r="LHJ34" s="2425"/>
      <c r="LHK34" s="2425"/>
      <c r="LHL34" s="2425"/>
      <c r="LHM34" s="2425"/>
      <c r="LHN34" s="2425"/>
      <c r="LHO34" s="2425"/>
      <c r="LHP34" s="2425"/>
      <c r="LHQ34" s="2425"/>
      <c r="LHR34" s="2425"/>
      <c r="LHS34" s="2425"/>
      <c r="LHT34" s="2425"/>
      <c r="LHU34" s="2425"/>
      <c r="LHV34" s="2425"/>
      <c r="LHW34" s="2425"/>
      <c r="LHX34" s="2425"/>
      <c r="LHY34" s="2425"/>
      <c r="LHZ34" s="2425"/>
      <c r="LIA34" s="2425"/>
      <c r="LIB34" s="2425"/>
      <c r="LIC34" s="2425"/>
      <c r="LID34" s="2425"/>
      <c r="LIE34" s="2425"/>
      <c r="LIF34" s="2425"/>
      <c r="LIG34" s="2425"/>
      <c r="LIH34" s="2425"/>
      <c r="LII34" s="2425"/>
      <c r="LIJ34" s="2425"/>
      <c r="LIK34" s="2425"/>
      <c r="LIL34" s="2425"/>
      <c r="LIM34" s="2425"/>
      <c r="LIN34" s="2425"/>
      <c r="LIO34" s="2425"/>
      <c r="LIP34" s="2425"/>
      <c r="LIQ34" s="2425"/>
      <c r="LIR34" s="2425"/>
      <c r="LIS34" s="2425"/>
      <c r="LIT34" s="2425"/>
      <c r="LIU34" s="2425"/>
      <c r="LIV34" s="2425"/>
      <c r="LIW34" s="2425"/>
      <c r="LIX34" s="2425"/>
      <c r="LIY34" s="2425"/>
      <c r="LIZ34" s="2425"/>
      <c r="LJA34" s="2425"/>
      <c r="LJB34" s="2425"/>
      <c r="LJC34" s="2425"/>
      <c r="LJD34" s="2425"/>
      <c r="LJE34" s="2425"/>
      <c r="LJF34" s="2425"/>
      <c r="LJG34" s="2425"/>
      <c r="LJH34" s="2425"/>
      <c r="LJI34" s="2425"/>
      <c r="LJJ34" s="2425"/>
      <c r="LJK34" s="2425"/>
      <c r="LJL34" s="2425"/>
      <c r="LJM34" s="2425"/>
      <c r="LJN34" s="2425"/>
      <c r="LJO34" s="2425"/>
      <c r="LJP34" s="2425"/>
      <c r="LJQ34" s="2425"/>
      <c r="LJR34" s="2425"/>
      <c r="LJS34" s="2425"/>
      <c r="LJT34" s="2425"/>
      <c r="LJU34" s="2425"/>
      <c r="LJV34" s="2425"/>
      <c r="LJW34" s="2425"/>
      <c r="LJX34" s="2425"/>
      <c r="LJY34" s="2425"/>
      <c r="LJZ34" s="2425"/>
      <c r="LKA34" s="2425"/>
      <c r="LKB34" s="2425"/>
      <c r="LKC34" s="2425"/>
      <c r="LKD34" s="2425"/>
      <c r="LKE34" s="2425"/>
      <c r="LKF34" s="2425"/>
      <c r="LKG34" s="2425"/>
      <c r="LKH34" s="2425"/>
      <c r="LKI34" s="2425"/>
      <c r="LKJ34" s="2425"/>
      <c r="LKK34" s="2425"/>
      <c r="LKL34" s="2425"/>
      <c r="LKM34" s="2425"/>
      <c r="LKN34" s="2425"/>
      <c r="LKO34" s="2425"/>
      <c r="LKP34" s="2425"/>
      <c r="LKQ34" s="2425"/>
      <c r="LKR34" s="2425"/>
      <c r="LKS34" s="2425"/>
      <c r="LKT34" s="2425"/>
      <c r="LKU34" s="2425"/>
      <c r="LKV34" s="2425"/>
      <c r="LKW34" s="2425"/>
      <c r="LKX34" s="2425"/>
      <c r="LKY34" s="2425"/>
      <c r="LKZ34" s="2425"/>
      <c r="LLA34" s="2425"/>
      <c r="LLB34" s="2425"/>
      <c r="LLC34" s="2425"/>
      <c r="LLD34" s="2425"/>
      <c r="LLE34" s="2425"/>
      <c r="LLF34" s="2425"/>
      <c r="LLG34" s="2425"/>
      <c r="LLH34" s="2425"/>
      <c r="LLI34" s="2425"/>
      <c r="LLJ34" s="2425"/>
      <c r="LLK34" s="2425"/>
      <c r="LLL34" s="2425"/>
      <c r="LLM34" s="2425"/>
      <c r="LLN34" s="2425"/>
      <c r="LLO34" s="2425"/>
      <c r="LLP34" s="2425"/>
      <c r="LLQ34" s="2425"/>
      <c r="LLR34" s="2425"/>
      <c r="LLS34" s="2425"/>
      <c r="LLT34" s="2425"/>
      <c r="LLU34" s="2425"/>
      <c r="LLV34" s="2425"/>
      <c r="LLW34" s="2425"/>
      <c r="LLX34" s="2425"/>
      <c r="LLY34" s="2425"/>
      <c r="LLZ34" s="2425"/>
      <c r="LMA34" s="2425"/>
      <c r="LMB34" s="2425"/>
      <c r="LMC34" s="2425"/>
      <c r="LMD34" s="2425"/>
      <c r="LME34" s="2425"/>
      <c r="LMF34" s="2425"/>
      <c r="LMG34" s="2425"/>
      <c r="LMH34" s="2425"/>
      <c r="LMI34" s="2425"/>
      <c r="LMJ34" s="2425"/>
      <c r="LMK34" s="2425"/>
      <c r="LML34" s="2425"/>
      <c r="LMM34" s="2425"/>
      <c r="LMN34" s="2425"/>
      <c r="LMO34" s="2425"/>
      <c r="LMP34" s="2425"/>
      <c r="LMQ34" s="2425"/>
      <c r="LMR34" s="2425"/>
      <c r="LMS34" s="2425"/>
      <c r="LMT34" s="2425"/>
      <c r="LMU34" s="2425"/>
      <c r="LMV34" s="2425"/>
      <c r="LMW34" s="2425"/>
      <c r="LMX34" s="2425"/>
      <c r="LMY34" s="2425"/>
      <c r="LMZ34" s="2425"/>
      <c r="LNA34" s="2425"/>
      <c r="LNB34" s="2425"/>
      <c r="LNC34" s="2425"/>
      <c r="LND34" s="2425"/>
      <c r="LNE34" s="2425"/>
      <c r="LNF34" s="2425"/>
      <c r="LNG34" s="2425"/>
      <c r="LNH34" s="2425"/>
      <c r="LNI34" s="2425"/>
      <c r="LNJ34" s="2425"/>
      <c r="LNK34" s="2425"/>
      <c r="LNL34" s="2425"/>
      <c r="LNM34" s="2425"/>
      <c r="LNN34" s="2425"/>
      <c r="LNO34" s="2425"/>
      <c r="LNP34" s="2425"/>
      <c r="LNQ34" s="2425"/>
      <c r="LNR34" s="2425"/>
      <c r="LNS34" s="2425"/>
      <c r="LNT34" s="2425"/>
      <c r="LNU34" s="2425"/>
      <c r="LNV34" s="2425"/>
      <c r="LNW34" s="2425"/>
      <c r="LNX34" s="2425"/>
      <c r="LNY34" s="2425"/>
      <c r="LNZ34" s="2425"/>
      <c r="LOA34" s="2425"/>
      <c r="LOB34" s="2425"/>
      <c r="LOC34" s="2425"/>
      <c r="LOD34" s="2425"/>
      <c r="LOE34" s="2425"/>
      <c r="LOF34" s="2425"/>
      <c r="LOG34" s="2425"/>
      <c r="LOH34" s="2425"/>
      <c r="LOI34" s="2425"/>
      <c r="LOJ34" s="2425"/>
      <c r="LOK34" s="2425"/>
      <c r="LOL34" s="2425"/>
      <c r="LOM34" s="2425"/>
      <c r="LON34" s="2425"/>
      <c r="LOO34" s="2425"/>
      <c r="LOP34" s="2425"/>
      <c r="LOQ34" s="2425"/>
      <c r="LOR34" s="2425"/>
      <c r="LOS34" s="2425"/>
      <c r="LOT34" s="2425"/>
      <c r="LOU34" s="2425"/>
      <c r="LOV34" s="2425"/>
      <c r="LOW34" s="2425"/>
      <c r="LOX34" s="2425"/>
      <c r="LOY34" s="2425"/>
      <c r="LOZ34" s="2425"/>
      <c r="LPA34" s="2425"/>
      <c r="LPB34" s="2425"/>
      <c r="LPC34" s="2425"/>
      <c r="LPD34" s="2425"/>
      <c r="LPE34" s="2425"/>
      <c r="LPF34" s="2425"/>
      <c r="LPG34" s="2425"/>
      <c r="LPH34" s="2425"/>
      <c r="LPI34" s="2425"/>
      <c r="LPJ34" s="2425"/>
      <c r="LPK34" s="2425"/>
      <c r="LPL34" s="2425"/>
      <c r="LPM34" s="2425"/>
      <c r="LPN34" s="2425"/>
      <c r="LPO34" s="2425"/>
      <c r="LPP34" s="2425"/>
      <c r="LPQ34" s="2425"/>
      <c r="LPR34" s="2425"/>
      <c r="LPS34" s="2425"/>
      <c r="LPT34" s="2425"/>
      <c r="LPU34" s="2425"/>
      <c r="LPV34" s="2425"/>
      <c r="LPW34" s="2425"/>
      <c r="LPX34" s="2425"/>
      <c r="LPY34" s="2425"/>
      <c r="LPZ34" s="2425"/>
      <c r="LQA34" s="2425"/>
      <c r="LQB34" s="2425"/>
      <c r="LQC34" s="2425"/>
      <c r="LQD34" s="2425"/>
      <c r="LQE34" s="2425"/>
      <c r="LQF34" s="2425"/>
      <c r="LQG34" s="2425"/>
      <c r="LQH34" s="2425"/>
      <c r="LQI34" s="2425"/>
      <c r="LQJ34" s="2425"/>
      <c r="LQK34" s="2425"/>
      <c r="LQL34" s="2425"/>
      <c r="LQM34" s="2425"/>
      <c r="LQN34" s="2425"/>
      <c r="LQO34" s="2425"/>
      <c r="LQP34" s="2425"/>
      <c r="LQQ34" s="2425"/>
      <c r="LQR34" s="2425"/>
      <c r="LQS34" s="2425"/>
      <c r="LQT34" s="2425"/>
      <c r="LQU34" s="2425"/>
      <c r="LQV34" s="2425"/>
      <c r="LQW34" s="2425"/>
      <c r="LQX34" s="2425"/>
      <c r="LQY34" s="2425"/>
      <c r="LQZ34" s="2425"/>
      <c r="LRA34" s="2425"/>
      <c r="LRB34" s="2425"/>
      <c r="LRC34" s="2425"/>
      <c r="LRD34" s="2425"/>
      <c r="LRE34" s="2425"/>
      <c r="LRF34" s="2425"/>
      <c r="LRG34" s="2425"/>
      <c r="LRH34" s="2425"/>
      <c r="LRI34" s="2425"/>
      <c r="LRJ34" s="2425"/>
      <c r="LRK34" s="2425"/>
      <c r="LRL34" s="2425"/>
      <c r="LRM34" s="2425"/>
      <c r="LRN34" s="2425"/>
      <c r="LRO34" s="2425"/>
      <c r="LRP34" s="2425"/>
      <c r="LRQ34" s="2425"/>
      <c r="LRR34" s="2425"/>
      <c r="LRS34" s="2425"/>
      <c r="LRT34" s="2425"/>
      <c r="LRU34" s="2425"/>
      <c r="LRV34" s="2425"/>
      <c r="LRW34" s="2425"/>
      <c r="LRX34" s="2425"/>
      <c r="LRY34" s="2425"/>
      <c r="LRZ34" s="2425"/>
      <c r="LSA34" s="2425"/>
      <c r="LSB34" s="2425"/>
      <c r="LSC34" s="2425"/>
      <c r="LSD34" s="2425"/>
      <c r="LSE34" s="2425"/>
      <c r="LSF34" s="2425"/>
      <c r="LSG34" s="2425"/>
      <c r="LSH34" s="2425"/>
      <c r="LSI34" s="2425"/>
      <c r="LSJ34" s="2425"/>
      <c r="LSK34" s="2425"/>
      <c r="LSL34" s="2425"/>
      <c r="LSM34" s="2425"/>
      <c r="LSN34" s="2425"/>
      <c r="LSO34" s="2425"/>
      <c r="LSP34" s="2425"/>
      <c r="LSQ34" s="2425"/>
      <c r="LSR34" s="2425"/>
      <c r="LSS34" s="2425"/>
      <c r="LST34" s="2425"/>
      <c r="LSU34" s="2425"/>
      <c r="LSV34" s="2425"/>
      <c r="LSW34" s="2425"/>
      <c r="LSX34" s="2425"/>
      <c r="LSY34" s="2425"/>
      <c r="LSZ34" s="2425"/>
      <c r="LTA34" s="2425"/>
      <c r="LTB34" s="2425"/>
      <c r="LTC34" s="2425"/>
      <c r="LTD34" s="2425"/>
      <c r="LTE34" s="2425"/>
      <c r="LTF34" s="2425"/>
      <c r="LTG34" s="2425"/>
      <c r="LTH34" s="2425"/>
      <c r="LTI34" s="2425"/>
      <c r="LTJ34" s="2425"/>
      <c r="LTK34" s="2425"/>
      <c r="LTL34" s="2425"/>
      <c r="LTM34" s="2425"/>
      <c r="LTN34" s="2425"/>
      <c r="LTO34" s="2425"/>
      <c r="LTP34" s="2425"/>
      <c r="LTQ34" s="2425"/>
      <c r="LTR34" s="2425"/>
      <c r="LTS34" s="2425"/>
      <c r="LTT34" s="2425"/>
      <c r="LTU34" s="2425"/>
      <c r="LTV34" s="2425"/>
      <c r="LTW34" s="2425"/>
      <c r="LTX34" s="2425"/>
      <c r="LTY34" s="2425"/>
      <c r="LTZ34" s="2425"/>
      <c r="LUA34" s="2425"/>
      <c r="LUB34" s="2425"/>
      <c r="LUC34" s="2425"/>
      <c r="LUD34" s="2425"/>
      <c r="LUE34" s="2425"/>
      <c r="LUF34" s="2425"/>
      <c r="LUG34" s="2425"/>
      <c r="LUH34" s="2425"/>
      <c r="LUI34" s="2425"/>
      <c r="LUJ34" s="2425"/>
      <c r="LUK34" s="2425"/>
      <c r="LUL34" s="2425"/>
      <c r="LUM34" s="2425"/>
      <c r="LUN34" s="2425"/>
      <c r="LUO34" s="2425"/>
      <c r="LUP34" s="2425"/>
      <c r="LUQ34" s="2425"/>
      <c r="LUR34" s="2425"/>
      <c r="LUS34" s="2425"/>
      <c r="LUT34" s="2425"/>
      <c r="LUU34" s="2425"/>
      <c r="LUV34" s="2425"/>
      <c r="LUW34" s="2425"/>
      <c r="LUX34" s="2425"/>
      <c r="LUY34" s="2425"/>
      <c r="LUZ34" s="2425"/>
      <c r="LVA34" s="2425"/>
      <c r="LVB34" s="2425"/>
      <c r="LVC34" s="2425"/>
      <c r="LVD34" s="2425"/>
      <c r="LVE34" s="2425"/>
      <c r="LVF34" s="2425"/>
      <c r="LVG34" s="2425"/>
      <c r="LVH34" s="2425"/>
      <c r="LVI34" s="2425"/>
      <c r="LVJ34" s="2425"/>
      <c r="LVK34" s="2425"/>
      <c r="LVL34" s="2425"/>
      <c r="LVM34" s="2425"/>
      <c r="LVN34" s="2425"/>
      <c r="LVO34" s="2425"/>
      <c r="LVP34" s="2425"/>
      <c r="LVQ34" s="2425"/>
      <c r="LVR34" s="2425"/>
      <c r="LVS34" s="2425"/>
      <c r="LVT34" s="2425"/>
      <c r="LVU34" s="2425"/>
      <c r="LVV34" s="2425"/>
      <c r="LVW34" s="2425"/>
      <c r="LVX34" s="2425"/>
      <c r="LVY34" s="2425"/>
      <c r="LVZ34" s="2425"/>
      <c r="LWA34" s="2425"/>
      <c r="LWB34" s="2425"/>
      <c r="LWC34" s="2425"/>
      <c r="LWD34" s="2425"/>
      <c r="LWE34" s="2425"/>
      <c r="LWF34" s="2425"/>
      <c r="LWG34" s="2425"/>
      <c r="LWH34" s="2425"/>
      <c r="LWI34" s="2425"/>
      <c r="LWJ34" s="2425"/>
      <c r="LWK34" s="2425"/>
      <c r="LWL34" s="2425"/>
      <c r="LWM34" s="2425"/>
      <c r="LWN34" s="2425"/>
      <c r="LWO34" s="2425"/>
      <c r="LWP34" s="2425"/>
      <c r="LWQ34" s="2425"/>
      <c r="LWR34" s="2425"/>
      <c r="LWS34" s="2425"/>
      <c r="LWT34" s="2425"/>
      <c r="LWU34" s="2425"/>
      <c r="LWV34" s="2425"/>
      <c r="LWW34" s="2425"/>
      <c r="LWX34" s="2425"/>
      <c r="LWY34" s="2425"/>
      <c r="LWZ34" s="2425"/>
      <c r="LXA34" s="2425"/>
      <c r="LXB34" s="2425"/>
      <c r="LXC34" s="2425"/>
      <c r="LXD34" s="2425"/>
      <c r="LXE34" s="2425"/>
      <c r="LXF34" s="2425"/>
      <c r="LXG34" s="2425"/>
      <c r="LXH34" s="2425"/>
      <c r="LXI34" s="2425"/>
      <c r="LXJ34" s="2425"/>
      <c r="LXK34" s="2425"/>
      <c r="LXL34" s="2425"/>
      <c r="LXM34" s="2425"/>
      <c r="LXN34" s="2425"/>
      <c r="LXO34" s="2425"/>
      <c r="LXP34" s="2425"/>
      <c r="LXQ34" s="2425"/>
      <c r="LXR34" s="2425"/>
      <c r="LXS34" s="2425"/>
      <c r="LXT34" s="2425"/>
      <c r="LXU34" s="2425"/>
      <c r="LXV34" s="2425"/>
      <c r="LXW34" s="2425"/>
      <c r="LXX34" s="2425"/>
      <c r="LXY34" s="2425"/>
      <c r="LXZ34" s="2425"/>
      <c r="LYA34" s="2425"/>
      <c r="LYB34" s="2425"/>
      <c r="LYC34" s="2425"/>
      <c r="LYD34" s="2425"/>
      <c r="LYE34" s="2425"/>
      <c r="LYF34" s="2425"/>
      <c r="LYG34" s="2425"/>
      <c r="LYH34" s="2425"/>
      <c r="LYI34" s="2425"/>
      <c r="LYJ34" s="2425"/>
      <c r="LYK34" s="2425"/>
      <c r="LYL34" s="2425"/>
      <c r="LYM34" s="2425"/>
      <c r="LYN34" s="2425"/>
      <c r="LYO34" s="2425"/>
      <c r="LYP34" s="2425"/>
      <c r="LYQ34" s="2425"/>
      <c r="LYR34" s="2425"/>
      <c r="LYS34" s="2425"/>
      <c r="LYT34" s="2425"/>
      <c r="LYU34" s="2425"/>
      <c r="LYV34" s="2425"/>
      <c r="LYW34" s="2425"/>
      <c r="LYX34" s="2425"/>
      <c r="LYY34" s="2425"/>
      <c r="LYZ34" s="2425"/>
      <c r="LZA34" s="2425"/>
      <c r="LZB34" s="2425"/>
      <c r="LZC34" s="2425"/>
      <c r="LZD34" s="2425"/>
      <c r="LZE34" s="2425"/>
      <c r="LZF34" s="2425"/>
      <c r="LZG34" s="2425"/>
      <c r="LZH34" s="2425"/>
      <c r="LZI34" s="2425"/>
      <c r="LZJ34" s="2425"/>
      <c r="LZK34" s="2425"/>
      <c r="LZL34" s="2425"/>
      <c r="LZM34" s="2425"/>
      <c r="LZN34" s="2425"/>
      <c r="LZO34" s="2425"/>
      <c r="LZP34" s="2425"/>
      <c r="LZQ34" s="2425"/>
      <c r="LZR34" s="2425"/>
      <c r="LZS34" s="2425"/>
      <c r="LZT34" s="2425"/>
      <c r="LZU34" s="2425"/>
      <c r="LZV34" s="2425"/>
      <c r="LZW34" s="2425"/>
      <c r="LZX34" s="2425"/>
      <c r="LZY34" s="2425"/>
      <c r="LZZ34" s="2425"/>
      <c r="MAA34" s="2425"/>
      <c r="MAB34" s="2425"/>
      <c r="MAC34" s="2425"/>
      <c r="MAD34" s="2425"/>
      <c r="MAE34" s="2425"/>
      <c r="MAF34" s="2425"/>
      <c r="MAG34" s="2425"/>
      <c r="MAH34" s="2425"/>
      <c r="MAI34" s="2425"/>
      <c r="MAJ34" s="2425"/>
      <c r="MAK34" s="2425"/>
      <c r="MAL34" s="2425"/>
      <c r="MAM34" s="2425"/>
      <c r="MAN34" s="2425"/>
      <c r="MAO34" s="2425"/>
      <c r="MAP34" s="2425"/>
      <c r="MAQ34" s="2425"/>
      <c r="MAR34" s="2425"/>
      <c r="MAS34" s="2425"/>
      <c r="MAT34" s="2425"/>
      <c r="MAU34" s="2425"/>
      <c r="MAV34" s="2425"/>
      <c r="MAW34" s="2425"/>
      <c r="MAX34" s="2425"/>
      <c r="MAY34" s="2425"/>
      <c r="MAZ34" s="2425"/>
      <c r="MBA34" s="2425"/>
      <c r="MBB34" s="2425"/>
      <c r="MBC34" s="2425"/>
      <c r="MBD34" s="2425"/>
      <c r="MBE34" s="2425"/>
      <c r="MBF34" s="2425"/>
      <c r="MBG34" s="2425"/>
      <c r="MBH34" s="2425"/>
      <c r="MBI34" s="2425"/>
      <c r="MBJ34" s="2425"/>
      <c r="MBK34" s="2425"/>
      <c r="MBL34" s="2425"/>
      <c r="MBM34" s="2425"/>
      <c r="MBN34" s="2425"/>
      <c r="MBO34" s="2425"/>
      <c r="MBP34" s="2425"/>
      <c r="MBQ34" s="2425"/>
      <c r="MBR34" s="2425"/>
      <c r="MBS34" s="2425"/>
      <c r="MBT34" s="2425"/>
      <c r="MBU34" s="2425"/>
      <c r="MBV34" s="2425"/>
      <c r="MBW34" s="2425"/>
      <c r="MBX34" s="2425"/>
      <c r="MBY34" s="2425"/>
      <c r="MBZ34" s="2425"/>
      <c r="MCA34" s="2425"/>
      <c r="MCB34" s="2425"/>
      <c r="MCC34" s="2425"/>
      <c r="MCD34" s="2425"/>
      <c r="MCE34" s="2425"/>
      <c r="MCF34" s="2425"/>
      <c r="MCG34" s="2425"/>
      <c r="MCH34" s="2425"/>
      <c r="MCI34" s="2425"/>
      <c r="MCJ34" s="2425"/>
      <c r="MCK34" s="2425"/>
      <c r="MCL34" s="2425"/>
      <c r="MCM34" s="2425"/>
      <c r="MCN34" s="2425"/>
      <c r="MCO34" s="2425"/>
      <c r="MCP34" s="2425"/>
      <c r="MCQ34" s="2425"/>
      <c r="MCR34" s="2425"/>
      <c r="MCS34" s="2425"/>
      <c r="MCT34" s="2425"/>
      <c r="MCU34" s="2425"/>
      <c r="MCV34" s="2425"/>
      <c r="MCW34" s="2425"/>
      <c r="MCX34" s="2425"/>
      <c r="MCY34" s="2425"/>
      <c r="MCZ34" s="2425"/>
      <c r="MDA34" s="2425"/>
      <c r="MDB34" s="2425"/>
      <c r="MDC34" s="2425"/>
      <c r="MDD34" s="2425"/>
      <c r="MDE34" s="2425"/>
      <c r="MDF34" s="2425"/>
      <c r="MDG34" s="2425"/>
      <c r="MDH34" s="2425"/>
      <c r="MDI34" s="2425"/>
      <c r="MDJ34" s="2425"/>
      <c r="MDK34" s="2425"/>
      <c r="MDL34" s="2425"/>
      <c r="MDM34" s="2425"/>
      <c r="MDN34" s="2425"/>
      <c r="MDO34" s="2425"/>
      <c r="MDP34" s="2425"/>
      <c r="MDQ34" s="2425"/>
      <c r="MDR34" s="2425"/>
      <c r="MDS34" s="2425"/>
      <c r="MDT34" s="2425"/>
      <c r="MDU34" s="2425"/>
      <c r="MDV34" s="2425"/>
      <c r="MDW34" s="2425"/>
      <c r="MDX34" s="2425"/>
      <c r="MDY34" s="2425"/>
      <c r="MDZ34" s="2425"/>
      <c r="MEA34" s="2425"/>
      <c r="MEB34" s="2425"/>
      <c r="MEC34" s="2425"/>
      <c r="MED34" s="2425"/>
      <c r="MEE34" s="2425"/>
      <c r="MEF34" s="2425"/>
      <c r="MEG34" s="2425"/>
      <c r="MEH34" s="2425"/>
      <c r="MEI34" s="2425"/>
      <c r="MEJ34" s="2425"/>
      <c r="MEK34" s="2425"/>
      <c r="MEL34" s="2425"/>
      <c r="MEM34" s="2425"/>
      <c r="MEN34" s="2425"/>
      <c r="MEO34" s="2425"/>
      <c r="MEP34" s="2425"/>
      <c r="MEQ34" s="2425"/>
      <c r="MER34" s="2425"/>
      <c r="MES34" s="2425"/>
      <c r="MET34" s="2425"/>
      <c r="MEU34" s="2425"/>
      <c r="MEV34" s="2425"/>
      <c r="MEW34" s="2425"/>
      <c r="MEX34" s="2425"/>
      <c r="MEY34" s="2425"/>
      <c r="MEZ34" s="2425"/>
      <c r="MFA34" s="2425"/>
      <c r="MFB34" s="2425"/>
      <c r="MFC34" s="2425"/>
      <c r="MFD34" s="2425"/>
      <c r="MFE34" s="2425"/>
      <c r="MFF34" s="2425"/>
      <c r="MFG34" s="2425"/>
      <c r="MFH34" s="2425"/>
      <c r="MFI34" s="2425"/>
      <c r="MFJ34" s="2425"/>
      <c r="MFK34" s="2425"/>
      <c r="MFL34" s="2425"/>
      <c r="MFM34" s="2425"/>
      <c r="MFN34" s="2425"/>
      <c r="MFO34" s="2425"/>
      <c r="MFP34" s="2425"/>
      <c r="MFQ34" s="2425"/>
      <c r="MFR34" s="2425"/>
      <c r="MFS34" s="2425"/>
      <c r="MFT34" s="2425"/>
      <c r="MFU34" s="2425"/>
      <c r="MFV34" s="2425"/>
      <c r="MFW34" s="2425"/>
      <c r="MFX34" s="2425"/>
      <c r="MFY34" s="2425"/>
      <c r="MFZ34" s="2425"/>
      <c r="MGA34" s="2425"/>
      <c r="MGB34" s="2425"/>
      <c r="MGC34" s="2425"/>
      <c r="MGD34" s="2425"/>
      <c r="MGE34" s="2425"/>
      <c r="MGF34" s="2425"/>
      <c r="MGG34" s="2425"/>
      <c r="MGH34" s="2425"/>
      <c r="MGI34" s="2425"/>
      <c r="MGJ34" s="2425"/>
      <c r="MGK34" s="2425"/>
      <c r="MGL34" s="2425"/>
      <c r="MGM34" s="2425"/>
      <c r="MGN34" s="2425"/>
      <c r="MGO34" s="2425"/>
      <c r="MGP34" s="2425"/>
      <c r="MGQ34" s="2425"/>
      <c r="MGR34" s="2425"/>
      <c r="MGS34" s="2425"/>
      <c r="MGT34" s="2425"/>
      <c r="MGU34" s="2425"/>
      <c r="MGV34" s="2425"/>
      <c r="MGW34" s="2425"/>
      <c r="MGX34" s="2425"/>
      <c r="MGY34" s="2425"/>
      <c r="MGZ34" s="2425"/>
      <c r="MHA34" s="2425"/>
      <c r="MHB34" s="2425"/>
      <c r="MHC34" s="2425"/>
      <c r="MHD34" s="2425"/>
      <c r="MHE34" s="2425"/>
      <c r="MHF34" s="2425"/>
      <c r="MHG34" s="2425"/>
      <c r="MHH34" s="2425"/>
      <c r="MHI34" s="2425"/>
      <c r="MHJ34" s="2425"/>
      <c r="MHK34" s="2425"/>
      <c r="MHL34" s="2425"/>
      <c r="MHM34" s="2425"/>
      <c r="MHN34" s="2425"/>
      <c r="MHO34" s="2425"/>
      <c r="MHP34" s="2425"/>
      <c r="MHQ34" s="2425"/>
      <c r="MHR34" s="2425"/>
      <c r="MHS34" s="2425"/>
      <c r="MHT34" s="2425"/>
      <c r="MHU34" s="2425"/>
      <c r="MHV34" s="2425"/>
      <c r="MHW34" s="2425"/>
      <c r="MHX34" s="2425"/>
      <c r="MHY34" s="2425"/>
      <c r="MHZ34" s="2425"/>
      <c r="MIA34" s="2425"/>
      <c r="MIB34" s="2425"/>
      <c r="MIC34" s="2425"/>
      <c r="MID34" s="2425"/>
      <c r="MIE34" s="2425"/>
      <c r="MIF34" s="2425"/>
      <c r="MIG34" s="2425"/>
      <c r="MIH34" s="2425"/>
      <c r="MII34" s="2425"/>
      <c r="MIJ34" s="2425"/>
      <c r="MIK34" s="2425"/>
      <c r="MIL34" s="2425"/>
      <c r="MIM34" s="2425"/>
      <c r="MIN34" s="2425"/>
      <c r="MIO34" s="2425"/>
      <c r="MIP34" s="2425"/>
      <c r="MIQ34" s="2425"/>
      <c r="MIR34" s="2425"/>
      <c r="MIS34" s="2425"/>
      <c r="MIT34" s="2425"/>
      <c r="MIU34" s="2425"/>
      <c r="MIV34" s="2425"/>
      <c r="MIW34" s="2425"/>
      <c r="MIX34" s="2425"/>
      <c r="MIY34" s="2425"/>
      <c r="MIZ34" s="2425"/>
      <c r="MJA34" s="2425"/>
      <c r="MJB34" s="2425"/>
      <c r="MJC34" s="2425"/>
      <c r="MJD34" s="2425"/>
      <c r="MJE34" s="2425"/>
      <c r="MJF34" s="2425"/>
      <c r="MJG34" s="2425"/>
      <c r="MJH34" s="2425"/>
      <c r="MJI34" s="2425"/>
      <c r="MJJ34" s="2425"/>
      <c r="MJK34" s="2425"/>
      <c r="MJL34" s="2425"/>
      <c r="MJM34" s="2425"/>
      <c r="MJN34" s="2425"/>
      <c r="MJO34" s="2425"/>
      <c r="MJP34" s="2425"/>
      <c r="MJQ34" s="2425"/>
      <c r="MJR34" s="2425"/>
      <c r="MJS34" s="2425"/>
      <c r="MJT34" s="2425"/>
      <c r="MJU34" s="2425"/>
      <c r="MJV34" s="2425"/>
      <c r="MJW34" s="2425"/>
      <c r="MJX34" s="2425"/>
      <c r="MJY34" s="2425"/>
      <c r="MJZ34" s="2425"/>
      <c r="MKA34" s="2425"/>
      <c r="MKB34" s="2425"/>
      <c r="MKC34" s="2425"/>
      <c r="MKD34" s="2425"/>
      <c r="MKE34" s="2425"/>
      <c r="MKF34" s="2425"/>
      <c r="MKG34" s="2425"/>
      <c r="MKH34" s="2425"/>
      <c r="MKI34" s="2425"/>
      <c r="MKJ34" s="2425"/>
      <c r="MKK34" s="2425"/>
      <c r="MKL34" s="2425"/>
      <c r="MKM34" s="2425"/>
      <c r="MKN34" s="2425"/>
      <c r="MKO34" s="2425"/>
      <c r="MKP34" s="2425"/>
      <c r="MKQ34" s="2425"/>
      <c r="MKR34" s="2425"/>
      <c r="MKS34" s="2425"/>
      <c r="MKT34" s="2425"/>
      <c r="MKU34" s="2425"/>
      <c r="MKV34" s="2425"/>
      <c r="MKW34" s="2425"/>
      <c r="MKX34" s="2425"/>
      <c r="MKY34" s="2425"/>
      <c r="MKZ34" s="2425"/>
      <c r="MLA34" s="2425"/>
      <c r="MLB34" s="2425"/>
      <c r="MLC34" s="2425"/>
      <c r="MLD34" s="2425"/>
      <c r="MLE34" s="2425"/>
      <c r="MLF34" s="2425"/>
      <c r="MLG34" s="2425"/>
      <c r="MLH34" s="2425"/>
      <c r="MLI34" s="2425"/>
      <c r="MLJ34" s="2425"/>
      <c r="MLK34" s="2425"/>
      <c r="MLL34" s="2425"/>
      <c r="MLM34" s="2425"/>
      <c r="MLN34" s="2425"/>
      <c r="MLO34" s="2425"/>
      <c r="MLP34" s="2425"/>
      <c r="MLQ34" s="2425"/>
      <c r="MLR34" s="2425"/>
      <c r="MLS34" s="2425"/>
      <c r="MLT34" s="2425"/>
      <c r="MLU34" s="2425"/>
      <c r="MLV34" s="2425"/>
      <c r="MLW34" s="2425"/>
      <c r="MLX34" s="2425"/>
      <c r="MLY34" s="2425"/>
      <c r="MLZ34" s="2425"/>
      <c r="MMA34" s="2425"/>
      <c r="MMB34" s="2425"/>
      <c r="MMC34" s="2425"/>
      <c r="MMD34" s="2425"/>
      <c r="MME34" s="2425"/>
      <c r="MMF34" s="2425"/>
      <c r="MMG34" s="2425"/>
      <c r="MMH34" s="2425"/>
      <c r="MMI34" s="2425"/>
      <c r="MMJ34" s="2425"/>
      <c r="MMK34" s="2425"/>
      <c r="MML34" s="2425"/>
      <c r="MMM34" s="2425"/>
      <c r="MMN34" s="2425"/>
      <c r="MMO34" s="2425"/>
      <c r="MMP34" s="2425"/>
      <c r="MMQ34" s="2425"/>
      <c r="MMR34" s="2425"/>
      <c r="MMS34" s="2425"/>
      <c r="MMT34" s="2425"/>
      <c r="MMU34" s="2425"/>
      <c r="MMV34" s="2425"/>
      <c r="MMW34" s="2425"/>
      <c r="MMX34" s="2425"/>
      <c r="MMY34" s="2425"/>
      <c r="MMZ34" s="2425"/>
      <c r="MNA34" s="2425"/>
      <c r="MNB34" s="2425"/>
      <c r="MNC34" s="2425"/>
      <c r="MND34" s="2425"/>
      <c r="MNE34" s="2425"/>
      <c r="MNF34" s="2425"/>
      <c r="MNG34" s="2425"/>
      <c r="MNH34" s="2425"/>
      <c r="MNI34" s="2425"/>
      <c r="MNJ34" s="2425"/>
      <c r="MNK34" s="2425"/>
      <c r="MNL34" s="2425"/>
      <c r="MNM34" s="2425"/>
      <c r="MNN34" s="2425"/>
      <c r="MNO34" s="2425"/>
      <c r="MNP34" s="2425"/>
      <c r="MNQ34" s="2425"/>
      <c r="MNR34" s="2425"/>
      <c r="MNS34" s="2425"/>
      <c r="MNT34" s="2425"/>
      <c r="MNU34" s="2425"/>
      <c r="MNV34" s="2425"/>
      <c r="MNW34" s="2425"/>
      <c r="MNX34" s="2425"/>
      <c r="MNY34" s="2425"/>
      <c r="MNZ34" s="2425"/>
      <c r="MOA34" s="2425"/>
      <c r="MOB34" s="2425"/>
      <c r="MOC34" s="2425"/>
      <c r="MOD34" s="2425"/>
      <c r="MOE34" s="2425"/>
      <c r="MOF34" s="2425"/>
      <c r="MOG34" s="2425"/>
      <c r="MOH34" s="2425"/>
      <c r="MOI34" s="2425"/>
      <c r="MOJ34" s="2425"/>
      <c r="MOK34" s="2425"/>
      <c r="MOL34" s="2425"/>
      <c r="MOM34" s="2425"/>
      <c r="MON34" s="2425"/>
      <c r="MOO34" s="2425"/>
      <c r="MOP34" s="2425"/>
      <c r="MOQ34" s="2425"/>
      <c r="MOR34" s="2425"/>
      <c r="MOS34" s="2425"/>
      <c r="MOT34" s="2425"/>
      <c r="MOU34" s="2425"/>
      <c r="MOV34" s="2425"/>
      <c r="MOW34" s="2425"/>
      <c r="MOX34" s="2425"/>
      <c r="MOY34" s="2425"/>
      <c r="MOZ34" s="2425"/>
      <c r="MPA34" s="2425"/>
      <c r="MPB34" s="2425"/>
      <c r="MPC34" s="2425"/>
      <c r="MPD34" s="2425"/>
      <c r="MPE34" s="2425"/>
      <c r="MPF34" s="2425"/>
      <c r="MPG34" s="2425"/>
      <c r="MPH34" s="2425"/>
      <c r="MPI34" s="2425"/>
      <c r="MPJ34" s="2425"/>
      <c r="MPK34" s="2425"/>
      <c r="MPL34" s="2425"/>
      <c r="MPM34" s="2425"/>
      <c r="MPN34" s="2425"/>
      <c r="MPO34" s="2425"/>
      <c r="MPP34" s="2425"/>
      <c r="MPQ34" s="2425"/>
      <c r="MPR34" s="2425"/>
      <c r="MPS34" s="2425"/>
      <c r="MPT34" s="2425"/>
      <c r="MPU34" s="2425"/>
      <c r="MPV34" s="2425"/>
      <c r="MPW34" s="2425"/>
      <c r="MPX34" s="2425"/>
      <c r="MPY34" s="2425"/>
      <c r="MPZ34" s="2425"/>
      <c r="MQA34" s="2425"/>
      <c r="MQB34" s="2425"/>
      <c r="MQC34" s="2425"/>
      <c r="MQD34" s="2425"/>
      <c r="MQE34" s="2425"/>
      <c r="MQF34" s="2425"/>
      <c r="MQG34" s="2425"/>
      <c r="MQH34" s="2425"/>
      <c r="MQI34" s="2425"/>
      <c r="MQJ34" s="2425"/>
      <c r="MQK34" s="2425"/>
      <c r="MQL34" s="2425"/>
      <c r="MQM34" s="2425"/>
      <c r="MQN34" s="2425"/>
      <c r="MQO34" s="2425"/>
      <c r="MQP34" s="2425"/>
      <c r="MQQ34" s="2425"/>
      <c r="MQR34" s="2425"/>
      <c r="MQS34" s="2425"/>
      <c r="MQT34" s="2425"/>
      <c r="MQU34" s="2425"/>
      <c r="MQV34" s="2425"/>
      <c r="MQW34" s="2425"/>
      <c r="MQX34" s="2425"/>
      <c r="MQY34" s="2425"/>
      <c r="MQZ34" s="2425"/>
      <c r="MRA34" s="2425"/>
      <c r="MRB34" s="2425"/>
      <c r="MRC34" s="2425"/>
      <c r="MRD34" s="2425"/>
      <c r="MRE34" s="2425"/>
      <c r="MRF34" s="2425"/>
      <c r="MRG34" s="2425"/>
      <c r="MRH34" s="2425"/>
      <c r="MRI34" s="2425"/>
      <c r="MRJ34" s="2425"/>
      <c r="MRK34" s="2425"/>
      <c r="MRL34" s="2425"/>
      <c r="MRM34" s="2425"/>
      <c r="MRN34" s="2425"/>
      <c r="MRO34" s="2425"/>
      <c r="MRP34" s="2425"/>
      <c r="MRQ34" s="2425"/>
      <c r="MRR34" s="2425"/>
      <c r="MRS34" s="2425"/>
      <c r="MRT34" s="2425"/>
      <c r="MRU34" s="2425"/>
      <c r="MRV34" s="2425"/>
      <c r="MRW34" s="2425"/>
      <c r="MRX34" s="2425"/>
      <c r="MRY34" s="2425"/>
      <c r="MRZ34" s="2425"/>
      <c r="MSA34" s="2425"/>
      <c r="MSB34" s="2425"/>
      <c r="MSC34" s="2425"/>
      <c r="MSD34" s="2425"/>
      <c r="MSE34" s="2425"/>
      <c r="MSF34" s="2425"/>
      <c r="MSG34" s="2425"/>
      <c r="MSH34" s="2425"/>
      <c r="MSI34" s="2425"/>
      <c r="MSJ34" s="2425"/>
      <c r="MSK34" s="2425"/>
      <c r="MSL34" s="2425"/>
      <c r="MSM34" s="2425"/>
      <c r="MSN34" s="2425"/>
      <c r="MSO34" s="2425"/>
      <c r="MSP34" s="2425"/>
      <c r="MSQ34" s="2425"/>
      <c r="MSR34" s="2425"/>
      <c r="MSS34" s="2425"/>
      <c r="MST34" s="2425"/>
      <c r="MSU34" s="2425"/>
      <c r="MSV34" s="2425"/>
      <c r="MSW34" s="2425"/>
      <c r="MSX34" s="2425"/>
      <c r="MSY34" s="2425"/>
      <c r="MSZ34" s="2425"/>
      <c r="MTA34" s="2425"/>
      <c r="MTB34" s="2425"/>
      <c r="MTC34" s="2425"/>
      <c r="MTD34" s="2425"/>
      <c r="MTE34" s="2425"/>
      <c r="MTF34" s="2425"/>
      <c r="MTG34" s="2425"/>
      <c r="MTH34" s="2425"/>
      <c r="MTI34" s="2425"/>
      <c r="MTJ34" s="2425"/>
      <c r="MTK34" s="2425"/>
      <c r="MTL34" s="2425"/>
      <c r="MTM34" s="2425"/>
      <c r="MTN34" s="2425"/>
      <c r="MTO34" s="2425"/>
      <c r="MTP34" s="2425"/>
      <c r="MTQ34" s="2425"/>
      <c r="MTR34" s="2425"/>
      <c r="MTS34" s="2425"/>
      <c r="MTT34" s="2425"/>
      <c r="MTU34" s="2425"/>
      <c r="MTV34" s="2425"/>
      <c r="MTW34" s="2425"/>
      <c r="MTX34" s="2425"/>
      <c r="MTY34" s="2425"/>
      <c r="MTZ34" s="2425"/>
      <c r="MUA34" s="2425"/>
      <c r="MUB34" s="2425"/>
      <c r="MUC34" s="2425"/>
      <c r="MUD34" s="2425"/>
      <c r="MUE34" s="2425"/>
      <c r="MUF34" s="2425"/>
      <c r="MUG34" s="2425"/>
      <c r="MUH34" s="2425"/>
      <c r="MUI34" s="2425"/>
      <c r="MUJ34" s="2425"/>
      <c r="MUK34" s="2425"/>
      <c r="MUL34" s="2425"/>
      <c r="MUM34" s="2425"/>
      <c r="MUN34" s="2425"/>
      <c r="MUO34" s="2425"/>
      <c r="MUP34" s="2425"/>
      <c r="MUQ34" s="2425"/>
      <c r="MUR34" s="2425"/>
      <c r="MUS34" s="2425"/>
      <c r="MUT34" s="2425"/>
      <c r="MUU34" s="2425"/>
      <c r="MUV34" s="2425"/>
      <c r="MUW34" s="2425"/>
      <c r="MUX34" s="2425"/>
      <c r="MUY34" s="2425"/>
      <c r="MUZ34" s="2425"/>
      <c r="MVA34" s="2425"/>
      <c r="MVB34" s="2425"/>
      <c r="MVC34" s="2425"/>
      <c r="MVD34" s="2425"/>
      <c r="MVE34" s="2425"/>
      <c r="MVF34" s="2425"/>
      <c r="MVG34" s="2425"/>
      <c r="MVH34" s="2425"/>
      <c r="MVI34" s="2425"/>
      <c r="MVJ34" s="2425"/>
      <c r="MVK34" s="2425"/>
      <c r="MVL34" s="2425"/>
      <c r="MVM34" s="2425"/>
      <c r="MVN34" s="2425"/>
      <c r="MVO34" s="2425"/>
      <c r="MVP34" s="2425"/>
      <c r="MVQ34" s="2425"/>
      <c r="MVR34" s="2425"/>
      <c r="MVS34" s="2425"/>
      <c r="MVT34" s="2425"/>
      <c r="MVU34" s="2425"/>
      <c r="MVV34" s="2425"/>
      <c r="MVW34" s="2425"/>
      <c r="MVX34" s="2425"/>
      <c r="MVY34" s="2425"/>
      <c r="MVZ34" s="2425"/>
      <c r="MWA34" s="2425"/>
      <c r="MWB34" s="2425"/>
      <c r="MWC34" s="2425"/>
      <c r="MWD34" s="2425"/>
      <c r="MWE34" s="2425"/>
      <c r="MWF34" s="2425"/>
      <c r="MWG34" s="2425"/>
      <c r="MWH34" s="2425"/>
      <c r="MWI34" s="2425"/>
      <c r="MWJ34" s="2425"/>
      <c r="MWK34" s="2425"/>
      <c r="MWL34" s="2425"/>
      <c r="MWM34" s="2425"/>
      <c r="MWN34" s="2425"/>
      <c r="MWO34" s="2425"/>
      <c r="MWP34" s="2425"/>
      <c r="MWQ34" s="2425"/>
      <c r="MWR34" s="2425"/>
      <c r="MWS34" s="2425"/>
      <c r="MWT34" s="2425"/>
      <c r="MWU34" s="2425"/>
      <c r="MWV34" s="2425"/>
      <c r="MWW34" s="2425"/>
      <c r="MWX34" s="2425"/>
      <c r="MWY34" s="2425"/>
      <c r="MWZ34" s="2425"/>
      <c r="MXA34" s="2425"/>
      <c r="MXB34" s="2425"/>
      <c r="MXC34" s="2425"/>
      <c r="MXD34" s="2425"/>
      <c r="MXE34" s="2425"/>
      <c r="MXF34" s="2425"/>
      <c r="MXG34" s="2425"/>
      <c r="MXH34" s="2425"/>
      <c r="MXI34" s="2425"/>
      <c r="MXJ34" s="2425"/>
      <c r="MXK34" s="2425"/>
      <c r="MXL34" s="2425"/>
      <c r="MXM34" s="2425"/>
      <c r="MXN34" s="2425"/>
      <c r="MXO34" s="2425"/>
      <c r="MXP34" s="2425"/>
      <c r="MXQ34" s="2425"/>
      <c r="MXR34" s="2425"/>
      <c r="MXS34" s="2425"/>
      <c r="MXT34" s="2425"/>
      <c r="MXU34" s="2425"/>
      <c r="MXV34" s="2425"/>
      <c r="MXW34" s="2425"/>
      <c r="MXX34" s="2425"/>
      <c r="MXY34" s="2425"/>
      <c r="MXZ34" s="2425"/>
      <c r="MYA34" s="2425"/>
      <c r="MYB34" s="2425"/>
      <c r="MYC34" s="2425"/>
      <c r="MYD34" s="2425"/>
      <c r="MYE34" s="2425"/>
      <c r="MYF34" s="2425"/>
      <c r="MYG34" s="2425"/>
      <c r="MYH34" s="2425"/>
      <c r="MYI34" s="2425"/>
      <c r="MYJ34" s="2425"/>
      <c r="MYK34" s="2425"/>
      <c r="MYL34" s="2425"/>
      <c r="MYM34" s="2425"/>
      <c r="MYN34" s="2425"/>
      <c r="MYO34" s="2425"/>
      <c r="MYP34" s="2425"/>
      <c r="MYQ34" s="2425"/>
      <c r="MYR34" s="2425"/>
      <c r="MYS34" s="2425"/>
      <c r="MYT34" s="2425"/>
      <c r="MYU34" s="2425"/>
      <c r="MYV34" s="2425"/>
      <c r="MYW34" s="2425"/>
      <c r="MYX34" s="2425"/>
      <c r="MYY34" s="2425"/>
      <c r="MYZ34" s="2425"/>
      <c r="MZA34" s="2425"/>
      <c r="MZB34" s="2425"/>
      <c r="MZC34" s="2425"/>
      <c r="MZD34" s="2425"/>
      <c r="MZE34" s="2425"/>
      <c r="MZF34" s="2425"/>
      <c r="MZG34" s="2425"/>
      <c r="MZH34" s="2425"/>
      <c r="MZI34" s="2425"/>
      <c r="MZJ34" s="2425"/>
      <c r="MZK34" s="2425"/>
      <c r="MZL34" s="2425"/>
      <c r="MZM34" s="2425"/>
      <c r="MZN34" s="2425"/>
      <c r="MZO34" s="2425"/>
      <c r="MZP34" s="2425"/>
      <c r="MZQ34" s="2425"/>
      <c r="MZR34" s="2425"/>
      <c r="MZS34" s="2425"/>
      <c r="MZT34" s="2425"/>
      <c r="MZU34" s="2425"/>
      <c r="MZV34" s="2425"/>
      <c r="MZW34" s="2425"/>
      <c r="MZX34" s="2425"/>
      <c r="MZY34" s="2425"/>
      <c r="MZZ34" s="2425"/>
      <c r="NAA34" s="2425"/>
      <c r="NAB34" s="2425"/>
      <c r="NAC34" s="2425"/>
      <c r="NAD34" s="2425"/>
      <c r="NAE34" s="2425"/>
      <c r="NAF34" s="2425"/>
      <c r="NAG34" s="2425"/>
      <c r="NAH34" s="2425"/>
      <c r="NAI34" s="2425"/>
      <c r="NAJ34" s="2425"/>
      <c r="NAK34" s="2425"/>
      <c r="NAL34" s="2425"/>
      <c r="NAM34" s="2425"/>
      <c r="NAN34" s="2425"/>
      <c r="NAO34" s="2425"/>
      <c r="NAP34" s="2425"/>
      <c r="NAQ34" s="2425"/>
      <c r="NAR34" s="2425"/>
      <c r="NAS34" s="2425"/>
      <c r="NAT34" s="2425"/>
      <c r="NAU34" s="2425"/>
      <c r="NAV34" s="2425"/>
      <c r="NAW34" s="2425"/>
      <c r="NAX34" s="2425"/>
      <c r="NAY34" s="2425"/>
      <c r="NAZ34" s="2425"/>
      <c r="NBA34" s="2425"/>
      <c r="NBB34" s="2425"/>
      <c r="NBC34" s="2425"/>
      <c r="NBD34" s="2425"/>
      <c r="NBE34" s="2425"/>
      <c r="NBF34" s="2425"/>
      <c r="NBG34" s="2425"/>
      <c r="NBH34" s="2425"/>
      <c r="NBI34" s="2425"/>
      <c r="NBJ34" s="2425"/>
      <c r="NBK34" s="2425"/>
      <c r="NBL34" s="2425"/>
      <c r="NBM34" s="2425"/>
      <c r="NBN34" s="2425"/>
      <c r="NBO34" s="2425"/>
      <c r="NBP34" s="2425"/>
      <c r="NBQ34" s="2425"/>
      <c r="NBR34" s="2425"/>
      <c r="NBS34" s="2425"/>
      <c r="NBT34" s="2425"/>
      <c r="NBU34" s="2425"/>
      <c r="NBV34" s="2425"/>
      <c r="NBW34" s="2425"/>
      <c r="NBX34" s="2425"/>
      <c r="NBY34" s="2425"/>
      <c r="NBZ34" s="2425"/>
      <c r="NCA34" s="2425"/>
      <c r="NCB34" s="2425"/>
      <c r="NCC34" s="2425"/>
      <c r="NCD34" s="2425"/>
      <c r="NCE34" s="2425"/>
      <c r="NCF34" s="2425"/>
      <c r="NCG34" s="2425"/>
      <c r="NCH34" s="2425"/>
      <c r="NCI34" s="2425"/>
      <c r="NCJ34" s="2425"/>
      <c r="NCK34" s="2425"/>
      <c r="NCL34" s="2425"/>
      <c r="NCM34" s="2425"/>
      <c r="NCN34" s="2425"/>
      <c r="NCO34" s="2425"/>
      <c r="NCP34" s="2425"/>
      <c r="NCQ34" s="2425"/>
      <c r="NCR34" s="2425"/>
      <c r="NCS34" s="2425"/>
      <c r="NCT34" s="2425"/>
      <c r="NCU34" s="2425"/>
      <c r="NCV34" s="2425"/>
      <c r="NCW34" s="2425"/>
      <c r="NCX34" s="2425"/>
      <c r="NCY34" s="2425"/>
      <c r="NCZ34" s="2425"/>
      <c r="NDA34" s="2425"/>
      <c r="NDB34" s="2425"/>
      <c r="NDC34" s="2425"/>
      <c r="NDD34" s="2425"/>
      <c r="NDE34" s="2425"/>
      <c r="NDF34" s="2425"/>
      <c r="NDG34" s="2425"/>
      <c r="NDH34" s="2425"/>
      <c r="NDI34" s="2425"/>
      <c r="NDJ34" s="2425"/>
      <c r="NDK34" s="2425"/>
      <c r="NDL34" s="2425"/>
      <c r="NDM34" s="2425"/>
      <c r="NDN34" s="2425"/>
      <c r="NDO34" s="2425"/>
      <c r="NDP34" s="2425"/>
      <c r="NDQ34" s="2425"/>
      <c r="NDR34" s="2425"/>
      <c r="NDS34" s="2425"/>
      <c r="NDT34" s="2425"/>
      <c r="NDU34" s="2425"/>
      <c r="NDV34" s="2425"/>
      <c r="NDW34" s="2425"/>
      <c r="NDX34" s="2425"/>
      <c r="NDY34" s="2425"/>
      <c r="NDZ34" s="2425"/>
      <c r="NEA34" s="2425"/>
      <c r="NEB34" s="2425"/>
      <c r="NEC34" s="2425"/>
      <c r="NED34" s="2425"/>
      <c r="NEE34" s="2425"/>
      <c r="NEF34" s="2425"/>
      <c r="NEG34" s="2425"/>
      <c r="NEH34" s="2425"/>
      <c r="NEI34" s="2425"/>
      <c r="NEJ34" s="2425"/>
      <c r="NEK34" s="2425"/>
      <c r="NEL34" s="2425"/>
      <c r="NEM34" s="2425"/>
      <c r="NEN34" s="2425"/>
      <c r="NEO34" s="2425"/>
      <c r="NEP34" s="2425"/>
      <c r="NEQ34" s="2425"/>
      <c r="NER34" s="2425"/>
      <c r="NES34" s="2425"/>
      <c r="NET34" s="2425"/>
      <c r="NEU34" s="2425"/>
      <c r="NEV34" s="2425"/>
      <c r="NEW34" s="2425"/>
      <c r="NEX34" s="2425"/>
      <c r="NEY34" s="2425"/>
      <c r="NEZ34" s="2425"/>
      <c r="NFA34" s="2425"/>
      <c r="NFB34" s="2425"/>
      <c r="NFC34" s="2425"/>
      <c r="NFD34" s="2425"/>
      <c r="NFE34" s="2425"/>
      <c r="NFF34" s="2425"/>
      <c r="NFG34" s="2425"/>
      <c r="NFH34" s="2425"/>
      <c r="NFI34" s="2425"/>
      <c r="NFJ34" s="2425"/>
      <c r="NFK34" s="2425"/>
      <c r="NFL34" s="2425"/>
      <c r="NFM34" s="2425"/>
      <c r="NFN34" s="2425"/>
      <c r="NFO34" s="2425"/>
      <c r="NFP34" s="2425"/>
      <c r="NFQ34" s="2425"/>
      <c r="NFR34" s="2425"/>
      <c r="NFS34" s="2425"/>
      <c r="NFT34" s="2425"/>
      <c r="NFU34" s="2425"/>
      <c r="NFV34" s="2425"/>
      <c r="NFW34" s="2425"/>
      <c r="NFX34" s="2425"/>
      <c r="NFY34" s="2425"/>
      <c r="NFZ34" s="2425"/>
      <c r="NGA34" s="2425"/>
      <c r="NGB34" s="2425"/>
      <c r="NGC34" s="2425"/>
      <c r="NGD34" s="2425"/>
      <c r="NGE34" s="2425"/>
      <c r="NGF34" s="2425"/>
      <c r="NGG34" s="2425"/>
      <c r="NGH34" s="2425"/>
      <c r="NGI34" s="2425"/>
      <c r="NGJ34" s="2425"/>
      <c r="NGK34" s="2425"/>
      <c r="NGL34" s="2425"/>
      <c r="NGM34" s="2425"/>
      <c r="NGN34" s="2425"/>
      <c r="NGO34" s="2425"/>
      <c r="NGP34" s="2425"/>
      <c r="NGQ34" s="2425"/>
      <c r="NGR34" s="2425"/>
      <c r="NGS34" s="2425"/>
      <c r="NGT34" s="2425"/>
      <c r="NGU34" s="2425"/>
      <c r="NGV34" s="2425"/>
      <c r="NGW34" s="2425"/>
      <c r="NGX34" s="2425"/>
      <c r="NGY34" s="2425"/>
      <c r="NGZ34" s="2425"/>
      <c r="NHA34" s="2425"/>
      <c r="NHB34" s="2425"/>
      <c r="NHC34" s="2425"/>
      <c r="NHD34" s="2425"/>
      <c r="NHE34" s="2425"/>
      <c r="NHF34" s="2425"/>
      <c r="NHG34" s="2425"/>
      <c r="NHH34" s="2425"/>
      <c r="NHI34" s="2425"/>
      <c r="NHJ34" s="2425"/>
      <c r="NHK34" s="2425"/>
      <c r="NHL34" s="2425"/>
      <c r="NHM34" s="2425"/>
      <c r="NHN34" s="2425"/>
      <c r="NHO34" s="2425"/>
      <c r="NHP34" s="2425"/>
      <c r="NHQ34" s="2425"/>
      <c r="NHR34" s="2425"/>
      <c r="NHS34" s="2425"/>
      <c r="NHT34" s="2425"/>
      <c r="NHU34" s="2425"/>
      <c r="NHV34" s="2425"/>
      <c r="NHW34" s="2425"/>
      <c r="NHX34" s="2425"/>
      <c r="NHY34" s="2425"/>
      <c r="NHZ34" s="2425"/>
      <c r="NIA34" s="2425"/>
      <c r="NIB34" s="2425"/>
      <c r="NIC34" s="2425"/>
      <c r="NID34" s="2425"/>
      <c r="NIE34" s="2425"/>
      <c r="NIF34" s="2425"/>
      <c r="NIG34" s="2425"/>
      <c r="NIH34" s="2425"/>
      <c r="NII34" s="2425"/>
      <c r="NIJ34" s="2425"/>
      <c r="NIK34" s="2425"/>
      <c r="NIL34" s="2425"/>
      <c r="NIM34" s="2425"/>
      <c r="NIN34" s="2425"/>
      <c r="NIO34" s="2425"/>
      <c r="NIP34" s="2425"/>
      <c r="NIQ34" s="2425"/>
      <c r="NIR34" s="2425"/>
      <c r="NIS34" s="2425"/>
      <c r="NIT34" s="2425"/>
      <c r="NIU34" s="2425"/>
      <c r="NIV34" s="2425"/>
      <c r="NIW34" s="2425"/>
      <c r="NIX34" s="2425"/>
      <c r="NIY34" s="2425"/>
      <c r="NIZ34" s="2425"/>
      <c r="NJA34" s="2425"/>
      <c r="NJB34" s="2425"/>
      <c r="NJC34" s="2425"/>
      <c r="NJD34" s="2425"/>
      <c r="NJE34" s="2425"/>
      <c r="NJF34" s="2425"/>
      <c r="NJG34" s="2425"/>
      <c r="NJH34" s="2425"/>
      <c r="NJI34" s="2425"/>
      <c r="NJJ34" s="2425"/>
      <c r="NJK34" s="2425"/>
      <c r="NJL34" s="2425"/>
      <c r="NJM34" s="2425"/>
      <c r="NJN34" s="2425"/>
      <c r="NJO34" s="2425"/>
      <c r="NJP34" s="2425"/>
      <c r="NJQ34" s="2425"/>
      <c r="NJR34" s="2425"/>
      <c r="NJS34" s="2425"/>
      <c r="NJT34" s="2425"/>
      <c r="NJU34" s="2425"/>
      <c r="NJV34" s="2425"/>
      <c r="NJW34" s="2425"/>
      <c r="NJX34" s="2425"/>
      <c r="NJY34" s="2425"/>
      <c r="NJZ34" s="2425"/>
      <c r="NKA34" s="2425"/>
      <c r="NKB34" s="2425"/>
      <c r="NKC34" s="2425"/>
      <c r="NKD34" s="2425"/>
      <c r="NKE34" s="2425"/>
      <c r="NKF34" s="2425"/>
      <c r="NKG34" s="2425"/>
      <c r="NKH34" s="2425"/>
      <c r="NKI34" s="2425"/>
      <c r="NKJ34" s="2425"/>
      <c r="NKK34" s="2425"/>
      <c r="NKL34" s="2425"/>
      <c r="NKM34" s="2425"/>
      <c r="NKN34" s="2425"/>
      <c r="NKO34" s="2425"/>
      <c r="NKP34" s="2425"/>
      <c r="NKQ34" s="2425"/>
      <c r="NKR34" s="2425"/>
      <c r="NKS34" s="2425"/>
      <c r="NKT34" s="2425"/>
      <c r="NKU34" s="2425"/>
      <c r="NKV34" s="2425"/>
      <c r="NKW34" s="2425"/>
      <c r="NKX34" s="2425"/>
      <c r="NKY34" s="2425"/>
      <c r="NKZ34" s="2425"/>
      <c r="NLA34" s="2425"/>
      <c r="NLB34" s="2425"/>
      <c r="NLC34" s="2425"/>
      <c r="NLD34" s="2425"/>
      <c r="NLE34" s="2425"/>
      <c r="NLF34" s="2425"/>
      <c r="NLG34" s="2425"/>
      <c r="NLH34" s="2425"/>
      <c r="NLI34" s="2425"/>
      <c r="NLJ34" s="2425"/>
      <c r="NLK34" s="2425"/>
      <c r="NLL34" s="2425"/>
      <c r="NLM34" s="2425"/>
      <c r="NLN34" s="2425"/>
      <c r="NLO34" s="2425"/>
      <c r="NLP34" s="2425"/>
      <c r="NLQ34" s="2425"/>
      <c r="NLR34" s="2425"/>
      <c r="NLS34" s="2425"/>
      <c r="NLT34" s="2425"/>
      <c r="NLU34" s="2425"/>
      <c r="NLV34" s="2425"/>
      <c r="NLW34" s="2425"/>
      <c r="NLX34" s="2425"/>
      <c r="NLY34" s="2425"/>
      <c r="NLZ34" s="2425"/>
      <c r="NMA34" s="2425"/>
      <c r="NMB34" s="2425"/>
      <c r="NMC34" s="2425"/>
      <c r="NMD34" s="2425"/>
      <c r="NME34" s="2425"/>
      <c r="NMF34" s="2425"/>
      <c r="NMG34" s="2425"/>
      <c r="NMH34" s="2425"/>
      <c r="NMI34" s="2425"/>
      <c r="NMJ34" s="2425"/>
      <c r="NMK34" s="2425"/>
      <c r="NML34" s="2425"/>
      <c r="NMM34" s="2425"/>
      <c r="NMN34" s="2425"/>
      <c r="NMO34" s="2425"/>
      <c r="NMP34" s="2425"/>
      <c r="NMQ34" s="2425"/>
      <c r="NMR34" s="2425"/>
      <c r="NMS34" s="2425"/>
      <c r="NMT34" s="2425"/>
      <c r="NMU34" s="2425"/>
      <c r="NMV34" s="2425"/>
      <c r="NMW34" s="2425"/>
      <c r="NMX34" s="2425"/>
      <c r="NMY34" s="2425"/>
      <c r="NMZ34" s="2425"/>
      <c r="NNA34" s="2425"/>
      <c r="NNB34" s="2425"/>
      <c r="NNC34" s="2425"/>
      <c r="NND34" s="2425"/>
      <c r="NNE34" s="2425"/>
      <c r="NNF34" s="2425"/>
      <c r="NNG34" s="2425"/>
      <c r="NNH34" s="2425"/>
      <c r="NNI34" s="2425"/>
      <c r="NNJ34" s="2425"/>
      <c r="NNK34" s="2425"/>
      <c r="NNL34" s="2425"/>
      <c r="NNM34" s="2425"/>
      <c r="NNN34" s="2425"/>
      <c r="NNO34" s="2425"/>
      <c r="NNP34" s="2425"/>
      <c r="NNQ34" s="2425"/>
      <c r="NNR34" s="2425"/>
      <c r="NNS34" s="2425"/>
      <c r="NNT34" s="2425"/>
      <c r="NNU34" s="2425"/>
      <c r="NNV34" s="2425"/>
      <c r="NNW34" s="2425"/>
      <c r="NNX34" s="2425"/>
      <c r="NNY34" s="2425"/>
      <c r="NNZ34" s="2425"/>
      <c r="NOA34" s="2425"/>
      <c r="NOB34" s="2425"/>
      <c r="NOC34" s="2425"/>
      <c r="NOD34" s="2425"/>
      <c r="NOE34" s="2425"/>
      <c r="NOF34" s="2425"/>
      <c r="NOG34" s="2425"/>
      <c r="NOH34" s="2425"/>
      <c r="NOI34" s="2425"/>
      <c r="NOJ34" s="2425"/>
      <c r="NOK34" s="2425"/>
      <c r="NOL34" s="2425"/>
      <c r="NOM34" s="2425"/>
      <c r="NON34" s="2425"/>
      <c r="NOO34" s="2425"/>
      <c r="NOP34" s="2425"/>
      <c r="NOQ34" s="2425"/>
      <c r="NOR34" s="2425"/>
      <c r="NOS34" s="2425"/>
      <c r="NOT34" s="2425"/>
      <c r="NOU34" s="2425"/>
      <c r="NOV34" s="2425"/>
      <c r="NOW34" s="2425"/>
      <c r="NOX34" s="2425"/>
      <c r="NOY34" s="2425"/>
      <c r="NOZ34" s="2425"/>
      <c r="NPA34" s="2425"/>
      <c r="NPB34" s="2425"/>
      <c r="NPC34" s="2425"/>
      <c r="NPD34" s="2425"/>
      <c r="NPE34" s="2425"/>
      <c r="NPF34" s="2425"/>
      <c r="NPG34" s="2425"/>
      <c r="NPH34" s="2425"/>
      <c r="NPI34" s="2425"/>
      <c r="NPJ34" s="2425"/>
      <c r="NPK34" s="2425"/>
      <c r="NPL34" s="2425"/>
      <c r="NPM34" s="2425"/>
      <c r="NPN34" s="2425"/>
      <c r="NPO34" s="2425"/>
      <c r="NPP34" s="2425"/>
      <c r="NPQ34" s="2425"/>
      <c r="NPR34" s="2425"/>
      <c r="NPS34" s="2425"/>
      <c r="NPT34" s="2425"/>
      <c r="NPU34" s="2425"/>
      <c r="NPV34" s="2425"/>
      <c r="NPW34" s="2425"/>
      <c r="NPX34" s="2425"/>
      <c r="NPY34" s="2425"/>
      <c r="NPZ34" s="2425"/>
      <c r="NQA34" s="2425"/>
      <c r="NQB34" s="2425"/>
      <c r="NQC34" s="2425"/>
      <c r="NQD34" s="2425"/>
      <c r="NQE34" s="2425"/>
      <c r="NQF34" s="2425"/>
      <c r="NQG34" s="2425"/>
      <c r="NQH34" s="2425"/>
      <c r="NQI34" s="2425"/>
      <c r="NQJ34" s="2425"/>
      <c r="NQK34" s="2425"/>
      <c r="NQL34" s="2425"/>
      <c r="NQM34" s="2425"/>
      <c r="NQN34" s="2425"/>
      <c r="NQO34" s="2425"/>
      <c r="NQP34" s="2425"/>
      <c r="NQQ34" s="2425"/>
      <c r="NQR34" s="2425"/>
      <c r="NQS34" s="2425"/>
      <c r="NQT34" s="2425"/>
      <c r="NQU34" s="2425"/>
      <c r="NQV34" s="2425"/>
      <c r="NQW34" s="2425"/>
      <c r="NQX34" s="2425"/>
      <c r="NQY34" s="2425"/>
      <c r="NQZ34" s="2425"/>
      <c r="NRA34" s="2425"/>
      <c r="NRB34" s="2425"/>
      <c r="NRC34" s="2425"/>
      <c r="NRD34" s="2425"/>
      <c r="NRE34" s="2425"/>
      <c r="NRF34" s="2425"/>
      <c r="NRG34" s="2425"/>
      <c r="NRH34" s="2425"/>
      <c r="NRI34" s="2425"/>
      <c r="NRJ34" s="2425"/>
      <c r="NRK34" s="2425"/>
      <c r="NRL34" s="2425"/>
      <c r="NRM34" s="2425"/>
      <c r="NRN34" s="2425"/>
      <c r="NRO34" s="2425"/>
      <c r="NRP34" s="2425"/>
      <c r="NRQ34" s="2425"/>
      <c r="NRR34" s="2425"/>
      <c r="NRS34" s="2425"/>
      <c r="NRT34" s="2425"/>
      <c r="NRU34" s="2425"/>
      <c r="NRV34" s="2425"/>
      <c r="NRW34" s="2425"/>
      <c r="NRX34" s="2425"/>
      <c r="NRY34" s="2425"/>
      <c r="NRZ34" s="2425"/>
      <c r="NSA34" s="2425"/>
      <c r="NSB34" s="2425"/>
      <c r="NSC34" s="2425"/>
      <c r="NSD34" s="2425"/>
      <c r="NSE34" s="2425"/>
      <c r="NSF34" s="2425"/>
      <c r="NSG34" s="2425"/>
      <c r="NSH34" s="2425"/>
      <c r="NSI34" s="2425"/>
      <c r="NSJ34" s="2425"/>
      <c r="NSK34" s="2425"/>
      <c r="NSL34" s="2425"/>
      <c r="NSM34" s="2425"/>
      <c r="NSN34" s="2425"/>
      <c r="NSO34" s="2425"/>
      <c r="NSP34" s="2425"/>
      <c r="NSQ34" s="2425"/>
      <c r="NSR34" s="2425"/>
      <c r="NSS34" s="2425"/>
      <c r="NST34" s="2425"/>
      <c r="NSU34" s="2425"/>
      <c r="NSV34" s="2425"/>
      <c r="NSW34" s="2425"/>
      <c r="NSX34" s="2425"/>
      <c r="NSY34" s="2425"/>
      <c r="NSZ34" s="2425"/>
      <c r="NTA34" s="2425"/>
      <c r="NTB34" s="2425"/>
      <c r="NTC34" s="2425"/>
      <c r="NTD34" s="2425"/>
      <c r="NTE34" s="2425"/>
      <c r="NTF34" s="2425"/>
      <c r="NTG34" s="2425"/>
      <c r="NTH34" s="2425"/>
      <c r="NTI34" s="2425"/>
      <c r="NTJ34" s="2425"/>
      <c r="NTK34" s="2425"/>
      <c r="NTL34" s="2425"/>
      <c r="NTM34" s="2425"/>
      <c r="NTN34" s="2425"/>
      <c r="NTO34" s="2425"/>
      <c r="NTP34" s="2425"/>
      <c r="NTQ34" s="2425"/>
      <c r="NTR34" s="2425"/>
      <c r="NTS34" s="2425"/>
      <c r="NTT34" s="2425"/>
      <c r="NTU34" s="2425"/>
      <c r="NTV34" s="2425"/>
      <c r="NTW34" s="2425"/>
      <c r="NTX34" s="2425"/>
      <c r="NTY34" s="2425"/>
      <c r="NTZ34" s="2425"/>
      <c r="NUA34" s="2425"/>
      <c r="NUB34" s="2425"/>
      <c r="NUC34" s="2425"/>
      <c r="NUD34" s="2425"/>
      <c r="NUE34" s="2425"/>
      <c r="NUF34" s="2425"/>
      <c r="NUG34" s="2425"/>
      <c r="NUH34" s="2425"/>
      <c r="NUI34" s="2425"/>
      <c r="NUJ34" s="2425"/>
      <c r="NUK34" s="2425"/>
      <c r="NUL34" s="2425"/>
      <c r="NUM34" s="2425"/>
      <c r="NUN34" s="2425"/>
      <c r="NUO34" s="2425"/>
      <c r="NUP34" s="2425"/>
      <c r="NUQ34" s="2425"/>
      <c r="NUR34" s="2425"/>
      <c r="NUS34" s="2425"/>
      <c r="NUT34" s="2425"/>
      <c r="NUU34" s="2425"/>
      <c r="NUV34" s="2425"/>
      <c r="NUW34" s="2425"/>
      <c r="NUX34" s="2425"/>
      <c r="NUY34" s="2425"/>
      <c r="NUZ34" s="2425"/>
      <c r="NVA34" s="2425"/>
      <c r="NVB34" s="2425"/>
      <c r="NVC34" s="2425"/>
      <c r="NVD34" s="2425"/>
      <c r="NVE34" s="2425"/>
      <c r="NVF34" s="2425"/>
      <c r="NVG34" s="2425"/>
      <c r="NVH34" s="2425"/>
      <c r="NVI34" s="2425"/>
      <c r="NVJ34" s="2425"/>
      <c r="NVK34" s="2425"/>
      <c r="NVL34" s="2425"/>
      <c r="NVM34" s="2425"/>
      <c r="NVN34" s="2425"/>
      <c r="NVO34" s="2425"/>
      <c r="NVP34" s="2425"/>
      <c r="NVQ34" s="2425"/>
      <c r="NVR34" s="2425"/>
      <c r="NVS34" s="2425"/>
      <c r="NVT34" s="2425"/>
      <c r="NVU34" s="2425"/>
      <c r="NVV34" s="2425"/>
      <c r="NVW34" s="2425"/>
      <c r="NVX34" s="2425"/>
      <c r="NVY34" s="2425"/>
      <c r="NVZ34" s="2425"/>
      <c r="NWA34" s="2425"/>
      <c r="NWB34" s="2425"/>
      <c r="NWC34" s="2425"/>
      <c r="NWD34" s="2425"/>
      <c r="NWE34" s="2425"/>
      <c r="NWF34" s="2425"/>
      <c r="NWG34" s="2425"/>
      <c r="NWH34" s="2425"/>
      <c r="NWI34" s="2425"/>
      <c r="NWJ34" s="2425"/>
      <c r="NWK34" s="2425"/>
      <c r="NWL34" s="2425"/>
      <c r="NWM34" s="2425"/>
      <c r="NWN34" s="2425"/>
      <c r="NWO34" s="2425"/>
      <c r="NWP34" s="2425"/>
      <c r="NWQ34" s="2425"/>
      <c r="NWR34" s="2425"/>
      <c r="NWS34" s="2425"/>
      <c r="NWT34" s="2425"/>
      <c r="NWU34" s="2425"/>
      <c r="NWV34" s="2425"/>
      <c r="NWW34" s="2425"/>
      <c r="NWX34" s="2425"/>
      <c r="NWY34" s="2425"/>
      <c r="NWZ34" s="2425"/>
      <c r="NXA34" s="2425"/>
      <c r="NXB34" s="2425"/>
      <c r="NXC34" s="2425"/>
      <c r="NXD34" s="2425"/>
      <c r="NXE34" s="2425"/>
      <c r="NXF34" s="2425"/>
      <c r="NXG34" s="2425"/>
      <c r="NXH34" s="2425"/>
      <c r="NXI34" s="2425"/>
      <c r="NXJ34" s="2425"/>
      <c r="NXK34" s="2425"/>
      <c r="NXL34" s="2425"/>
      <c r="NXM34" s="2425"/>
      <c r="NXN34" s="2425"/>
      <c r="NXO34" s="2425"/>
      <c r="NXP34" s="2425"/>
      <c r="NXQ34" s="2425"/>
      <c r="NXR34" s="2425"/>
      <c r="NXS34" s="2425"/>
      <c r="NXT34" s="2425"/>
      <c r="NXU34" s="2425"/>
      <c r="NXV34" s="2425"/>
      <c r="NXW34" s="2425"/>
      <c r="NXX34" s="2425"/>
      <c r="NXY34" s="2425"/>
      <c r="NXZ34" s="2425"/>
      <c r="NYA34" s="2425"/>
      <c r="NYB34" s="2425"/>
      <c r="NYC34" s="2425"/>
      <c r="NYD34" s="2425"/>
      <c r="NYE34" s="2425"/>
      <c r="NYF34" s="2425"/>
      <c r="NYG34" s="2425"/>
      <c r="NYH34" s="2425"/>
      <c r="NYI34" s="2425"/>
      <c r="NYJ34" s="2425"/>
      <c r="NYK34" s="2425"/>
      <c r="NYL34" s="2425"/>
      <c r="NYM34" s="2425"/>
      <c r="NYN34" s="2425"/>
      <c r="NYO34" s="2425"/>
      <c r="NYP34" s="2425"/>
      <c r="NYQ34" s="2425"/>
      <c r="NYR34" s="2425"/>
      <c r="NYS34" s="2425"/>
      <c r="NYT34" s="2425"/>
      <c r="NYU34" s="2425"/>
      <c r="NYV34" s="2425"/>
      <c r="NYW34" s="2425"/>
      <c r="NYX34" s="2425"/>
      <c r="NYY34" s="2425"/>
      <c r="NYZ34" s="2425"/>
      <c r="NZA34" s="2425"/>
      <c r="NZB34" s="2425"/>
      <c r="NZC34" s="2425"/>
      <c r="NZD34" s="2425"/>
      <c r="NZE34" s="2425"/>
      <c r="NZF34" s="2425"/>
      <c r="NZG34" s="2425"/>
      <c r="NZH34" s="2425"/>
      <c r="NZI34" s="2425"/>
      <c r="NZJ34" s="2425"/>
      <c r="NZK34" s="2425"/>
      <c r="NZL34" s="2425"/>
      <c r="NZM34" s="2425"/>
      <c r="NZN34" s="2425"/>
      <c r="NZO34" s="2425"/>
      <c r="NZP34" s="2425"/>
      <c r="NZQ34" s="2425"/>
      <c r="NZR34" s="2425"/>
      <c r="NZS34" s="2425"/>
      <c r="NZT34" s="2425"/>
      <c r="NZU34" s="2425"/>
      <c r="NZV34" s="2425"/>
      <c r="NZW34" s="2425"/>
      <c r="NZX34" s="2425"/>
      <c r="NZY34" s="2425"/>
      <c r="NZZ34" s="2425"/>
      <c r="OAA34" s="2425"/>
      <c r="OAB34" s="2425"/>
      <c r="OAC34" s="2425"/>
      <c r="OAD34" s="2425"/>
      <c r="OAE34" s="2425"/>
      <c r="OAF34" s="2425"/>
      <c r="OAG34" s="2425"/>
      <c r="OAH34" s="2425"/>
      <c r="OAI34" s="2425"/>
      <c r="OAJ34" s="2425"/>
      <c r="OAK34" s="2425"/>
      <c r="OAL34" s="2425"/>
      <c r="OAM34" s="2425"/>
      <c r="OAN34" s="2425"/>
      <c r="OAO34" s="2425"/>
      <c r="OAP34" s="2425"/>
      <c r="OAQ34" s="2425"/>
      <c r="OAR34" s="2425"/>
      <c r="OAS34" s="2425"/>
      <c r="OAT34" s="2425"/>
      <c r="OAU34" s="2425"/>
      <c r="OAV34" s="2425"/>
      <c r="OAW34" s="2425"/>
      <c r="OAX34" s="2425"/>
      <c r="OAY34" s="2425"/>
      <c r="OAZ34" s="2425"/>
      <c r="OBA34" s="2425"/>
      <c r="OBB34" s="2425"/>
      <c r="OBC34" s="2425"/>
      <c r="OBD34" s="2425"/>
      <c r="OBE34" s="2425"/>
      <c r="OBF34" s="2425"/>
      <c r="OBG34" s="2425"/>
      <c r="OBH34" s="2425"/>
      <c r="OBI34" s="2425"/>
      <c r="OBJ34" s="2425"/>
      <c r="OBK34" s="2425"/>
      <c r="OBL34" s="2425"/>
      <c r="OBM34" s="2425"/>
      <c r="OBN34" s="2425"/>
      <c r="OBO34" s="2425"/>
      <c r="OBP34" s="2425"/>
      <c r="OBQ34" s="2425"/>
      <c r="OBR34" s="2425"/>
      <c r="OBS34" s="2425"/>
      <c r="OBT34" s="2425"/>
      <c r="OBU34" s="2425"/>
      <c r="OBV34" s="2425"/>
      <c r="OBW34" s="2425"/>
      <c r="OBX34" s="2425"/>
      <c r="OBY34" s="2425"/>
      <c r="OBZ34" s="2425"/>
      <c r="OCA34" s="2425"/>
      <c r="OCB34" s="2425"/>
      <c r="OCC34" s="2425"/>
      <c r="OCD34" s="2425"/>
      <c r="OCE34" s="2425"/>
      <c r="OCF34" s="2425"/>
      <c r="OCG34" s="2425"/>
      <c r="OCH34" s="2425"/>
      <c r="OCI34" s="2425"/>
      <c r="OCJ34" s="2425"/>
      <c r="OCK34" s="2425"/>
      <c r="OCL34" s="2425"/>
      <c r="OCM34" s="2425"/>
      <c r="OCN34" s="2425"/>
      <c r="OCO34" s="2425"/>
      <c r="OCP34" s="2425"/>
      <c r="OCQ34" s="2425"/>
      <c r="OCR34" s="2425"/>
      <c r="OCS34" s="2425"/>
      <c r="OCT34" s="2425"/>
      <c r="OCU34" s="2425"/>
      <c r="OCV34" s="2425"/>
      <c r="OCW34" s="2425"/>
      <c r="OCX34" s="2425"/>
      <c r="OCY34" s="2425"/>
      <c r="OCZ34" s="2425"/>
      <c r="ODA34" s="2425"/>
      <c r="ODB34" s="2425"/>
      <c r="ODC34" s="2425"/>
      <c r="ODD34" s="2425"/>
      <c r="ODE34" s="2425"/>
      <c r="ODF34" s="2425"/>
      <c r="ODG34" s="2425"/>
      <c r="ODH34" s="2425"/>
      <c r="ODI34" s="2425"/>
      <c r="ODJ34" s="2425"/>
      <c r="ODK34" s="2425"/>
      <c r="ODL34" s="2425"/>
      <c r="ODM34" s="2425"/>
      <c r="ODN34" s="2425"/>
      <c r="ODO34" s="2425"/>
      <c r="ODP34" s="2425"/>
      <c r="ODQ34" s="2425"/>
      <c r="ODR34" s="2425"/>
      <c r="ODS34" s="2425"/>
      <c r="ODT34" s="2425"/>
      <c r="ODU34" s="2425"/>
      <c r="ODV34" s="2425"/>
      <c r="ODW34" s="2425"/>
      <c r="ODX34" s="2425"/>
      <c r="ODY34" s="2425"/>
      <c r="ODZ34" s="2425"/>
      <c r="OEA34" s="2425"/>
      <c r="OEB34" s="2425"/>
      <c r="OEC34" s="2425"/>
      <c r="OED34" s="2425"/>
      <c r="OEE34" s="2425"/>
      <c r="OEF34" s="2425"/>
      <c r="OEG34" s="2425"/>
      <c r="OEH34" s="2425"/>
      <c r="OEI34" s="2425"/>
      <c r="OEJ34" s="2425"/>
      <c r="OEK34" s="2425"/>
      <c r="OEL34" s="2425"/>
      <c r="OEM34" s="2425"/>
      <c r="OEN34" s="2425"/>
      <c r="OEO34" s="2425"/>
      <c r="OEP34" s="2425"/>
      <c r="OEQ34" s="2425"/>
      <c r="OER34" s="2425"/>
      <c r="OES34" s="2425"/>
      <c r="OET34" s="2425"/>
      <c r="OEU34" s="2425"/>
      <c r="OEV34" s="2425"/>
      <c r="OEW34" s="2425"/>
      <c r="OEX34" s="2425"/>
      <c r="OEY34" s="2425"/>
      <c r="OEZ34" s="2425"/>
      <c r="OFA34" s="2425"/>
      <c r="OFB34" s="2425"/>
      <c r="OFC34" s="2425"/>
      <c r="OFD34" s="2425"/>
      <c r="OFE34" s="2425"/>
      <c r="OFF34" s="2425"/>
      <c r="OFG34" s="2425"/>
      <c r="OFH34" s="2425"/>
      <c r="OFI34" s="2425"/>
      <c r="OFJ34" s="2425"/>
      <c r="OFK34" s="2425"/>
      <c r="OFL34" s="2425"/>
      <c r="OFM34" s="2425"/>
      <c r="OFN34" s="2425"/>
      <c r="OFO34" s="2425"/>
      <c r="OFP34" s="2425"/>
      <c r="OFQ34" s="2425"/>
      <c r="OFR34" s="2425"/>
      <c r="OFS34" s="2425"/>
      <c r="OFT34" s="2425"/>
      <c r="OFU34" s="2425"/>
      <c r="OFV34" s="2425"/>
      <c r="OFW34" s="2425"/>
      <c r="OFX34" s="2425"/>
      <c r="OFY34" s="2425"/>
      <c r="OFZ34" s="2425"/>
      <c r="OGA34" s="2425"/>
      <c r="OGB34" s="2425"/>
      <c r="OGC34" s="2425"/>
      <c r="OGD34" s="2425"/>
      <c r="OGE34" s="2425"/>
      <c r="OGF34" s="2425"/>
      <c r="OGG34" s="2425"/>
      <c r="OGH34" s="2425"/>
      <c r="OGI34" s="2425"/>
      <c r="OGJ34" s="2425"/>
      <c r="OGK34" s="2425"/>
      <c r="OGL34" s="2425"/>
      <c r="OGM34" s="2425"/>
      <c r="OGN34" s="2425"/>
      <c r="OGO34" s="2425"/>
      <c r="OGP34" s="2425"/>
      <c r="OGQ34" s="2425"/>
      <c r="OGR34" s="2425"/>
      <c r="OGS34" s="2425"/>
      <c r="OGT34" s="2425"/>
      <c r="OGU34" s="2425"/>
      <c r="OGV34" s="2425"/>
      <c r="OGW34" s="2425"/>
      <c r="OGX34" s="2425"/>
      <c r="OGY34" s="2425"/>
      <c r="OGZ34" s="2425"/>
      <c r="OHA34" s="2425"/>
      <c r="OHB34" s="2425"/>
      <c r="OHC34" s="2425"/>
      <c r="OHD34" s="2425"/>
      <c r="OHE34" s="2425"/>
      <c r="OHF34" s="2425"/>
      <c r="OHG34" s="2425"/>
      <c r="OHH34" s="2425"/>
      <c r="OHI34" s="2425"/>
      <c r="OHJ34" s="2425"/>
      <c r="OHK34" s="2425"/>
      <c r="OHL34" s="2425"/>
      <c r="OHM34" s="2425"/>
      <c r="OHN34" s="2425"/>
      <c r="OHO34" s="2425"/>
      <c r="OHP34" s="2425"/>
      <c r="OHQ34" s="2425"/>
      <c r="OHR34" s="2425"/>
      <c r="OHS34" s="2425"/>
      <c r="OHT34" s="2425"/>
      <c r="OHU34" s="2425"/>
      <c r="OHV34" s="2425"/>
      <c r="OHW34" s="2425"/>
      <c r="OHX34" s="2425"/>
      <c r="OHY34" s="2425"/>
      <c r="OHZ34" s="2425"/>
      <c r="OIA34" s="2425"/>
      <c r="OIB34" s="2425"/>
      <c r="OIC34" s="2425"/>
      <c r="OID34" s="2425"/>
      <c r="OIE34" s="2425"/>
      <c r="OIF34" s="2425"/>
      <c r="OIG34" s="2425"/>
      <c r="OIH34" s="2425"/>
      <c r="OII34" s="2425"/>
      <c r="OIJ34" s="2425"/>
      <c r="OIK34" s="2425"/>
      <c r="OIL34" s="2425"/>
      <c r="OIM34" s="2425"/>
      <c r="OIN34" s="2425"/>
      <c r="OIO34" s="2425"/>
      <c r="OIP34" s="2425"/>
      <c r="OIQ34" s="2425"/>
      <c r="OIR34" s="2425"/>
      <c r="OIS34" s="2425"/>
      <c r="OIT34" s="2425"/>
      <c r="OIU34" s="2425"/>
      <c r="OIV34" s="2425"/>
      <c r="OIW34" s="2425"/>
      <c r="OIX34" s="2425"/>
      <c r="OIY34" s="2425"/>
      <c r="OIZ34" s="2425"/>
      <c r="OJA34" s="2425"/>
      <c r="OJB34" s="2425"/>
      <c r="OJC34" s="2425"/>
      <c r="OJD34" s="2425"/>
      <c r="OJE34" s="2425"/>
      <c r="OJF34" s="2425"/>
      <c r="OJG34" s="2425"/>
      <c r="OJH34" s="2425"/>
      <c r="OJI34" s="2425"/>
      <c r="OJJ34" s="2425"/>
      <c r="OJK34" s="2425"/>
      <c r="OJL34" s="2425"/>
      <c r="OJM34" s="2425"/>
      <c r="OJN34" s="2425"/>
      <c r="OJO34" s="2425"/>
      <c r="OJP34" s="2425"/>
      <c r="OJQ34" s="2425"/>
      <c r="OJR34" s="2425"/>
      <c r="OJS34" s="2425"/>
      <c r="OJT34" s="2425"/>
      <c r="OJU34" s="2425"/>
      <c r="OJV34" s="2425"/>
      <c r="OJW34" s="2425"/>
      <c r="OJX34" s="2425"/>
      <c r="OJY34" s="2425"/>
      <c r="OJZ34" s="2425"/>
      <c r="OKA34" s="2425"/>
      <c r="OKB34" s="2425"/>
      <c r="OKC34" s="2425"/>
      <c r="OKD34" s="2425"/>
      <c r="OKE34" s="2425"/>
      <c r="OKF34" s="2425"/>
      <c r="OKG34" s="2425"/>
      <c r="OKH34" s="2425"/>
      <c r="OKI34" s="2425"/>
      <c r="OKJ34" s="2425"/>
      <c r="OKK34" s="2425"/>
      <c r="OKL34" s="2425"/>
      <c r="OKM34" s="2425"/>
      <c r="OKN34" s="2425"/>
      <c r="OKO34" s="2425"/>
      <c r="OKP34" s="2425"/>
      <c r="OKQ34" s="2425"/>
      <c r="OKR34" s="2425"/>
      <c r="OKS34" s="2425"/>
      <c r="OKT34" s="2425"/>
      <c r="OKU34" s="2425"/>
      <c r="OKV34" s="2425"/>
      <c r="OKW34" s="2425"/>
      <c r="OKX34" s="2425"/>
      <c r="OKY34" s="2425"/>
      <c r="OKZ34" s="2425"/>
      <c r="OLA34" s="2425"/>
      <c r="OLB34" s="2425"/>
      <c r="OLC34" s="2425"/>
      <c r="OLD34" s="2425"/>
      <c r="OLE34" s="2425"/>
      <c r="OLF34" s="2425"/>
      <c r="OLG34" s="2425"/>
      <c r="OLH34" s="2425"/>
      <c r="OLI34" s="2425"/>
      <c r="OLJ34" s="2425"/>
      <c r="OLK34" s="2425"/>
      <c r="OLL34" s="2425"/>
      <c r="OLM34" s="2425"/>
      <c r="OLN34" s="2425"/>
      <c r="OLO34" s="2425"/>
      <c r="OLP34" s="2425"/>
      <c r="OLQ34" s="2425"/>
      <c r="OLR34" s="2425"/>
      <c r="OLS34" s="2425"/>
      <c r="OLT34" s="2425"/>
      <c r="OLU34" s="2425"/>
      <c r="OLV34" s="2425"/>
      <c r="OLW34" s="2425"/>
      <c r="OLX34" s="2425"/>
      <c r="OLY34" s="2425"/>
      <c r="OLZ34" s="2425"/>
      <c r="OMA34" s="2425"/>
      <c r="OMB34" s="2425"/>
      <c r="OMC34" s="2425"/>
      <c r="OMD34" s="2425"/>
      <c r="OME34" s="2425"/>
      <c r="OMF34" s="2425"/>
      <c r="OMG34" s="2425"/>
      <c r="OMH34" s="2425"/>
      <c r="OMI34" s="2425"/>
      <c r="OMJ34" s="2425"/>
      <c r="OMK34" s="2425"/>
      <c r="OML34" s="2425"/>
      <c r="OMM34" s="2425"/>
      <c r="OMN34" s="2425"/>
      <c r="OMO34" s="2425"/>
      <c r="OMP34" s="2425"/>
      <c r="OMQ34" s="2425"/>
      <c r="OMR34" s="2425"/>
      <c r="OMS34" s="2425"/>
      <c r="OMT34" s="2425"/>
      <c r="OMU34" s="2425"/>
      <c r="OMV34" s="2425"/>
      <c r="OMW34" s="2425"/>
      <c r="OMX34" s="2425"/>
      <c r="OMY34" s="2425"/>
      <c r="OMZ34" s="2425"/>
      <c r="ONA34" s="2425"/>
      <c r="ONB34" s="2425"/>
      <c r="ONC34" s="2425"/>
      <c r="OND34" s="2425"/>
      <c r="ONE34" s="2425"/>
      <c r="ONF34" s="2425"/>
      <c r="ONG34" s="2425"/>
      <c r="ONH34" s="2425"/>
      <c r="ONI34" s="2425"/>
      <c r="ONJ34" s="2425"/>
      <c r="ONK34" s="2425"/>
      <c r="ONL34" s="2425"/>
      <c r="ONM34" s="2425"/>
      <c r="ONN34" s="2425"/>
      <c r="ONO34" s="2425"/>
      <c r="ONP34" s="2425"/>
      <c r="ONQ34" s="2425"/>
      <c r="ONR34" s="2425"/>
      <c r="ONS34" s="2425"/>
      <c r="ONT34" s="2425"/>
      <c r="ONU34" s="2425"/>
      <c r="ONV34" s="2425"/>
      <c r="ONW34" s="2425"/>
      <c r="ONX34" s="2425"/>
      <c r="ONY34" s="2425"/>
      <c r="ONZ34" s="2425"/>
      <c r="OOA34" s="2425"/>
      <c r="OOB34" s="2425"/>
      <c r="OOC34" s="2425"/>
      <c r="OOD34" s="2425"/>
      <c r="OOE34" s="2425"/>
      <c r="OOF34" s="2425"/>
      <c r="OOG34" s="2425"/>
      <c r="OOH34" s="2425"/>
      <c r="OOI34" s="2425"/>
      <c r="OOJ34" s="2425"/>
      <c r="OOK34" s="2425"/>
      <c r="OOL34" s="2425"/>
      <c r="OOM34" s="2425"/>
      <c r="OON34" s="2425"/>
      <c r="OOO34" s="2425"/>
      <c r="OOP34" s="2425"/>
      <c r="OOQ34" s="2425"/>
      <c r="OOR34" s="2425"/>
      <c r="OOS34" s="2425"/>
      <c r="OOT34" s="2425"/>
      <c r="OOU34" s="2425"/>
      <c r="OOV34" s="2425"/>
      <c r="OOW34" s="2425"/>
      <c r="OOX34" s="2425"/>
      <c r="OOY34" s="2425"/>
      <c r="OOZ34" s="2425"/>
      <c r="OPA34" s="2425"/>
      <c r="OPB34" s="2425"/>
      <c r="OPC34" s="2425"/>
      <c r="OPD34" s="2425"/>
      <c r="OPE34" s="2425"/>
      <c r="OPF34" s="2425"/>
      <c r="OPG34" s="2425"/>
      <c r="OPH34" s="2425"/>
      <c r="OPI34" s="2425"/>
      <c r="OPJ34" s="2425"/>
      <c r="OPK34" s="2425"/>
      <c r="OPL34" s="2425"/>
      <c r="OPM34" s="2425"/>
      <c r="OPN34" s="2425"/>
      <c r="OPO34" s="2425"/>
      <c r="OPP34" s="2425"/>
      <c r="OPQ34" s="2425"/>
      <c r="OPR34" s="2425"/>
      <c r="OPS34" s="2425"/>
      <c r="OPT34" s="2425"/>
      <c r="OPU34" s="2425"/>
      <c r="OPV34" s="2425"/>
      <c r="OPW34" s="2425"/>
      <c r="OPX34" s="2425"/>
      <c r="OPY34" s="2425"/>
      <c r="OPZ34" s="2425"/>
      <c r="OQA34" s="2425"/>
      <c r="OQB34" s="2425"/>
      <c r="OQC34" s="2425"/>
      <c r="OQD34" s="2425"/>
      <c r="OQE34" s="2425"/>
      <c r="OQF34" s="2425"/>
      <c r="OQG34" s="2425"/>
      <c r="OQH34" s="2425"/>
      <c r="OQI34" s="2425"/>
      <c r="OQJ34" s="2425"/>
      <c r="OQK34" s="2425"/>
      <c r="OQL34" s="2425"/>
      <c r="OQM34" s="2425"/>
      <c r="OQN34" s="2425"/>
      <c r="OQO34" s="2425"/>
      <c r="OQP34" s="2425"/>
      <c r="OQQ34" s="2425"/>
      <c r="OQR34" s="2425"/>
      <c r="OQS34" s="2425"/>
      <c r="OQT34" s="2425"/>
      <c r="OQU34" s="2425"/>
      <c r="OQV34" s="2425"/>
      <c r="OQW34" s="2425"/>
      <c r="OQX34" s="2425"/>
      <c r="OQY34" s="2425"/>
      <c r="OQZ34" s="2425"/>
      <c r="ORA34" s="2425"/>
      <c r="ORB34" s="2425"/>
      <c r="ORC34" s="2425"/>
      <c r="ORD34" s="2425"/>
      <c r="ORE34" s="2425"/>
      <c r="ORF34" s="2425"/>
      <c r="ORG34" s="2425"/>
      <c r="ORH34" s="2425"/>
      <c r="ORI34" s="2425"/>
      <c r="ORJ34" s="2425"/>
      <c r="ORK34" s="2425"/>
      <c r="ORL34" s="2425"/>
      <c r="ORM34" s="2425"/>
      <c r="ORN34" s="2425"/>
      <c r="ORO34" s="2425"/>
      <c r="ORP34" s="2425"/>
      <c r="ORQ34" s="2425"/>
      <c r="ORR34" s="2425"/>
      <c r="ORS34" s="2425"/>
      <c r="ORT34" s="2425"/>
      <c r="ORU34" s="2425"/>
      <c r="ORV34" s="2425"/>
      <c r="ORW34" s="2425"/>
      <c r="ORX34" s="2425"/>
      <c r="ORY34" s="2425"/>
      <c r="ORZ34" s="2425"/>
      <c r="OSA34" s="2425"/>
      <c r="OSB34" s="2425"/>
      <c r="OSC34" s="2425"/>
      <c r="OSD34" s="2425"/>
      <c r="OSE34" s="2425"/>
      <c r="OSF34" s="2425"/>
      <c r="OSG34" s="2425"/>
      <c r="OSH34" s="2425"/>
      <c r="OSI34" s="2425"/>
      <c r="OSJ34" s="2425"/>
      <c r="OSK34" s="2425"/>
      <c r="OSL34" s="2425"/>
      <c r="OSM34" s="2425"/>
      <c r="OSN34" s="2425"/>
      <c r="OSO34" s="2425"/>
      <c r="OSP34" s="2425"/>
      <c r="OSQ34" s="2425"/>
      <c r="OSR34" s="2425"/>
      <c r="OSS34" s="2425"/>
      <c r="OST34" s="2425"/>
      <c r="OSU34" s="2425"/>
      <c r="OSV34" s="2425"/>
      <c r="OSW34" s="2425"/>
      <c r="OSX34" s="2425"/>
      <c r="OSY34" s="2425"/>
      <c r="OSZ34" s="2425"/>
      <c r="OTA34" s="2425"/>
      <c r="OTB34" s="2425"/>
      <c r="OTC34" s="2425"/>
      <c r="OTD34" s="2425"/>
      <c r="OTE34" s="2425"/>
      <c r="OTF34" s="2425"/>
      <c r="OTG34" s="2425"/>
      <c r="OTH34" s="2425"/>
      <c r="OTI34" s="2425"/>
      <c r="OTJ34" s="2425"/>
      <c r="OTK34" s="2425"/>
      <c r="OTL34" s="2425"/>
      <c r="OTM34" s="2425"/>
      <c r="OTN34" s="2425"/>
      <c r="OTO34" s="2425"/>
      <c r="OTP34" s="2425"/>
      <c r="OTQ34" s="2425"/>
      <c r="OTR34" s="2425"/>
      <c r="OTS34" s="2425"/>
      <c r="OTT34" s="2425"/>
      <c r="OTU34" s="2425"/>
      <c r="OTV34" s="2425"/>
      <c r="OTW34" s="2425"/>
      <c r="OTX34" s="2425"/>
      <c r="OTY34" s="2425"/>
      <c r="OTZ34" s="2425"/>
      <c r="OUA34" s="2425"/>
      <c r="OUB34" s="2425"/>
      <c r="OUC34" s="2425"/>
      <c r="OUD34" s="2425"/>
      <c r="OUE34" s="2425"/>
      <c r="OUF34" s="2425"/>
      <c r="OUG34" s="2425"/>
      <c r="OUH34" s="2425"/>
      <c r="OUI34" s="2425"/>
      <c r="OUJ34" s="2425"/>
      <c r="OUK34" s="2425"/>
      <c r="OUL34" s="2425"/>
      <c r="OUM34" s="2425"/>
      <c r="OUN34" s="2425"/>
      <c r="OUO34" s="2425"/>
      <c r="OUP34" s="2425"/>
      <c r="OUQ34" s="2425"/>
      <c r="OUR34" s="2425"/>
      <c r="OUS34" s="2425"/>
      <c r="OUT34" s="2425"/>
      <c r="OUU34" s="2425"/>
      <c r="OUV34" s="2425"/>
      <c r="OUW34" s="2425"/>
      <c r="OUX34" s="2425"/>
      <c r="OUY34" s="2425"/>
      <c r="OUZ34" s="2425"/>
      <c r="OVA34" s="2425"/>
      <c r="OVB34" s="2425"/>
      <c r="OVC34" s="2425"/>
      <c r="OVD34" s="2425"/>
      <c r="OVE34" s="2425"/>
      <c r="OVF34" s="2425"/>
      <c r="OVG34" s="2425"/>
      <c r="OVH34" s="2425"/>
      <c r="OVI34" s="2425"/>
      <c r="OVJ34" s="2425"/>
      <c r="OVK34" s="2425"/>
      <c r="OVL34" s="2425"/>
      <c r="OVM34" s="2425"/>
      <c r="OVN34" s="2425"/>
      <c r="OVO34" s="2425"/>
      <c r="OVP34" s="2425"/>
      <c r="OVQ34" s="2425"/>
      <c r="OVR34" s="2425"/>
      <c r="OVS34" s="2425"/>
      <c r="OVT34" s="2425"/>
      <c r="OVU34" s="2425"/>
      <c r="OVV34" s="2425"/>
      <c r="OVW34" s="2425"/>
      <c r="OVX34" s="2425"/>
      <c r="OVY34" s="2425"/>
      <c r="OVZ34" s="2425"/>
      <c r="OWA34" s="2425"/>
      <c r="OWB34" s="2425"/>
      <c r="OWC34" s="2425"/>
      <c r="OWD34" s="2425"/>
      <c r="OWE34" s="2425"/>
      <c r="OWF34" s="2425"/>
      <c r="OWG34" s="2425"/>
      <c r="OWH34" s="2425"/>
      <c r="OWI34" s="2425"/>
      <c r="OWJ34" s="2425"/>
      <c r="OWK34" s="2425"/>
      <c r="OWL34" s="2425"/>
      <c r="OWM34" s="2425"/>
      <c r="OWN34" s="2425"/>
      <c r="OWO34" s="2425"/>
      <c r="OWP34" s="2425"/>
      <c r="OWQ34" s="2425"/>
      <c r="OWR34" s="2425"/>
      <c r="OWS34" s="2425"/>
      <c r="OWT34" s="2425"/>
      <c r="OWU34" s="2425"/>
      <c r="OWV34" s="2425"/>
      <c r="OWW34" s="2425"/>
      <c r="OWX34" s="2425"/>
      <c r="OWY34" s="2425"/>
      <c r="OWZ34" s="2425"/>
      <c r="OXA34" s="2425"/>
      <c r="OXB34" s="2425"/>
      <c r="OXC34" s="2425"/>
      <c r="OXD34" s="2425"/>
      <c r="OXE34" s="2425"/>
      <c r="OXF34" s="2425"/>
      <c r="OXG34" s="2425"/>
      <c r="OXH34" s="2425"/>
      <c r="OXI34" s="2425"/>
      <c r="OXJ34" s="2425"/>
      <c r="OXK34" s="2425"/>
      <c r="OXL34" s="2425"/>
      <c r="OXM34" s="2425"/>
      <c r="OXN34" s="2425"/>
      <c r="OXO34" s="2425"/>
      <c r="OXP34" s="2425"/>
      <c r="OXQ34" s="2425"/>
      <c r="OXR34" s="2425"/>
      <c r="OXS34" s="2425"/>
      <c r="OXT34" s="2425"/>
      <c r="OXU34" s="2425"/>
      <c r="OXV34" s="2425"/>
      <c r="OXW34" s="2425"/>
      <c r="OXX34" s="2425"/>
      <c r="OXY34" s="2425"/>
      <c r="OXZ34" s="2425"/>
      <c r="OYA34" s="2425"/>
      <c r="OYB34" s="2425"/>
      <c r="OYC34" s="2425"/>
      <c r="OYD34" s="2425"/>
      <c r="OYE34" s="2425"/>
      <c r="OYF34" s="2425"/>
      <c r="OYG34" s="2425"/>
      <c r="OYH34" s="2425"/>
      <c r="OYI34" s="2425"/>
      <c r="OYJ34" s="2425"/>
      <c r="OYK34" s="2425"/>
      <c r="OYL34" s="2425"/>
      <c r="OYM34" s="2425"/>
      <c r="OYN34" s="2425"/>
      <c r="OYO34" s="2425"/>
      <c r="OYP34" s="2425"/>
      <c r="OYQ34" s="2425"/>
      <c r="OYR34" s="2425"/>
      <c r="OYS34" s="2425"/>
      <c r="OYT34" s="2425"/>
      <c r="OYU34" s="2425"/>
      <c r="OYV34" s="2425"/>
      <c r="OYW34" s="2425"/>
      <c r="OYX34" s="2425"/>
      <c r="OYY34" s="2425"/>
      <c r="OYZ34" s="2425"/>
      <c r="OZA34" s="2425"/>
      <c r="OZB34" s="2425"/>
      <c r="OZC34" s="2425"/>
      <c r="OZD34" s="2425"/>
      <c r="OZE34" s="2425"/>
      <c r="OZF34" s="2425"/>
      <c r="OZG34" s="2425"/>
      <c r="OZH34" s="2425"/>
      <c r="OZI34" s="2425"/>
      <c r="OZJ34" s="2425"/>
      <c r="OZK34" s="2425"/>
      <c r="OZL34" s="2425"/>
      <c r="OZM34" s="2425"/>
      <c r="OZN34" s="2425"/>
      <c r="OZO34" s="2425"/>
      <c r="OZP34" s="2425"/>
      <c r="OZQ34" s="2425"/>
      <c r="OZR34" s="2425"/>
      <c r="OZS34" s="2425"/>
      <c r="OZT34" s="2425"/>
      <c r="OZU34" s="2425"/>
      <c r="OZV34" s="2425"/>
      <c r="OZW34" s="2425"/>
      <c r="OZX34" s="2425"/>
      <c r="OZY34" s="2425"/>
      <c r="OZZ34" s="2425"/>
      <c r="PAA34" s="2425"/>
      <c r="PAB34" s="2425"/>
      <c r="PAC34" s="2425"/>
      <c r="PAD34" s="2425"/>
      <c r="PAE34" s="2425"/>
      <c r="PAF34" s="2425"/>
      <c r="PAG34" s="2425"/>
      <c r="PAH34" s="2425"/>
      <c r="PAI34" s="2425"/>
      <c r="PAJ34" s="2425"/>
      <c r="PAK34" s="2425"/>
      <c r="PAL34" s="2425"/>
      <c r="PAM34" s="2425"/>
      <c r="PAN34" s="2425"/>
      <c r="PAO34" s="2425"/>
      <c r="PAP34" s="2425"/>
      <c r="PAQ34" s="2425"/>
      <c r="PAR34" s="2425"/>
      <c r="PAS34" s="2425"/>
      <c r="PAT34" s="2425"/>
      <c r="PAU34" s="2425"/>
      <c r="PAV34" s="2425"/>
      <c r="PAW34" s="2425"/>
      <c r="PAX34" s="2425"/>
      <c r="PAY34" s="2425"/>
      <c r="PAZ34" s="2425"/>
      <c r="PBA34" s="2425"/>
      <c r="PBB34" s="2425"/>
      <c r="PBC34" s="2425"/>
      <c r="PBD34" s="2425"/>
      <c r="PBE34" s="2425"/>
      <c r="PBF34" s="2425"/>
      <c r="PBG34" s="2425"/>
      <c r="PBH34" s="2425"/>
      <c r="PBI34" s="2425"/>
      <c r="PBJ34" s="2425"/>
      <c r="PBK34" s="2425"/>
      <c r="PBL34" s="2425"/>
      <c r="PBM34" s="2425"/>
      <c r="PBN34" s="2425"/>
      <c r="PBO34" s="2425"/>
      <c r="PBP34" s="2425"/>
      <c r="PBQ34" s="2425"/>
      <c r="PBR34" s="2425"/>
      <c r="PBS34" s="2425"/>
      <c r="PBT34" s="2425"/>
      <c r="PBU34" s="2425"/>
      <c r="PBV34" s="2425"/>
      <c r="PBW34" s="2425"/>
      <c r="PBX34" s="2425"/>
      <c r="PBY34" s="2425"/>
      <c r="PBZ34" s="2425"/>
      <c r="PCA34" s="2425"/>
      <c r="PCB34" s="2425"/>
      <c r="PCC34" s="2425"/>
      <c r="PCD34" s="2425"/>
      <c r="PCE34" s="2425"/>
      <c r="PCF34" s="2425"/>
      <c r="PCG34" s="2425"/>
      <c r="PCH34" s="2425"/>
      <c r="PCI34" s="2425"/>
      <c r="PCJ34" s="2425"/>
      <c r="PCK34" s="2425"/>
      <c r="PCL34" s="2425"/>
      <c r="PCM34" s="2425"/>
      <c r="PCN34" s="2425"/>
      <c r="PCO34" s="2425"/>
      <c r="PCP34" s="2425"/>
      <c r="PCQ34" s="2425"/>
      <c r="PCR34" s="2425"/>
      <c r="PCS34" s="2425"/>
      <c r="PCT34" s="2425"/>
      <c r="PCU34" s="2425"/>
      <c r="PCV34" s="2425"/>
      <c r="PCW34" s="2425"/>
      <c r="PCX34" s="2425"/>
      <c r="PCY34" s="2425"/>
      <c r="PCZ34" s="2425"/>
      <c r="PDA34" s="2425"/>
      <c r="PDB34" s="2425"/>
      <c r="PDC34" s="2425"/>
      <c r="PDD34" s="2425"/>
      <c r="PDE34" s="2425"/>
      <c r="PDF34" s="2425"/>
      <c r="PDG34" s="2425"/>
      <c r="PDH34" s="2425"/>
      <c r="PDI34" s="2425"/>
      <c r="PDJ34" s="2425"/>
      <c r="PDK34" s="2425"/>
      <c r="PDL34" s="2425"/>
      <c r="PDM34" s="2425"/>
      <c r="PDN34" s="2425"/>
      <c r="PDO34" s="2425"/>
      <c r="PDP34" s="2425"/>
      <c r="PDQ34" s="2425"/>
      <c r="PDR34" s="2425"/>
      <c r="PDS34" s="2425"/>
      <c r="PDT34" s="2425"/>
      <c r="PDU34" s="2425"/>
      <c r="PDV34" s="2425"/>
      <c r="PDW34" s="2425"/>
      <c r="PDX34" s="2425"/>
      <c r="PDY34" s="2425"/>
      <c r="PDZ34" s="2425"/>
      <c r="PEA34" s="2425"/>
      <c r="PEB34" s="2425"/>
      <c r="PEC34" s="2425"/>
      <c r="PED34" s="2425"/>
      <c r="PEE34" s="2425"/>
      <c r="PEF34" s="2425"/>
      <c r="PEG34" s="2425"/>
      <c r="PEH34" s="2425"/>
      <c r="PEI34" s="2425"/>
      <c r="PEJ34" s="2425"/>
      <c r="PEK34" s="2425"/>
      <c r="PEL34" s="2425"/>
      <c r="PEM34" s="2425"/>
      <c r="PEN34" s="2425"/>
      <c r="PEO34" s="2425"/>
      <c r="PEP34" s="2425"/>
      <c r="PEQ34" s="2425"/>
      <c r="PER34" s="2425"/>
      <c r="PES34" s="2425"/>
      <c r="PET34" s="2425"/>
      <c r="PEU34" s="2425"/>
      <c r="PEV34" s="2425"/>
      <c r="PEW34" s="2425"/>
      <c r="PEX34" s="2425"/>
      <c r="PEY34" s="2425"/>
      <c r="PEZ34" s="2425"/>
      <c r="PFA34" s="2425"/>
      <c r="PFB34" s="2425"/>
      <c r="PFC34" s="2425"/>
      <c r="PFD34" s="2425"/>
      <c r="PFE34" s="2425"/>
      <c r="PFF34" s="2425"/>
      <c r="PFG34" s="2425"/>
      <c r="PFH34" s="2425"/>
      <c r="PFI34" s="2425"/>
      <c r="PFJ34" s="2425"/>
      <c r="PFK34" s="2425"/>
      <c r="PFL34" s="2425"/>
      <c r="PFM34" s="2425"/>
      <c r="PFN34" s="2425"/>
      <c r="PFO34" s="2425"/>
      <c r="PFP34" s="2425"/>
      <c r="PFQ34" s="2425"/>
      <c r="PFR34" s="2425"/>
      <c r="PFS34" s="2425"/>
      <c r="PFT34" s="2425"/>
      <c r="PFU34" s="2425"/>
      <c r="PFV34" s="2425"/>
      <c r="PFW34" s="2425"/>
      <c r="PFX34" s="2425"/>
      <c r="PFY34" s="2425"/>
      <c r="PFZ34" s="2425"/>
      <c r="PGA34" s="2425"/>
      <c r="PGB34" s="2425"/>
      <c r="PGC34" s="2425"/>
      <c r="PGD34" s="2425"/>
      <c r="PGE34" s="2425"/>
      <c r="PGF34" s="2425"/>
      <c r="PGG34" s="2425"/>
      <c r="PGH34" s="2425"/>
      <c r="PGI34" s="2425"/>
      <c r="PGJ34" s="2425"/>
      <c r="PGK34" s="2425"/>
      <c r="PGL34" s="2425"/>
      <c r="PGM34" s="2425"/>
      <c r="PGN34" s="2425"/>
      <c r="PGO34" s="2425"/>
      <c r="PGP34" s="2425"/>
      <c r="PGQ34" s="2425"/>
      <c r="PGR34" s="2425"/>
      <c r="PGS34" s="2425"/>
      <c r="PGT34" s="2425"/>
      <c r="PGU34" s="2425"/>
      <c r="PGV34" s="2425"/>
      <c r="PGW34" s="2425"/>
      <c r="PGX34" s="2425"/>
      <c r="PGY34" s="2425"/>
      <c r="PGZ34" s="2425"/>
      <c r="PHA34" s="2425"/>
      <c r="PHB34" s="2425"/>
      <c r="PHC34" s="2425"/>
      <c r="PHD34" s="2425"/>
      <c r="PHE34" s="2425"/>
      <c r="PHF34" s="2425"/>
      <c r="PHG34" s="2425"/>
      <c r="PHH34" s="2425"/>
      <c r="PHI34" s="2425"/>
      <c r="PHJ34" s="2425"/>
      <c r="PHK34" s="2425"/>
      <c r="PHL34" s="2425"/>
      <c r="PHM34" s="2425"/>
      <c r="PHN34" s="2425"/>
      <c r="PHO34" s="2425"/>
      <c r="PHP34" s="2425"/>
      <c r="PHQ34" s="2425"/>
      <c r="PHR34" s="2425"/>
      <c r="PHS34" s="2425"/>
      <c r="PHT34" s="2425"/>
      <c r="PHU34" s="2425"/>
      <c r="PHV34" s="2425"/>
      <c r="PHW34" s="2425"/>
      <c r="PHX34" s="2425"/>
      <c r="PHY34" s="2425"/>
      <c r="PHZ34" s="2425"/>
      <c r="PIA34" s="2425"/>
      <c r="PIB34" s="2425"/>
      <c r="PIC34" s="2425"/>
      <c r="PID34" s="2425"/>
      <c r="PIE34" s="2425"/>
      <c r="PIF34" s="2425"/>
      <c r="PIG34" s="2425"/>
      <c r="PIH34" s="2425"/>
      <c r="PII34" s="2425"/>
      <c r="PIJ34" s="2425"/>
      <c r="PIK34" s="2425"/>
      <c r="PIL34" s="2425"/>
      <c r="PIM34" s="2425"/>
      <c r="PIN34" s="2425"/>
      <c r="PIO34" s="2425"/>
      <c r="PIP34" s="2425"/>
      <c r="PIQ34" s="2425"/>
      <c r="PIR34" s="2425"/>
      <c r="PIS34" s="2425"/>
      <c r="PIT34" s="2425"/>
      <c r="PIU34" s="2425"/>
      <c r="PIV34" s="2425"/>
      <c r="PIW34" s="2425"/>
      <c r="PIX34" s="2425"/>
      <c r="PIY34" s="2425"/>
      <c r="PIZ34" s="2425"/>
      <c r="PJA34" s="2425"/>
      <c r="PJB34" s="2425"/>
      <c r="PJC34" s="2425"/>
      <c r="PJD34" s="2425"/>
      <c r="PJE34" s="2425"/>
      <c r="PJF34" s="2425"/>
      <c r="PJG34" s="2425"/>
      <c r="PJH34" s="2425"/>
      <c r="PJI34" s="2425"/>
      <c r="PJJ34" s="2425"/>
      <c r="PJK34" s="2425"/>
      <c r="PJL34" s="2425"/>
      <c r="PJM34" s="2425"/>
      <c r="PJN34" s="2425"/>
      <c r="PJO34" s="2425"/>
      <c r="PJP34" s="2425"/>
      <c r="PJQ34" s="2425"/>
      <c r="PJR34" s="2425"/>
      <c r="PJS34" s="2425"/>
      <c r="PJT34" s="2425"/>
      <c r="PJU34" s="2425"/>
      <c r="PJV34" s="2425"/>
      <c r="PJW34" s="2425"/>
      <c r="PJX34" s="2425"/>
      <c r="PJY34" s="2425"/>
      <c r="PJZ34" s="2425"/>
      <c r="PKA34" s="2425"/>
      <c r="PKB34" s="2425"/>
      <c r="PKC34" s="2425"/>
      <c r="PKD34" s="2425"/>
      <c r="PKE34" s="2425"/>
      <c r="PKF34" s="2425"/>
      <c r="PKG34" s="2425"/>
      <c r="PKH34" s="2425"/>
      <c r="PKI34" s="2425"/>
      <c r="PKJ34" s="2425"/>
      <c r="PKK34" s="2425"/>
      <c r="PKL34" s="2425"/>
      <c r="PKM34" s="2425"/>
      <c r="PKN34" s="2425"/>
      <c r="PKO34" s="2425"/>
      <c r="PKP34" s="2425"/>
      <c r="PKQ34" s="2425"/>
      <c r="PKR34" s="2425"/>
      <c r="PKS34" s="2425"/>
      <c r="PKT34" s="2425"/>
      <c r="PKU34" s="2425"/>
      <c r="PKV34" s="2425"/>
      <c r="PKW34" s="2425"/>
      <c r="PKX34" s="2425"/>
      <c r="PKY34" s="2425"/>
      <c r="PKZ34" s="2425"/>
      <c r="PLA34" s="2425"/>
      <c r="PLB34" s="2425"/>
      <c r="PLC34" s="2425"/>
      <c r="PLD34" s="2425"/>
      <c r="PLE34" s="2425"/>
      <c r="PLF34" s="2425"/>
      <c r="PLG34" s="2425"/>
      <c r="PLH34" s="2425"/>
      <c r="PLI34" s="2425"/>
      <c r="PLJ34" s="2425"/>
      <c r="PLK34" s="2425"/>
      <c r="PLL34" s="2425"/>
      <c r="PLM34" s="2425"/>
      <c r="PLN34" s="2425"/>
      <c r="PLO34" s="2425"/>
      <c r="PLP34" s="2425"/>
      <c r="PLQ34" s="2425"/>
      <c r="PLR34" s="2425"/>
      <c r="PLS34" s="2425"/>
      <c r="PLT34" s="2425"/>
      <c r="PLU34" s="2425"/>
      <c r="PLV34" s="2425"/>
      <c r="PLW34" s="2425"/>
      <c r="PLX34" s="2425"/>
      <c r="PLY34" s="2425"/>
      <c r="PLZ34" s="2425"/>
      <c r="PMA34" s="2425"/>
      <c r="PMB34" s="2425"/>
      <c r="PMC34" s="2425"/>
      <c r="PMD34" s="2425"/>
      <c r="PME34" s="2425"/>
      <c r="PMF34" s="2425"/>
      <c r="PMG34" s="2425"/>
      <c r="PMH34" s="2425"/>
      <c r="PMI34" s="2425"/>
      <c r="PMJ34" s="2425"/>
      <c r="PMK34" s="2425"/>
      <c r="PML34" s="2425"/>
      <c r="PMM34" s="2425"/>
      <c r="PMN34" s="2425"/>
      <c r="PMO34" s="2425"/>
      <c r="PMP34" s="2425"/>
      <c r="PMQ34" s="2425"/>
      <c r="PMR34" s="2425"/>
      <c r="PMS34" s="2425"/>
      <c r="PMT34" s="2425"/>
      <c r="PMU34" s="2425"/>
      <c r="PMV34" s="2425"/>
      <c r="PMW34" s="2425"/>
      <c r="PMX34" s="2425"/>
      <c r="PMY34" s="2425"/>
      <c r="PMZ34" s="2425"/>
      <c r="PNA34" s="2425"/>
      <c r="PNB34" s="2425"/>
      <c r="PNC34" s="2425"/>
      <c r="PND34" s="2425"/>
      <c r="PNE34" s="2425"/>
      <c r="PNF34" s="2425"/>
      <c r="PNG34" s="2425"/>
      <c r="PNH34" s="2425"/>
      <c r="PNI34" s="2425"/>
      <c r="PNJ34" s="2425"/>
      <c r="PNK34" s="2425"/>
      <c r="PNL34" s="2425"/>
      <c r="PNM34" s="2425"/>
      <c r="PNN34" s="2425"/>
      <c r="PNO34" s="2425"/>
      <c r="PNP34" s="2425"/>
      <c r="PNQ34" s="2425"/>
      <c r="PNR34" s="2425"/>
      <c r="PNS34" s="2425"/>
      <c r="PNT34" s="2425"/>
      <c r="PNU34" s="2425"/>
      <c r="PNV34" s="2425"/>
      <c r="PNW34" s="2425"/>
      <c r="PNX34" s="2425"/>
      <c r="PNY34" s="2425"/>
      <c r="PNZ34" s="2425"/>
      <c r="POA34" s="2425"/>
      <c r="POB34" s="2425"/>
      <c r="POC34" s="2425"/>
      <c r="POD34" s="2425"/>
      <c r="POE34" s="2425"/>
      <c r="POF34" s="2425"/>
      <c r="POG34" s="2425"/>
      <c r="POH34" s="2425"/>
      <c r="POI34" s="2425"/>
      <c r="POJ34" s="2425"/>
      <c r="POK34" s="2425"/>
      <c r="POL34" s="2425"/>
      <c r="POM34" s="2425"/>
      <c r="PON34" s="2425"/>
      <c r="POO34" s="2425"/>
      <c r="POP34" s="2425"/>
      <c r="POQ34" s="2425"/>
      <c r="POR34" s="2425"/>
      <c r="POS34" s="2425"/>
      <c r="POT34" s="2425"/>
      <c r="POU34" s="2425"/>
      <c r="POV34" s="2425"/>
      <c r="POW34" s="2425"/>
      <c r="POX34" s="2425"/>
      <c r="POY34" s="2425"/>
      <c r="POZ34" s="2425"/>
      <c r="PPA34" s="2425"/>
      <c r="PPB34" s="2425"/>
      <c r="PPC34" s="2425"/>
      <c r="PPD34" s="2425"/>
      <c r="PPE34" s="2425"/>
      <c r="PPF34" s="2425"/>
      <c r="PPG34" s="2425"/>
      <c r="PPH34" s="2425"/>
      <c r="PPI34" s="2425"/>
      <c r="PPJ34" s="2425"/>
      <c r="PPK34" s="2425"/>
      <c r="PPL34" s="2425"/>
      <c r="PPM34" s="2425"/>
      <c r="PPN34" s="2425"/>
      <c r="PPO34" s="2425"/>
      <c r="PPP34" s="2425"/>
      <c r="PPQ34" s="2425"/>
      <c r="PPR34" s="2425"/>
      <c r="PPS34" s="2425"/>
      <c r="PPT34" s="2425"/>
      <c r="PPU34" s="2425"/>
      <c r="PPV34" s="2425"/>
      <c r="PPW34" s="2425"/>
      <c r="PPX34" s="2425"/>
      <c r="PPY34" s="2425"/>
      <c r="PPZ34" s="2425"/>
      <c r="PQA34" s="2425"/>
      <c r="PQB34" s="2425"/>
      <c r="PQC34" s="2425"/>
      <c r="PQD34" s="2425"/>
      <c r="PQE34" s="2425"/>
      <c r="PQF34" s="2425"/>
      <c r="PQG34" s="2425"/>
      <c r="PQH34" s="2425"/>
      <c r="PQI34" s="2425"/>
      <c r="PQJ34" s="2425"/>
      <c r="PQK34" s="2425"/>
      <c r="PQL34" s="2425"/>
      <c r="PQM34" s="2425"/>
      <c r="PQN34" s="2425"/>
      <c r="PQO34" s="2425"/>
      <c r="PQP34" s="2425"/>
      <c r="PQQ34" s="2425"/>
      <c r="PQR34" s="2425"/>
      <c r="PQS34" s="2425"/>
      <c r="PQT34" s="2425"/>
      <c r="PQU34" s="2425"/>
      <c r="PQV34" s="2425"/>
      <c r="PQW34" s="2425"/>
      <c r="PQX34" s="2425"/>
      <c r="PQY34" s="2425"/>
      <c r="PQZ34" s="2425"/>
      <c r="PRA34" s="2425"/>
      <c r="PRB34" s="2425"/>
      <c r="PRC34" s="2425"/>
      <c r="PRD34" s="2425"/>
      <c r="PRE34" s="2425"/>
      <c r="PRF34" s="2425"/>
      <c r="PRG34" s="2425"/>
      <c r="PRH34" s="2425"/>
      <c r="PRI34" s="2425"/>
      <c r="PRJ34" s="2425"/>
      <c r="PRK34" s="2425"/>
      <c r="PRL34" s="2425"/>
      <c r="PRM34" s="2425"/>
      <c r="PRN34" s="2425"/>
      <c r="PRO34" s="2425"/>
      <c r="PRP34" s="2425"/>
      <c r="PRQ34" s="2425"/>
      <c r="PRR34" s="2425"/>
      <c r="PRS34" s="2425"/>
      <c r="PRT34" s="2425"/>
      <c r="PRU34" s="2425"/>
      <c r="PRV34" s="2425"/>
      <c r="PRW34" s="2425"/>
      <c r="PRX34" s="2425"/>
      <c r="PRY34" s="2425"/>
      <c r="PRZ34" s="2425"/>
      <c r="PSA34" s="2425"/>
      <c r="PSB34" s="2425"/>
      <c r="PSC34" s="2425"/>
      <c r="PSD34" s="2425"/>
      <c r="PSE34" s="2425"/>
      <c r="PSF34" s="2425"/>
      <c r="PSG34" s="2425"/>
      <c r="PSH34" s="2425"/>
      <c r="PSI34" s="2425"/>
      <c r="PSJ34" s="2425"/>
      <c r="PSK34" s="2425"/>
      <c r="PSL34" s="2425"/>
      <c r="PSM34" s="2425"/>
      <c r="PSN34" s="2425"/>
      <c r="PSO34" s="2425"/>
      <c r="PSP34" s="2425"/>
      <c r="PSQ34" s="2425"/>
      <c r="PSR34" s="2425"/>
      <c r="PSS34" s="2425"/>
      <c r="PST34" s="2425"/>
      <c r="PSU34" s="2425"/>
      <c r="PSV34" s="2425"/>
      <c r="PSW34" s="2425"/>
      <c r="PSX34" s="2425"/>
      <c r="PSY34" s="2425"/>
      <c r="PSZ34" s="2425"/>
      <c r="PTA34" s="2425"/>
      <c r="PTB34" s="2425"/>
      <c r="PTC34" s="2425"/>
      <c r="PTD34" s="2425"/>
      <c r="PTE34" s="2425"/>
      <c r="PTF34" s="2425"/>
      <c r="PTG34" s="2425"/>
      <c r="PTH34" s="2425"/>
      <c r="PTI34" s="2425"/>
      <c r="PTJ34" s="2425"/>
      <c r="PTK34" s="2425"/>
      <c r="PTL34" s="2425"/>
      <c r="PTM34" s="2425"/>
      <c r="PTN34" s="2425"/>
      <c r="PTO34" s="2425"/>
      <c r="PTP34" s="2425"/>
      <c r="PTQ34" s="2425"/>
      <c r="PTR34" s="2425"/>
      <c r="PTS34" s="2425"/>
      <c r="PTT34" s="2425"/>
      <c r="PTU34" s="2425"/>
      <c r="PTV34" s="2425"/>
      <c r="PTW34" s="2425"/>
      <c r="PTX34" s="2425"/>
      <c r="PTY34" s="2425"/>
      <c r="PTZ34" s="2425"/>
      <c r="PUA34" s="2425"/>
      <c r="PUB34" s="2425"/>
      <c r="PUC34" s="2425"/>
      <c r="PUD34" s="2425"/>
      <c r="PUE34" s="2425"/>
      <c r="PUF34" s="2425"/>
      <c r="PUG34" s="2425"/>
      <c r="PUH34" s="2425"/>
      <c r="PUI34" s="2425"/>
      <c r="PUJ34" s="2425"/>
      <c r="PUK34" s="2425"/>
      <c r="PUL34" s="2425"/>
      <c r="PUM34" s="2425"/>
      <c r="PUN34" s="2425"/>
      <c r="PUO34" s="2425"/>
      <c r="PUP34" s="2425"/>
      <c r="PUQ34" s="2425"/>
      <c r="PUR34" s="2425"/>
      <c r="PUS34" s="2425"/>
      <c r="PUT34" s="2425"/>
      <c r="PUU34" s="2425"/>
      <c r="PUV34" s="2425"/>
      <c r="PUW34" s="2425"/>
      <c r="PUX34" s="2425"/>
      <c r="PUY34" s="2425"/>
      <c r="PUZ34" s="2425"/>
      <c r="PVA34" s="2425"/>
      <c r="PVB34" s="2425"/>
      <c r="PVC34" s="2425"/>
      <c r="PVD34" s="2425"/>
      <c r="PVE34" s="2425"/>
      <c r="PVF34" s="2425"/>
      <c r="PVG34" s="2425"/>
      <c r="PVH34" s="2425"/>
      <c r="PVI34" s="2425"/>
      <c r="PVJ34" s="2425"/>
      <c r="PVK34" s="2425"/>
      <c r="PVL34" s="2425"/>
      <c r="PVM34" s="2425"/>
      <c r="PVN34" s="2425"/>
      <c r="PVO34" s="2425"/>
      <c r="PVP34" s="2425"/>
      <c r="PVQ34" s="2425"/>
      <c r="PVR34" s="2425"/>
      <c r="PVS34" s="2425"/>
      <c r="PVT34" s="2425"/>
      <c r="PVU34" s="2425"/>
      <c r="PVV34" s="2425"/>
      <c r="PVW34" s="2425"/>
      <c r="PVX34" s="2425"/>
      <c r="PVY34" s="2425"/>
      <c r="PVZ34" s="2425"/>
      <c r="PWA34" s="2425"/>
      <c r="PWB34" s="2425"/>
      <c r="PWC34" s="2425"/>
      <c r="PWD34" s="2425"/>
      <c r="PWE34" s="2425"/>
      <c r="PWF34" s="2425"/>
      <c r="PWG34" s="2425"/>
      <c r="PWH34" s="2425"/>
      <c r="PWI34" s="2425"/>
      <c r="PWJ34" s="2425"/>
      <c r="PWK34" s="2425"/>
      <c r="PWL34" s="2425"/>
      <c r="PWM34" s="2425"/>
      <c r="PWN34" s="2425"/>
      <c r="PWO34" s="2425"/>
      <c r="PWP34" s="2425"/>
      <c r="PWQ34" s="2425"/>
      <c r="PWR34" s="2425"/>
      <c r="PWS34" s="2425"/>
      <c r="PWT34" s="2425"/>
      <c r="PWU34" s="2425"/>
      <c r="PWV34" s="2425"/>
      <c r="PWW34" s="2425"/>
      <c r="PWX34" s="2425"/>
      <c r="PWY34" s="2425"/>
      <c r="PWZ34" s="2425"/>
      <c r="PXA34" s="2425"/>
      <c r="PXB34" s="2425"/>
      <c r="PXC34" s="2425"/>
      <c r="PXD34" s="2425"/>
      <c r="PXE34" s="2425"/>
      <c r="PXF34" s="2425"/>
      <c r="PXG34" s="2425"/>
      <c r="PXH34" s="2425"/>
      <c r="PXI34" s="2425"/>
      <c r="PXJ34" s="2425"/>
      <c r="PXK34" s="2425"/>
      <c r="PXL34" s="2425"/>
      <c r="PXM34" s="2425"/>
      <c r="PXN34" s="2425"/>
      <c r="PXO34" s="2425"/>
      <c r="PXP34" s="2425"/>
      <c r="PXQ34" s="2425"/>
      <c r="PXR34" s="2425"/>
      <c r="PXS34" s="2425"/>
      <c r="PXT34" s="2425"/>
      <c r="PXU34" s="2425"/>
      <c r="PXV34" s="2425"/>
      <c r="PXW34" s="2425"/>
      <c r="PXX34" s="2425"/>
      <c r="PXY34" s="2425"/>
      <c r="PXZ34" s="2425"/>
      <c r="PYA34" s="2425"/>
      <c r="PYB34" s="2425"/>
      <c r="PYC34" s="2425"/>
      <c r="PYD34" s="2425"/>
      <c r="PYE34" s="2425"/>
      <c r="PYF34" s="2425"/>
      <c r="PYG34" s="2425"/>
      <c r="PYH34" s="2425"/>
      <c r="PYI34" s="2425"/>
      <c r="PYJ34" s="2425"/>
      <c r="PYK34" s="2425"/>
      <c r="PYL34" s="2425"/>
      <c r="PYM34" s="2425"/>
      <c r="PYN34" s="2425"/>
      <c r="PYO34" s="2425"/>
      <c r="PYP34" s="2425"/>
      <c r="PYQ34" s="2425"/>
      <c r="PYR34" s="2425"/>
      <c r="PYS34" s="2425"/>
      <c r="PYT34" s="2425"/>
      <c r="PYU34" s="2425"/>
      <c r="PYV34" s="2425"/>
      <c r="PYW34" s="2425"/>
      <c r="PYX34" s="2425"/>
      <c r="PYY34" s="2425"/>
      <c r="PYZ34" s="2425"/>
      <c r="PZA34" s="2425"/>
      <c r="PZB34" s="2425"/>
      <c r="PZC34" s="2425"/>
      <c r="PZD34" s="2425"/>
      <c r="PZE34" s="2425"/>
      <c r="PZF34" s="2425"/>
      <c r="PZG34" s="2425"/>
      <c r="PZH34" s="2425"/>
      <c r="PZI34" s="2425"/>
      <c r="PZJ34" s="2425"/>
      <c r="PZK34" s="2425"/>
      <c r="PZL34" s="2425"/>
      <c r="PZM34" s="2425"/>
      <c r="PZN34" s="2425"/>
      <c r="PZO34" s="2425"/>
      <c r="PZP34" s="2425"/>
      <c r="PZQ34" s="2425"/>
      <c r="PZR34" s="2425"/>
      <c r="PZS34" s="2425"/>
      <c r="PZT34" s="2425"/>
      <c r="PZU34" s="2425"/>
      <c r="PZV34" s="2425"/>
      <c r="PZW34" s="2425"/>
      <c r="PZX34" s="2425"/>
      <c r="PZY34" s="2425"/>
      <c r="PZZ34" s="2425"/>
      <c r="QAA34" s="2425"/>
      <c r="QAB34" s="2425"/>
      <c r="QAC34" s="2425"/>
      <c r="QAD34" s="2425"/>
      <c r="QAE34" s="2425"/>
      <c r="QAF34" s="2425"/>
      <c r="QAG34" s="2425"/>
      <c r="QAH34" s="2425"/>
      <c r="QAI34" s="2425"/>
      <c r="QAJ34" s="2425"/>
      <c r="QAK34" s="2425"/>
      <c r="QAL34" s="2425"/>
      <c r="QAM34" s="2425"/>
      <c r="QAN34" s="2425"/>
      <c r="QAO34" s="2425"/>
      <c r="QAP34" s="2425"/>
      <c r="QAQ34" s="2425"/>
      <c r="QAR34" s="2425"/>
      <c r="QAS34" s="2425"/>
      <c r="QAT34" s="2425"/>
      <c r="QAU34" s="2425"/>
      <c r="QAV34" s="2425"/>
      <c r="QAW34" s="2425"/>
      <c r="QAX34" s="2425"/>
      <c r="QAY34" s="2425"/>
      <c r="QAZ34" s="2425"/>
      <c r="QBA34" s="2425"/>
      <c r="QBB34" s="2425"/>
      <c r="QBC34" s="2425"/>
      <c r="QBD34" s="2425"/>
      <c r="QBE34" s="2425"/>
      <c r="QBF34" s="2425"/>
      <c r="QBG34" s="2425"/>
      <c r="QBH34" s="2425"/>
      <c r="QBI34" s="2425"/>
      <c r="QBJ34" s="2425"/>
      <c r="QBK34" s="2425"/>
      <c r="QBL34" s="2425"/>
      <c r="QBM34" s="2425"/>
      <c r="QBN34" s="2425"/>
      <c r="QBO34" s="2425"/>
      <c r="QBP34" s="2425"/>
      <c r="QBQ34" s="2425"/>
      <c r="QBR34" s="2425"/>
      <c r="QBS34" s="2425"/>
      <c r="QBT34" s="2425"/>
      <c r="QBU34" s="2425"/>
      <c r="QBV34" s="2425"/>
      <c r="QBW34" s="2425"/>
      <c r="QBX34" s="2425"/>
      <c r="QBY34" s="2425"/>
      <c r="QBZ34" s="2425"/>
      <c r="QCA34" s="2425"/>
      <c r="QCB34" s="2425"/>
      <c r="QCC34" s="2425"/>
      <c r="QCD34" s="2425"/>
      <c r="QCE34" s="2425"/>
      <c r="QCF34" s="2425"/>
      <c r="QCG34" s="2425"/>
      <c r="QCH34" s="2425"/>
      <c r="QCI34" s="2425"/>
      <c r="QCJ34" s="2425"/>
      <c r="QCK34" s="2425"/>
      <c r="QCL34" s="2425"/>
      <c r="QCM34" s="2425"/>
      <c r="QCN34" s="2425"/>
      <c r="QCO34" s="2425"/>
      <c r="QCP34" s="2425"/>
      <c r="QCQ34" s="2425"/>
      <c r="QCR34" s="2425"/>
      <c r="QCS34" s="2425"/>
      <c r="QCT34" s="2425"/>
      <c r="QCU34" s="2425"/>
      <c r="QCV34" s="2425"/>
      <c r="QCW34" s="2425"/>
      <c r="QCX34" s="2425"/>
      <c r="QCY34" s="2425"/>
      <c r="QCZ34" s="2425"/>
      <c r="QDA34" s="2425"/>
      <c r="QDB34" s="2425"/>
      <c r="QDC34" s="2425"/>
      <c r="QDD34" s="2425"/>
      <c r="QDE34" s="2425"/>
      <c r="QDF34" s="2425"/>
      <c r="QDG34" s="2425"/>
      <c r="QDH34" s="2425"/>
      <c r="QDI34" s="2425"/>
      <c r="QDJ34" s="2425"/>
      <c r="QDK34" s="2425"/>
      <c r="QDL34" s="2425"/>
      <c r="QDM34" s="2425"/>
      <c r="QDN34" s="2425"/>
      <c r="QDO34" s="2425"/>
      <c r="QDP34" s="2425"/>
      <c r="QDQ34" s="2425"/>
      <c r="QDR34" s="2425"/>
      <c r="QDS34" s="2425"/>
      <c r="QDT34" s="2425"/>
      <c r="QDU34" s="2425"/>
      <c r="QDV34" s="2425"/>
      <c r="QDW34" s="2425"/>
      <c r="QDX34" s="2425"/>
      <c r="QDY34" s="2425"/>
      <c r="QDZ34" s="2425"/>
      <c r="QEA34" s="2425"/>
      <c r="QEB34" s="2425"/>
      <c r="QEC34" s="2425"/>
      <c r="QED34" s="2425"/>
      <c r="QEE34" s="2425"/>
      <c r="QEF34" s="2425"/>
      <c r="QEG34" s="2425"/>
      <c r="QEH34" s="2425"/>
      <c r="QEI34" s="2425"/>
      <c r="QEJ34" s="2425"/>
      <c r="QEK34" s="2425"/>
      <c r="QEL34" s="2425"/>
      <c r="QEM34" s="2425"/>
      <c r="QEN34" s="2425"/>
      <c r="QEO34" s="2425"/>
      <c r="QEP34" s="2425"/>
      <c r="QEQ34" s="2425"/>
      <c r="QER34" s="2425"/>
      <c r="QES34" s="2425"/>
      <c r="QET34" s="2425"/>
      <c r="QEU34" s="2425"/>
      <c r="QEV34" s="2425"/>
      <c r="QEW34" s="2425"/>
      <c r="QEX34" s="2425"/>
      <c r="QEY34" s="2425"/>
      <c r="QEZ34" s="2425"/>
      <c r="QFA34" s="2425"/>
      <c r="QFB34" s="2425"/>
      <c r="QFC34" s="2425"/>
      <c r="QFD34" s="2425"/>
      <c r="QFE34" s="2425"/>
      <c r="QFF34" s="2425"/>
      <c r="QFG34" s="2425"/>
      <c r="QFH34" s="2425"/>
      <c r="QFI34" s="2425"/>
      <c r="QFJ34" s="2425"/>
      <c r="QFK34" s="2425"/>
      <c r="QFL34" s="2425"/>
      <c r="QFM34" s="2425"/>
      <c r="QFN34" s="2425"/>
      <c r="QFO34" s="2425"/>
      <c r="QFP34" s="2425"/>
      <c r="QFQ34" s="2425"/>
      <c r="QFR34" s="2425"/>
      <c r="QFS34" s="2425"/>
      <c r="QFT34" s="2425"/>
      <c r="QFU34" s="2425"/>
      <c r="QFV34" s="2425"/>
      <c r="QFW34" s="2425"/>
      <c r="QFX34" s="2425"/>
      <c r="QFY34" s="2425"/>
      <c r="QFZ34" s="2425"/>
      <c r="QGA34" s="2425"/>
      <c r="QGB34" s="2425"/>
      <c r="QGC34" s="2425"/>
      <c r="QGD34" s="2425"/>
      <c r="QGE34" s="2425"/>
      <c r="QGF34" s="2425"/>
      <c r="QGG34" s="2425"/>
      <c r="QGH34" s="2425"/>
      <c r="QGI34" s="2425"/>
      <c r="QGJ34" s="2425"/>
      <c r="QGK34" s="2425"/>
      <c r="QGL34" s="2425"/>
      <c r="QGM34" s="2425"/>
      <c r="QGN34" s="2425"/>
      <c r="QGO34" s="2425"/>
      <c r="QGP34" s="2425"/>
      <c r="QGQ34" s="2425"/>
      <c r="QGR34" s="2425"/>
      <c r="QGS34" s="2425"/>
      <c r="QGT34" s="2425"/>
      <c r="QGU34" s="2425"/>
      <c r="QGV34" s="2425"/>
      <c r="QGW34" s="2425"/>
      <c r="QGX34" s="2425"/>
      <c r="QGY34" s="2425"/>
      <c r="QGZ34" s="2425"/>
      <c r="QHA34" s="2425"/>
      <c r="QHB34" s="2425"/>
      <c r="QHC34" s="2425"/>
      <c r="QHD34" s="2425"/>
      <c r="QHE34" s="2425"/>
      <c r="QHF34" s="2425"/>
      <c r="QHG34" s="2425"/>
      <c r="QHH34" s="2425"/>
      <c r="QHI34" s="2425"/>
      <c r="QHJ34" s="2425"/>
      <c r="QHK34" s="2425"/>
      <c r="QHL34" s="2425"/>
      <c r="QHM34" s="2425"/>
      <c r="QHN34" s="2425"/>
      <c r="QHO34" s="2425"/>
      <c r="QHP34" s="2425"/>
      <c r="QHQ34" s="2425"/>
      <c r="QHR34" s="2425"/>
      <c r="QHS34" s="2425"/>
      <c r="QHT34" s="2425"/>
      <c r="QHU34" s="2425"/>
      <c r="QHV34" s="2425"/>
      <c r="QHW34" s="2425"/>
      <c r="QHX34" s="2425"/>
      <c r="QHY34" s="2425"/>
      <c r="QHZ34" s="2425"/>
      <c r="QIA34" s="2425"/>
      <c r="QIB34" s="2425"/>
      <c r="QIC34" s="2425"/>
      <c r="QID34" s="2425"/>
      <c r="QIE34" s="2425"/>
      <c r="QIF34" s="2425"/>
      <c r="QIG34" s="2425"/>
      <c r="QIH34" s="2425"/>
      <c r="QII34" s="2425"/>
      <c r="QIJ34" s="2425"/>
      <c r="QIK34" s="2425"/>
      <c r="QIL34" s="2425"/>
      <c r="QIM34" s="2425"/>
      <c r="QIN34" s="2425"/>
      <c r="QIO34" s="2425"/>
      <c r="QIP34" s="2425"/>
      <c r="QIQ34" s="2425"/>
      <c r="QIR34" s="2425"/>
      <c r="QIS34" s="2425"/>
      <c r="QIT34" s="2425"/>
      <c r="QIU34" s="2425"/>
      <c r="QIV34" s="2425"/>
      <c r="QIW34" s="2425"/>
      <c r="QIX34" s="2425"/>
      <c r="QIY34" s="2425"/>
      <c r="QIZ34" s="2425"/>
      <c r="QJA34" s="2425"/>
      <c r="QJB34" s="2425"/>
      <c r="QJC34" s="2425"/>
      <c r="QJD34" s="2425"/>
      <c r="QJE34" s="2425"/>
      <c r="QJF34" s="2425"/>
      <c r="QJG34" s="2425"/>
      <c r="QJH34" s="2425"/>
      <c r="QJI34" s="2425"/>
      <c r="QJJ34" s="2425"/>
      <c r="QJK34" s="2425"/>
      <c r="QJL34" s="2425"/>
      <c r="QJM34" s="2425"/>
      <c r="QJN34" s="2425"/>
      <c r="QJO34" s="2425"/>
      <c r="QJP34" s="2425"/>
      <c r="QJQ34" s="2425"/>
      <c r="QJR34" s="2425"/>
      <c r="QJS34" s="2425"/>
      <c r="QJT34" s="2425"/>
      <c r="QJU34" s="2425"/>
      <c r="QJV34" s="2425"/>
      <c r="QJW34" s="2425"/>
      <c r="QJX34" s="2425"/>
      <c r="QJY34" s="2425"/>
      <c r="QJZ34" s="2425"/>
      <c r="QKA34" s="2425"/>
      <c r="QKB34" s="2425"/>
      <c r="QKC34" s="2425"/>
      <c r="QKD34" s="2425"/>
      <c r="QKE34" s="2425"/>
      <c r="QKF34" s="2425"/>
      <c r="QKG34" s="2425"/>
      <c r="QKH34" s="2425"/>
      <c r="QKI34" s="2425"/>
      <c r="QKJ34" s="2425"/>
      <c r="QKK34" s="2425"/>
      <c r="QKL34" s="2425"/>
      <c r="QKM34" s="2425"/>
      <c r="QKN34" s="2425"/>
      <c r="QKO34" s="2425"/>
      <c r="QKP34" s="2425"/>
      <c r="QKQ34" s="2425"/>
      <c r="QKR34" s="2425"/>
      <c r="QKS34" s="2425"/>
      <c r="QKT34" s="2425"/>
      <c r="QKU34" s="2425"/>
      <c r="QKV34" s="2425"/>
      <c r="QKW34" s="2425"/>
      <c r="QKX34" s="2425"/>
      <c r="QKY34" s="2425"/>
      <c r="QKZ34" s="2425"/>
      <c r="QLA34" s="2425"/>
      <c r="QLB34" s="2425"/>
      <c r="QLC34" s="2425"/>
      <c r="QLD34" s="2425"/>
      <c r="QLE34" s="2425"/>
      <c r="QLF34" s="2425"/>
      <c r="QLG34" s="2425"/>
      <c r="QLH34" s="2425"/>
      <c r="QLI34" s="2425"/>
      <c r="QLJ34" s="2425"/>
      <c r="QLK34" s="2425"/>
      <c r="QLL34" s="2425"/>
      <c r="QLM34" s="2425"/>
      <c r="QLN34" s="2425"/>
      <c r="QLO34" s="2425"/>
      <c r="QLP34" s="2425"/>
      <c r="QLQ34" s="2425"/>
      <c r="QLR34" s="2425"/>
      <c r="QLS34" s="2425"/>
      <c r="QLT34" s="2425"/>
      <c r="QLU34" s="2425"/>
      <c r="QLV34" s="2425"/>
      <c r="QLW34" s="2425"/>
      <c r="QLX34" s="2425"/>
      <c r="QLY34" s="2425"/>
      <c r="QLZ34" s="2425"/>
      <c r="QMA34" s="2425"/>
      <c r="QMB34" s="2425"/>
      <c r="QMC34" s="2425"/>
      <c r="QMD34" s="2425"/>
      <c r="QME34" s="2425"/>
      <c r="QMF34" s="2425"/>
      <c r="QMG34" s="2425"/>
      <c r="QMH34" s="2425"/>
      <c r="QMI34" s="2425"/>
      <c r="QMJ34" s="2425"/>
      <c r="QMK34" s="2425"/>
      <c r="QML34" s="2425"/>
      <c r="QMM34" s="2425"/>
      <c r="QMN34" s="2425"/>
      <c r="QMO34" s="2425"/>
      <c r="QMP34" s="2425"/>
      <c r="QMQ34" s="2425"/>
      <c r="QMR34" s="2425"/>
      <c r="QMS34" s="2425"/>
      <c r="QMT34" s="2425"/>
      <c r="QMU34" s="2425"/>
      <c r="QMV34" s="2425"/>
      <c r="QMW34" s="2425"/>
      <c r="QMX34" s="2425"/>
      <c r="QMY34" s="2425"/>
      <c r="QMZ34" s="2425"/>
      <c r="QNA34" s="2425"/>
      <c r="QNB34" s="2425"/>
      <c r="QNC34" s="2425"/>
      <c r="QND34" s="2425"/>
      <c r="QNE34" s="2425"/>
      <c r="QNF34" s="2425"/>
      <c r="QNG34" s="2425"/>
      <c r="QNH34" s="2425"/>
      <c r="QNI34" s="2425"/>
      <c r="QNJ34" s="2425"/>
      <c r="QNK34" s="2425"/>
      <c r="QNL34" s="2425"/>
      <c r="QNM34" s="2425"/>
      <c r="QNN34" s="2425"/>
      <c r="QNO34" s="2425"/>
      <c r="QNP34" s="2425"/>
      <c r="QNQ34" s="2425"/>
      <c r="QNR34" s="2425"/>
      <c r="QNS34" s="2425"/>
      <c r="QNT34" s="2425"/>
      <c r="QNU34" s="2425"/>
      <c r="QNV34" s="2425"/>
      <c r="QNW34" s="2425"/>
      <c r="QNX34" s="2425"/>
      <c r="QNY34" s="2425"/>
      <c r="QNZ34" s="2425"/>
      <c r="QOA34" s="2425"/>
      <c r="QOB34" s="2425"/>
      <c r="QOC34" s="2425"/>
      <c r="QOD34" s="2425"/>
      <c r="QOE34" s="2425"/>
      <c r="QOF34" s="2425"/>
      <c r="QOG34" s="2425"/>
      <c r="QOH34" s="2425"/>
      <c r="QOI34" s="2425"/>
      <c r="QOJ34" s="2425"/>
      <c r="QOK34" s="2425"/>
      <c r="QOL34" s="2425"/>
      <c r="QOM34" s="2425"/>
      <c r="QON34" s="2425"/>
      <c r="QOO34" s="2425"/>
      <c r="QOP34" s="2425"/>
      <c r="QOQ34" s="2425"/>
      <c r="QOR34" s="2425"/>
      <c r="QOS34" s="2425"/>
      <c r="QOT34" s="2425"/>
      <c r="QOU34" s="2425"/>
      <c r="QOV34" s="2425"/>
      <c r="QOW34" s="2425"/>
      <c r="QOX34" s="2425"/>
      <c r="QOY34" s="2425"/>
      <c r="QOZ34" s="2425"/>
      <c r="QPA34" s="2425"/>
      <c r="QPB34" s="2425"/>
      <c r="QPC34" s="2425"/>
      <c r="QPD34" s="2425"/>
      <c r="QPE34" s="2425"/>
      <c r="QPF34" s="2425"/>
      <c r="QPG34" s="2425"/>
      <c r="QPH34" s="2425"/>
      <c r="QPI34" s="2425"/>
      <c r="QPJ34" s="2425"/>
      <c r="QPK34" s="2425"/>
      <c r="QPL34" s="2425"/>
      <c r="QPM34" s="2425"/>
      <c r="QPN34" s="2425"/>
      <c r="QPO34" s="2425"/>
      <c r="QPP34" s="2425"/>
      <c r="QPQ34" s="2425"/>
      <c r="QPR34" s="2425"/>
      <c r="QPS34" s="2425"/>
      <c r="QPT34" s="2425"/>
      <c r="QPU34" s="2425"/>
      <c r="QPV34" s="2425"/>
      <c r="QPW34" s="2425"/>
      <c r="QPX34" s="2425"/>
      <c r="QPY34" s="2425"/>
      <c r="QPZ34" s="2425"/>
      <c r="QQA34" s="2425"/>
      <c r="QQB34" s="2425"/>
      <c r="QQC34" s="2425"/>
      <c r="QQD34" s="2425"/>
      <c r="QQE34" s="2425"/>
      <c r="QQF34" s="2425"/>
      <c r="QQG34" s="2425"/>
      <c r="QQH34" s="2425"/>
      <c r="QQI34" s="2425"/>
      <c r="QQJ34" s="2425"/>
      <c r="QQK34" s="2425"/>
      <c r="QQL34" s="2425"/>
      <c r="QQM34" s="2425"/>
      <c r="QQN34" s="2425"/>
      <c r="QQO34" s="2425"/>
      <c r="QQP34" s="2425"/>
      <c r="QQQ34" s="2425"/>
      <c r="QQR34" s="2425"/>
      <c r="QQS34" s="2425"/>
      <c r="QQT34" s="2425"/>
      <c r="QQU34" s="2425"/>
      <c r="QQV34" s="2425"/>
      <c r="QQW34" s="2425"/>
      <c r="QQX34" s="2425"/>
      <c r="QQY34" s="2425"/>
      <c r="QQZ34" s="2425"/>
      <c r="QRA34" s="2425"/>
      <c r="QRB34" s="2425"/>
      <c r="QRC34" s="2425"/>
      <c r="QRD34" s="2425"/>
      <c r="QRE34" s="2425"/>
      <c r="QRF34" s="2425"/>
      <c r="QRG34" s="2425"/>
      <c r="QRH34" s="2425"/>
      <c r="QRI34" s="2425"/>
      <c r="QRJ34" s="2425"/>
      <c r="QRK34" s="2425"/>
      <c r="QRL34" s="2425"/>
      <c r="QRM34" s="2425"/>
      <c r="QRN34" s="2425"/>
      <c r="QRO34" s="2425"/>
      <c r="QRP34" s="2425"/>
      <c r="QRQ34" s="2425"/>
      <c r="QRR34" s="2425"/>
      <c r="QRS34" s="2425"/>
      <c r="QRT34" s="2425"/>
      <c r="QRU34" s="2425"/>
      <c r="QRV34" s="2425"/>
      <c r="QRW34" s="2425"/>
      <c r="QRX34" s="2425"/>
      <c r="QRY34" s="2425"/>
      <c r="QRZ34" s="2425"/>
      <c r="QSA34" s="2425"/>
      <c r="QSB34" s="2425"/>
      <c r="QSC34" s="2425"/>
      <c r="QSD34" s="2425"/>
      <c r="QSE34" s="2425"/>
      <c r="QSF34" s="2425"/>
      <c r="QSG34" s="2425"/>
      <c r="QSH34" s="2425"/>
      <c r="QSI34" s="2425"/>
      <c r="QSJ34" s="2425"/>
      <c r="QSK34" s="2425"/>
      <c r="QSL34" s="2425"/>
      <c r="QSM34" s="2425"/>
      <c r="QSN34" s="2425"/>
      <c r="QSO34" s="2425"/>
      <c r="QSP34" s="2425"/>
      <c r="QSQ34" s="2425"/>
      <c r="QSR34" s="2425"/>
      <c r="QSS34" s="2425"/>
      <c r="QST34" s="2425"/>
      <c r="QSU34" s="2425"/>
      <c r="QSV34" s="2425"/>
      <c r="QSW34" s="2425"/>
      <c r="QSX34" s="2425"/>
      <c r="QSY34" s="2425"/>
      <c r="QSZ34" s="2425"/>
      <c r="QTA34" s="2425"/>
      <c r="QTB34" s="2425"/>
      <c r="QTC34" s="2425"/>
      <c r="QTD34" s="2425"/>
      <c r="QTE34" s="2425"/>
      <c r="QTF34" s="2425"/>
      <c r="QTG34" s="2425"/>
      <c r="QTH34" s="2425"/>
      <c r="QTI34" s="2425"/>
      <c r="QTJ34" s="2425"/>
      <c r="QTK34" s="2425"/>
      <c r="QTL34" s="2425"/>
      <c r="QTM34" s="2425"/>
      <c r="QTN34" s="2425"/>
      <c r="QTO34" s="2425"/>
      <c r="QTP34" s="2425"/>
      <c r="QTQ34" s="2425"/>
      <c r="QTR34" s="2425"/>
      <c r="QTS34" s="2425"/>
      <c r="QTT34" s="2425"/>
      <c r="QTU34" s="2425"/>
      <c r="QTV34" s="2425"/>
      <c r="QTW34" s="2425"/>
      <c r="QTX34" s="2425"/>
      <c r="QTY34" s="2425"/>
      <c r="QTZ34" s="2425"/>
      <c r="QUA34" s="2425"/>
      <c r="QUB34" s="2425"/>
      <c r="QUC34" s="2425"/>
      <c r="QUD34" s="2425"/>
      <c r="QUE34" s="2425"/>
      <c r="QUF34" s="2425"/>
      <c r="QUG34" s="2425"/>
      <c r="QUH34" s="2425"/>
      <c r="QUI34" s="2425"/>
      <c r="QUJ34" s="2425"/>
      <c r="QUK34" s="2425"/>
      <c r="QUL34" s="2425"/>
      <c r="QUM34" s="2425"/>
      <c r="QUN34" s="2425"/>
      <c r="QUO34" s="2425"/>
      <c r="QUP34" s="2425"/>
      <c r="QUQ34" s="2425"/>
      <c r="QUR34" s="2425"/>
      <c r="QUS34" s="2425"/>
      <c r="QUT34" s="2425"/>
      <c r="QUU34" s="2425"/>
      <c r="QUV34" s="2425"/>
      <c r="QUW34" s="2425"/>
      <c r="QUX34" s="2425"/>
      <c r="QUY34" s="2425"/>
      <c r="QUZ34" s="2425"/>
      <c r="QVA34" s="2425"/>
      <c r="QVB34" s="2425"/>
      <c r="QVC34" s="2425"/>
      <c r="QVD34" s="2425"/>
      <c r="QVE34" s="2425"/>
      <c r="QVF34" s="2425"/>
      <c r="QVG34" s="2425"/>
      <c r="QVH34" s="2425"/>
      <c r="QVI34" s="2425"/>
      <c r="QVJ34" s="2425"/>
      <c r="QVK34" s="2425"/>
      <c r="QVL34" s="2425"/>
      <c r="QVM34" s="2425"/>
      <c r="QVN34" s="2425"/>
      <c r="QVO34" s="2425"/>
      <c r="QVP34" s="2425"/>
      <c r="QVQ34" s="2425"/>
      <c r="QVR34" s="2425"/>
      <c r="QVS34" s="2425"/>
      <c r="QVT34" s="2425"/>
      <c r="QVU34" s="2425"/>
      <c r="QVV34" s="2425"/>
      <c r="QVW34" s="2425"/>
      <c r="QVX34" s="2425"/>
      <c r="QVY34" s="2425"/>
      <c r="QVZ34" s="2425"/>
      <c r="QWA34" s="2425"/>
      <c r="QWB34" s="2425"/>
      <c r="QWC34" s="2425"/>
      <c r="QWD34" s="2425"/>
      <c r="QWE34" s="2425"/>
      <c r="QWF34" s="2425"/>
      <c r="QWG34" s="2425"/>
      <c r="QWH34" s="2425"/>
      <c r="QWI34" s="2425"/>
      <c r="QWJ34" s="2425"/>
      <c r="QWK34" s="2425"/>
      <c r="QWL34" s="2425"/>
      <c r="QWM34" s="2425"/>
      <c r="QWN34" s="2425"/>
      <c r="QWO34" s="2425"/>
      <c r="QWP34" s="2425"/>
      <c r="QWQ34" s="2425"/>
      <c r="QWR34" s="2425"/>
      <c r="QWS34" s="2425"/>
      <c r="QWT34" s="2425"/>
      <c r="QWU34" s="2425"/>
      <c r="QWV34" s="2425"/>
      <c r="QWW34" s="2425"/>
      <c r="QWX34" s="2425"/>
      <c r="QWY34" s="2425"/>
      <c r="QWZ34" s="2425"/>
      <c r="QXA34" s="2425"/>
      <c r="QXB34" s="2425"/>
      <c r="QXC34" s="2425"/>
      <c r="QXD34" s="2425"/>
      <c r="QXE34" s="2425"/>
      <c r="QXF34" s="2425"/>
      <c r="QXG34" s="2425"/>
      <c r="QXH34" s="2425"/>
      <c r="QXI34" s="2425"/>
      <c r="QXJ34" s="2425"/>
      <c r="QXK34" s="2425"/>
      <c r="QXL34" s="2425"/>
      <c r="QXM34" s="2425"/>
      <c r="QXN34" s="2425"/>
      <c r="QXO34" s="2425"/>
      <c r="QXP34" s="2425"/>
      <c r="QXQ34" s="2425"/>
      <c r="QXR34" s="2425"/>
      <c r="QXS34" s="2425"/>
      <c r="QXT34" s="2425"/>
      <c r="QXU34" s="2425"/>
      <c r="QXV34" s="2425"/>
      <c r="QXW34" s="2425"/>
      <c r="QXX34" s="2425"/>
      <c r="QXY34" s="2425"/>
      <c r="QXZ34" s="2425"/>
      <c r="QYA34" s="2425"/>
      <c r="QYB34" s="2425"/>
      <c r="QYC34" s="2425"/>
      <c r="QYD34" s="2425"/>
      <c r="QYE34" s="2425"/>
      <c r="QYF34" s="2425"/>
      <c r="QYG34" s="2425"/>
      <c r="QYH34" s="2425"/>
      <c r="QYI34" s="2425"/>
      <c r="QYJ34" s="2425"/>
      <c r="QYK34" s="2425"/>
      <c r="QYL34" s="2425"/>
      <c r="QYM34" s="2425"/>
      <c r="QYN34" s="2425"/>
      <c r="QYO34" s="2425"/>
      <c r="QYP34" s="2425"/>
      <c r="QYQ34" s="2425"/>
      <c r="QYR34" s="2425"/>
      <c r="QYS34" s="2425"/>
      <c r="QYT34" s="2425"/>
      <c r="QYU34" s="2425"/>
      <c r="QYV34" s="2425"/>
      <c r="QYW34" s="2425"/>
      <c r="QYX34" s="2425"/>
      <c r="QYY34" s="2425"/>
      <c r="QYZ34" s="2425"/>
      <c r="QZA34" s="2425"/>
      <c r="QZB34" s="2425"/>
      <c r="QZC34" s="2425"/>
      <c r="QZD34" s="2425"/>
      <c r="QZE34" s="2425"/>
      <c r="QZF34" s="2425"/>
      <c r="QZG34" s="2425"/>
      <c r="QZH34" s="2425"/>
      <c r="QZI34" s="2425"/>
      <c r="QZJ34" s="2425"/>
      <c r="QZK34" s="2425"/>
      <c r="QZL34" s="2425"/>
      <c r="QZM34" s="2425"/>
      <c r="QZN34" s="2425"/>
      <c r="QZO34" s="2425"/>
      <c r="QZP34" s="2425"/>
      <c r="QZQ34" s="2425"/>
      <c r="QZR34" s="2425"/>
      <c r="QZS34" s="2425"/>
      <c r="QZT34" s="2425"/>
      <c r="QZU34" s="2425"/>
      <c r="QZV34" s="2425"/>
      <c r="QZW34" s="2425"/>
      <c r="QZX34" s="2425"/>
      <c r="QZY34" s="2425"/>
      <c r="QZZ34" s="2425"/>
      <c r="RAA34" s="2425"/>
      <c r="RAB34" s="2425"/>
      <c r="RAC34" s="2425"/>
      <c r="RAD34" s="2425"/>
      <c r="RAE34" s="2425"/>
      <c r="RAF34" s="2425"/>
      <c r="RAG34" s="2425"/>
      <c r="RAH34" s="2425"/>
      <c r="RAI34" s="2425"/>
      <c r="RAJ34" s="2425"/>
      <c r="RAK34" s="2425"/>
      <c r="RAL34" s="2425"/>
      <c r="RAM34" s="2425"/>
      <c r="RAN34" s="2425"/>
      <c r="RAO34" s="2425"/>
      <c r="RAP34" s="2425"/>
      <c r="RAQ34" s="2425"/>
      <c r="RAR34" s="2425"/>
      <c r="RAS34" s="2425"/>
      <c r="RAT34" s="2425"/>
      <c r="RAU34" s="2425"/>
      <c r="RAV34" s="2425"/>
      <c r="RAW34" s="2425"/>
      <c r="RAX34" s="2425"/>
      <c r="RAY34" s="2425"/>
      <c r="RAZ34" s="2425"/>
      <c r="RBA34" s="2425"/>
      <c r="RBB34" s="2425"/>
      <c r="RBC34" s="2425"/>
      <c r="RBD34" s="2425"/>
      <c r="RBE34" s="2425"/>
      <c r="RBF34" s="2425"/>
      <c r="RBG34" s="2425"/>
      <c r="RBH34" s="2425"/>
      <c r="RBI34" s="2425"/>
      <c r="RBJ34" s="2425"/>
      <c r="RBK34" s="2425"/>
      <c r="RBL34" s="2425"/>
      <c r="RBM34" s="2425"/>
      <c r="RBN34" s="2425"/>
      <c r="RBO34" s="2425"/>
      <c r="RBP34" s="2425"/>
      <c r="RBQ34" s="2425"/>
      <c r="RBR34" s="2425"/>
      <c r="RBS34" s="2425"/>
      <c r="RBT34" s="2425"/>
      <c r="RBU34" s="2425"/>
      <c r="RBV34" s="2425"/>
      <c r="RBW34" s="2425"/>
      <c r="RBX34" s="2425"/>
      <c r="RBY34" s="2425"/>
      <c r="RBZ34" s="2425"/>
      <c r="RCA34" s="2425"/>
      <c r="RCB34" s="2425"/>
      <c r="RCC34" s="2425"/>
      <c r="RCD34" s="2425"/>
      <c r="RCE34" s="2425"/>
      <c r="RCF34" s="2425"/>
      <c r="RCG34" s="2425"/>
      <c r="RCH34" s="2425"/>
      <c r="RCI34" s="2425"/>
      <c r="RCJ34" s="2425"/>
      <c r="RCK34" s="2425"/>
      <c r="RCL34" s="2425"/>
      <c r="RCM34" s="2425"/>
      <c r="RCN34" s="2425"/>
      <c r="RCO34" s="2425"/>
      <c r="RCP34" s="2425"/>
      <c r="RCQ34" s="2425"/>
      <c r="RCR34" s="2425"/>
      <c r="RCS34" s="2425"/>
      <c r="RCT34" s="2425"/>
      <c r="RCU34" s="2425"/>
      <c r="RCV34" s="2425"/>
      <c r="RCW34" s="2425"/>
      <c r="RCX34" s="2425"/>
      <c r="RCY34" s="2425"/>
      <c r="RCZ34" s="2425"/>
      <c r="RDA34" s="2425"/>
      <c r="RDB34" s="2425"/>
      <c r="RDC34" s="2425"/>
      <c r="RDD34" s="2425"/>
      <c r="RDE34" s="2425"/>
      <c r="RDF34" s="2425"/>
      <c r="RDG34" s="2425"/>
      <c r="RDH34" s="2425"/>
      <c r="RDI34" s="2425"/>
      <c r="RDJ34" s="2425"/>
      <c r="RDK34" s="2425"/>
      <c r="RDL34" s="2425"/>
      <c r="RDM34" s="2425"/>
      <c r="RDN34" s="2425"/>
      <c r="RDO34" s="2425"/>
      <c r="RDP34" s="2425"/>
      <c r="RDQ34" s="2425"/>
      <c r="RDR34" s="2425"/>
      <c r="RDS34" s="2425"/>
      <c r="RDT34" s="2425"/>
      <c r="RDU34" s="2425"/>
      <c r="RDV34" s="2425"/>
      <c r="RDW34" s="2425"/>
      <c r="RDX34" s="2425"/>
      <c r="RDY34" s="2425"/>
      <c r="RDZ34" s="2425"/>
      <c r="REA34" s="2425"/>
      <c r="REB34" s="2425"/>
      <c r="REC34" s="2425"/>
      <c r="RED34" s="2425"/>
      <c r="REE34" s="2425"/>
      <c r="REF34" s="2425"/>
      <c r="REG34" s="2425"/>
      <c r="REH34" s="2425"/>
      <c r="REI34" s="2425"/>
      <c r="REJ34" s="2425"/>
      <c r="REK34" s="2425"/>
      <c r="REL34" s="2425"/>
      <c r="REM34" s="2425"/>
      <c r="REN34" s="2425"/>
      <c r="REO34" s="2425"/>
      <c r="REP34" s="2425"/>
      <c r="REQ34" s="2425"/>
      <c r="RER34" s="2425"/>
      <c r="RES34" s="2425"/>
      <c r="RET34" s="2425"/>
      <c r="REU34" s="2425"/>
      <c r="REV34" s="2425"/>
      <c r="REW34" s="2425"/>
      <c r="REX34" s="2425"/>
      <c r="REY34" s="2425"/>
      <c r="REZ34" s="2425"/>
      <c r="RFA34" s="2425"/>
      <c r="RFB34" s="2425"/>
      <c r="RFC34" s="2425"/>
      <c r="RFD34" s="2425"/>
      <c r="RFE34" s="2425"/>
      <c r="RFF34" s="2425"/>
      <c r="RFG34" s="2425"/>
      <c r="RFH34" s="2425"/>
      <c r="RFI34" s="2425"/>
      <c r="RFJ34" s="2425"/>
      <c r="RFK34" s="2425"/>
      <c r="RFL34" s="2425"/>
      <c r="RFM34" s="2425"/>
      <c r="RFN34" s="2425"/>
      <c r="RFO34" s="2425"/>
      <c r="RFP34" s="2425"/>
      <c r="RFQ34" s="2425"/>
      <c r="RFR34" s="2425"/>
      <c r="RFS34" s="2425"/>
      <c r="RFT34" s="2425"/>
      <c r="RFU34" s="2425"/>
      <c r="RFV34" s="2425"/>
      <c r="RFW34" s="2425"/>
      <c r="RFX34" s="2425"/>
      <c r="RFY34" s="2425"/>
      <c r="RFZ34" s="2425"/>
      <c r="RGA34" s="2425"/>
      <c r="RGB34" s="2425"/>
      <c r="RGC34" s="2425"/>
      <c r="RGD34" s="2425"/>
      <c r="RGE34" s="2425"/>
      <c r="RGF34" s="2425"/>
      <c r="RGG34" s="2425"/>
      <c r="RGH34" s="2425"/>
      <c r="RGI34" s="2425"/>
      <c r="RGJ34" s="2425"/>
      <c r="RGK34" s="2425"/>
      <c r="RGL34" s="2425"/>
      <c r="RGM34" s="2425"/>
      <c r="RGN34" s="2425"/>
      <c r="RGO34" s="2425"/>
      <c r="RGP34" s="2425"/>
      <c r="RGQ34" s="2425"/>
      <c r="RGR34" s="2425"/>
      <c r="RGS34" s="2425"/>
      <c r="RGT34" s="2425"/>
      <c r="RGU34" s="2425"/>
      <c r="RGV34" s="2425"/>
      <c r="RGW34" s="2425"/>
      <c r="RGX34" s="2425"/>
      <c r="RGY34" s="2425"/>
      <c r="RGZ34" s="2425"/>
      <c r="RHA34" s="2425"/>
      <c r="RHB34" s="2425"/>
      <c r="RHC34" s="2425"/>
      <c r="RHD34" s="2425"/>
      <c r="RHE34" s="2425"/>
      <c r="RHF34" s="2425"/>
      <c r="RHG34" s="2425"/>
      <c r="RHH34" s="2425"/>
      <c r="RHI34" s="2425"/>
      <c r="RHJ34" s="2425"/>
      <c r="RHK34" s="2425"/>
      <c r="RHL34" s="2425"/>
      <c r="RHM34" s="2425"/>
      <c r="RHN34" s="2425"/>
      <c r="RHO34" s="2425"/>
      <c r="RHP34" s="2425"/>
      <c r="RHQ34" s="2425"/>
      <c r="RHR34" s="2425"/>
      <c r="RHS34" s="2425"/>
      <c r="RHT34" s="2425"/>
      <c r="RHU34" s="2425"/>
      <c r="RHV34" s="2425"/>
      <c r="RHW34" s="2425"/>
      <c r="RHX34" s="2425"/>
      <c r="RHY34" s="2425"/>
      <c r="RHZ34" s="2425"/>
      <c r="RIA34" s="2425"/>
      <c r="RIB34" s="2425"/>
      <c r="RIC34" s="2425"/>
      <c r="RID34" s="2425"/>
      <c r="RIE34" s="2425"/>
      <c r="RIF34" s="2425"/>
      <c r="RIG34" s="2425"/>
      <c r="RIH34" s="2425"/>
      <c r="RII34" s="2425"/>
      <c r="RIJ34" s="2425"/>
      <c r="RIK34" s="2425"/>
      <c r="RIL34" s="2425"/>
      <c r="RIM34" s="2425"/>
      <c r="RIN34" s="2425"/>
      <c r="RIO34" s="2425"/>
      <c r="RIP34" s="2425"/>
      <c r="RIQ34" s="2425"/>
      <c r="RIR34" s="2425"/>
      <c r="RIS34" s="2425"/>
      <c r="RIT34" s="2425"/>
      <c r="RIU34" s="2425"/>
      <c r="RIV34" s="2425"/>
      <c r="RIW34" s="2425"/>
      <c r="RIX34" s="2425"/>
      <c r="RIY34" s="2425"/>
      <c r="RIZ34" s="2425"/>
      <c r="RJA34" s="2425"/>
      <c r="RJB34" s="2425"/>
      <c r="RJC34" s="2425"/>
      <c r="RJD34" s="2425"/>
      <c r="RJE34" s="2425"/>
      <c r="RJF34" s="2425"/>
      <c r="RJG34" s="2425"/>
      <c r="RJH34" s="2425"/>
      <c r="RJI34" s="2425"/>
      <c r="RJJ34" s="2425"/>
      <c r="RJK34" s="2425"/>
      <c r="RJL34" s="2425"/>
      <c r="RJM34" s="2425"/>
      <c r="RJN34" s="2425"/>
      <c r="RJO34" s="2425"/>
      <c r="RJP34" s="2425"/>
      <c r="RJQ34" s="2425"/>
      <c r="RJR34" s="2425"/>
      <c r="RJS34" s="2425"/>
      <c r="RJT34" s="2425"/>
      <c r="RJU34" s="2425"/>
      <c r="RJV34" s="2425"/>
      <c r="RJW34" s="2425"/>
      <c r="RJX34" s="2425"/>
      <c r="RJY34" s="2425"/>
      <c r="RJZ34" s="2425"/>
      <c r="RKA34" s="2425"/>
      <c r="RKB34" s="2425"/>
      <c r="RKC34" s="2425"/>
      <c r="RKD34" s="2425"/>
      <c r="RKE34" s="2425"/>
      <c r="RKF34" s="2425"/>
      <c r="RKG34" s="2425"/>
      <c r="RKH34" s="2425"/>
      <c r="RKI34" s="2425"/>
      <c r="RKJ34" s="2425"/>
      <c r="RKK34" s="2425"/>
      <c r="RKL34" s="2425"/>
      <c r="RKM34" s="2425"/>
      <c r="RKN34" s="2425"/>
      <c r="RKO34" s="2425"/>
      <c r="RKP34" s="2425"/>
      <c r="RKQ34" s="2425"/>
      <c r="RKR34" s="2425"/>
      <c r="RKS34" s="2425"/>
      <c r="RKT34" s="2425"/>
      <c r="RKU34" s="2425"/>
      <c r="RKV34" s="2425"/>
      <c r="RKW34" s="2425"/>
      <c r="RKX34" s="2425"/>
      <c r="RKY34" s="2425"/>
      <c r="RKZ34" s="2425"/>
      <c r="RLA34" s="2425"/>
      <c r="RLB34" s="2425"/>
      <c r="RLC34" s="2425"/>
      <c r="RLD34" s="2425"/>
      <c r="RLE34" s="2425"/>
      <c r="RLF34" s="2425"/>
      <c r="RLG34" s="2425"/>
      <c r="RLH34" s="2425"/>
      <c r="RLI34" s="2425"/>
      <c r="RLJ34" s="2425"/>
      <c r="RLK34" s="2425"/>
      <c r="RLL34" s="2425"/>
      <c r="RLM34" s="2425"/>
      <c r="RLN34" s="2425"/>
      <c r="RLO34" s="2425"/>
      <c r="RLP34" s="2425"/>
      <c r="RLQ34" s="2425"/>
      <c r="RLR34" s="2425"/>
      <c r="RLS34" s="2425"/>
      <c r="RLT34" s="2425"/>
      <c r="RLU34" s="2425"/>
      <c r="RLV34" s="2425"/>
      <c r="RLW34" s="2425"/>
      <c r="RLX34" s="2425"/>
      <c r="RLY34" s="2425"/>
      <c r="RLZ34" s="2425"/>
      <c r="RMA34" s="2425"/>
      <c r="RMB34" s="2425"/>
      <c r="RMC34" s="2425"/>
      <c r="RMD34" s="2425"/>
      <c r="RME34" s="2425"/>
      <c r="RMF34" s="2425"/>
      <c r="RMG34" s="2425"/>
      <c r="RMH34" s="2425"/>
      <c r="RMI34" s="2425"/>
      <c r="RMJ34" s="2425"/>
      <c r="RMK34" s="2425"/>
      <c r="RML34" s="2425"/>
      <c r="RMM34" s="2425"/>
      <c r="RMN34" s="2425"/>
      <c r="RMO34" s="2425"/>
      <c r="RMP34" s="2425"/>
      <c r="RMQ34" s="2425"/>
      <c r="RMR34" s="2425"/>
      <c r="RMS34" s="2425"/>
      <c r="RMT34" s="2425"/>
      <c r="RMU34" s="2425"/>
      <c r="RMV34" s="2425"/>
      <c r="RMW34" s="2425"/>
      <c r="RMX34" s="2425"/>
      <c r="RMY34" s="2425"/>
      <c r="RMZ34" s="2425"/>
      <c r="RNA34" s="2425"/>
      <c r="RNB34" s="2425"/>
      <c r="RNC34" s="2425"/>
      <c r="RND34" s="2425"/>
      <c r="RNE34" s="2425"/>
      <c r="RNF34" s="2425"/>
      <c r="RNG34" s="2425"/>
      <c r="RNH34" s="2425"/>
      <c r="RNI34" s="2425"/>
      <c r="RNJ34" s="2425"/>
      <c r="RNK34" s="2425"/>
      <c r="RNL34" s="2425"/>
      <c r="RNM34" s="2425"/>
      <c r="RNN34" s="2425"/>
      <c r="RNO34" s="2425"/>
      <c r="RNP34" s="2425"/>
      <c r="RNQ34" s="2425"/>
      <c r="RNR34" s="2425"/>
      <c r="RNS34" s="2425"/>
      <c r="RNT34" s="2425"/>
      <c r="RNU34" s="2425"/>
      <c r="RNV34" s="2425"/>
      <c r="RNW34" s="2425"/>
      <c r="RNX34" s="2425"/>
      <c r="RNY34" s="2425"/>
      <c r="RNZ34" s="2425"/>
      <c r="ROA34" s="2425"/>
      <c r="ROB34" s="2425"/>
      <c r="ROC34" s="2425"/>
      <c r="ROD34" s="2425"/>
      <c r="ROE34" s="2425"/>
      <c r="ROF34" s="2425"/>
      <c r="ROG34" s="2425"/>
      <c r="ROH34" s="2425"/>
      <c r="ROI34" s="2425"/>
      <c r="ROJ34" s="2425"/>
      <c r="ROK34" s="2425"/>
      <c r="ROL34" s="2425"/>
      <c r="ROM34" s="2425"/>
      <c r="RON34" s="2425"/>
      <c r="ROO34" s="2425"/>
      <c r="ROP34" s="2425"/>
      <c r="ROQ34" s="2425"/>
      <c r="ROR34" s="2425"/>
      <c r="ROS34" s="2425"/>
      <c r="ROT34" s="2425"/>
      <c r="ROU34" s="2425"/>
      <c r="ROV34" s="2425"/>
      <c r="ROW34" s="2425"/>
      <c r="ROX34" s="2425"/>
      <c r="ROY34" s="2425"/>
      <c r="ROZ34" s="2425"/>
      <c r="RPA34" s="2425"/>
      <c r="RPB34" s="2425"/>
      <c r="RPC34" s="2425"/>
      <c r="RPD34" s="2425"/>
      <c r="RPE34" s="2425"/>
      <c r="RPF34" s="2425"/>
      <c r="RPG34" s="2425"/>
      <c r="RPH34" s="2425"/>
      <c r="RPI34" s="2425"/>
      <c r="RPJ34" s="2425"/>
      <c r="RPK34" s="2425"/>
      <c r="RPL34" s="2425"/>
      <c r="RPM34" s="2425"/>
      <c r="RPN34" s="2425"/>
      <c r="RPO34" s="2425"/>
      <c r="RPP34" s="2425"/>
      <c r="RPQ34" s="2425"/>
      <c r="RPR34" s="2425"/>
      <c r="RPS34" s="2425"/>
      <c r="RPT34" s="2425"/>
      <c r="RPU34" s="2425"/>
      <c r="RPV34" s="2425"/>
      <c r="RPW34" s="2425"/>
      <c r="RPX34" s="2425"/>
      <c r="RPY34" s="2425"/>
      <c r="RPZ34" s="2425"/>
      <c r="RQA34" s="2425"/>
      <c r="RQB34" s="2425"/>
      <c r="RQC34" s="2425"/>
      <c r="RQD34" s="2425"/>
      <c r="RQE34" s="2425"/>
      <c r="RQF34" s="2425"/>
      <c r="RQG34" s="2425"/>
      <c r="RQH34" s="2425"/>
      <c r="RQI34" s="2425"/>
      <c r="RQJ34" s="2425"/>
      <c r="RQK34" s="2425"/>
      <c r="RQL34" s="2425"/>
      <c r="RQM34" s="2425"/>
      <c r="RQN34" s="2425"/>
      <c r="RQO34" s="2425"/>
      <c r="RQP34" s="2425"/>
      <c r="RQQ34" s="2425"/>
      <c r="RQR34" s="2425"/>
      <c r="RQS34" s="2425"/>
      <c r="RQT34" s="2425"/>
      <c r="RQU34" s="2425"/>
      <c r="RQV34" s="2425"/>
      <c r="RQW34" s="2425"/>
      <c r="RQX34" s="2425"/>
      <c r="RQY34" s="2425"/>
      <c r="RQZ34" s="2425"/>
      <c r="RRA34" s="2425"/>
      <c r="RRB34" s="2425"/>
      <c r="RRC34" s="2425"/>
      <c r="RRD34" s="2425"/>
      <c r="RRE34" s="2425"/>
      <c r="RRF34" s="2425"/>
      <c r="RRG34" s="2425"/>
      <c r="RRH34" s="2425"/>
      <c r="RRI34" s="2425"/>
      <c r="RRJ34" s="2425"/>
      <c r="RRK34" s="2425"/>
      <c r="RRL34" s="2425"/>
      <c r="RRM34" s="2425"/>
      <c r="RRN34" s="2425"/>
      <c r="RRO34" s="2425"/>
      <c r="RRP34" s="2425"/>
      <c r="RRQ34" s="2425"/>
      <c r="RRR34" s="2425"/>
      <c r="RRS34" s="2425"/>
      <c r="RRT34" s="2425"/>
      <c r="RRU34" s="2425"/>
      <c r="RRV34" s="2425"/>
      <c r="RRW34" s="2425"/>
      <c r="RRX34" s="2425"/>
      <c r="RRY34" s="2425"/>
      <c r="RRZ34" s="2425"/>
      <c r="RSA34" s="2425"/>
      <c r="RSB34" s="2425"/>
      <c r="RSC34" s="2425"/>
      <c r="RSD34" s="2425"/>
      <c r="RSE34" s="2425"/>
      <c r="RSF34" s="2425"/>
      <c r="RSG34" s="2425"/>
      <c r="RSH34" s="2425"/>
      <c r="RSI34" s="2425"/>
      <c r="RSJ34" s="2425"/>
      <c r="RSK34" s="2425"/>
      <c r="RSL34" s="2425"/>
      <c r="RSM34" s="2425"/>
      <c r="RSN34" s="2425"/>
      <c r="RSO34" s="2425"/>
      <c r="RSP34" s="2425"/>
      <c r="RSQ34" s="2425"/>
      <c r="RSR34" s="2425"/>
      <c r="RSS34" s="2425"/>
      <c r="RST34" s="2425"/>
      <c r="RSU34" s="2425"/>
      <c r="RSV34" s="2425"/>
      <c r="RSW34" s="2425"/>
      <c r="RSX34" s="2425"/>
      <c r="RSY34" s="2425"/>
      <c r="RSZ34" s="2425"/>
      <c r="RTA34" s="2425"/>
      <c r="RTB34" s="2425"/>
      <c r="RTC34" s="2425"/>
      <c r="RTD34" s="2425"/>
      <c r="RTE34" s="2425"/>
      <c r="RTF34" s="2425"/>
      <c r="RTG34" s="2425"/>
      <c r="RTH34" s="2425"/>
      <c r="RTI34" s="2425"/>
      <c r="RTJ34" s="2425"/>
      <c r="RTK34" s="2425"/>
      <c r="RTL34" s="2425"/>
      <c r="RTM34" s="2425"/>
      <c r="RTN34" s="2425"/>
      <c r="RTO34" s="2425"/>
      <c r="RTP34" s="2425"/>
      <c r="RTQ34" s="2425"/>
      <c r="RTR34" s="2425"/>
      <c r="RTS34" s="2425"/>
      <c r="RTT34" s="2425"/>
      <c r="RTU34" s="2425"/>
      <c r="RTV34" s="2425"/>
      <c r="RTW34" s="2425"/>
      <c r="RTX34" s="2425"/>
      <c r="RTY34" s="2425"/>
      <c r="RTZ34" s="2425"/>
      <c r="RUA34" s="2425"/>
      <c r="RUB34" s="2425"/>
      <c r="RUC34" s="2425"/>
      <c r="RUD34" s="2425"/>
      <c r="RUE34" s="2425"/>
      <c r="RUF34" s="2425"/>
      <c r="RUG34" s="2425"/>
      <c r="RUH34" s="2425"/>
      <c r="RUI34" s="2425"/>
      <c r="RUJ34" s="2425"/>
      <c r="RUK34" s="2425"/>
      <c r="RUL34" s="2425"/>
      <c r="RUM34" s="2425"/>
      <c r="RUN34" s="2425"/>
      <c r="RUO34" s="2425"/>
      <c r="RUP34" s="2425"/>
      <c r="RUQ34" s="2425"/>
      <c r="RUR34" s="2425"/>
      <c r="RUS34" s="2425"/>
      <c r="RUT34" s="2425"/>
      <c r="RUU34" s="2425"/>
      <c r="RUV34" s="2425"/>
      <c r="RUW34" s="2425"/>
      <c r="RUX34" s="2425"/>
      <c r="RUY34" s="2425"/>
      <c r="RUZ34" s="2425"/>
      <c r="RVA34" s="2425"/>
      <c r="RVB34" s="2425"/>
      <c r="RVC34" s="2425"/>
      <c r="RVD34" s="2425"/>
      <c r="RVE34" s="2425"/>
      <c r="RVF34" s="2425"/>
      <c r="RVG34" s="2425"/>
      <c r="RVH34" s="2425"/>
      <c r="RVI34" s="2425"/>
      <c r="RVJ34" s="2425"/>
      <c r="RVK34" s="2425"/>
      <c r="RVL34" s="2425"/>
      <c r="RVM34" s="2425"/>
      <c r="RVN34" s="2425"/>
      <c r="RVO34" s="2425"/>
      <c r="RVP34" s="2425"/>
      <c r="RVQ34" s="2425"/>
      <c r="RVR34" s="2425"/>
      <c r="RVS34" s="2425"/>
      <c r="RVT34" s="2425"/>
      <c r="RVU34" s="2425"/>
      <c r="RVV34" s="2425"/>
      <c r="RVW34" s="2425"/>
      <c r="RVX34" s="2425"/>
      <c r="RVY34" s="2425"/>
      <c r="RVZ34" s="2425"/>
      <c r="RWA34" s="2425"/>
      <c r="RWB34" s="2425"/>
      <c r="RWC34" s="2425"/>
      <c r="RWD34" s="2425"/>
      <c r="RWE34" s="2425"/>
      <c r="RWF34" s="2425"/>
      <c r="RWG34" s="2425"/>
      <c r="RWH34" s="2425"/>
      <c r="RWI34" s="2425"/>
      <c r="RWJ34" s="2425"/>
      <c r="RWK34" s="2425"/>
      <c r="RWL34" s="2425"/>
      <c r="RWM34" s="2425"/>
      <c r="RWN34" s="2425"/>
      <c r="RWO34" s="2425"/>
      <c r="RWP34" s="2425"/>
      <c r="RWQ34" s="2425"/>
      <c r="RWR34" s="2425"/>
      <c r="RWS34" s="2425"/>
      <c r="RWT34" s="2425"/>
      <c r="RWU34" s="2425"/>
      <c r="RWV34" s="2425"/>
      <c r="RWW34" s="2425"/>
      <c r="RWX34" s="2425"/>
      <c r="RWY34" s="2425"/>
      <c r="RWZ34" s="2425"/>
      <c r="RXA34" s="2425"/>
      <c r="RXB34" s="2425"/>
      <c r="RXC34" s="2425"/>
      <c r="RXD34" s="2425"/>
      <c r="RXE34" s="2425"/>
      <c r="RXF34" s="2425"/>
      <c r="RXG34" s="2425"/>
      <c r="RXH34" s="2425"/>
      <c r="RXI34" s="2425"/>
      <c r="RXJ34" s="2425"/>
      <c r="RXK34" s="2425"/>
      <c r="RXL34" s="2425"/>
      <c r="RXM34" s="2425"/>
      <c r="RXN34" s="2425"/>
      <c r="RXO34" s="2425"/>
      <c r="RXP34" s="2425"/>
      <c r="RXQ34" s="2425"/>
      <c r="RXR34" s="2425"/>
      <c r="RXS34" s="2425"/>
      <c r="RXT34" s="2425"/>
      <c r="RXU34" s="2425"/>
      <c r="RXV34" s="2425"/>
      <c r="RXW34" s="2425"/>
      <c r="RXX34" s="2425"/>
      <c r="RXY34" s="2425"/>
      <c r="RXZ34" s="2425"/>
      <c r="RYA34" s="2425"/>
      <c r="RYB34" s="2425"/>
      <c r="RYC34" s="2425"/>
      <c r="RYD34" s="2425"/>
      <c r="RYE34" s="2425"/>
      <c r="RYF34" s="2425"/>
      <c r="RYG34" s="2425"/>
      <c r="RYH34" s="2425"/>
      <c r="RYI34" s="2425"/>
      <c r="RYJ34" s="2425"/>
      <c r="RYK34" s="2425"/>
      <c r="RYL34" s="2425"/>
      <c r="RYM34" s="2425"/>
      <c r="RYN34" s="2425"/>
      <c r="RYO34" s="2425"/>
      <c r="RYP34" s="2425"/>
      <c r="RYQ34" s="2425"/>
      <c r="RYR34" s="2425"/>
      <c r="RYS34" s="2425"/>
      <c r="RYT34" s="2425"/>
      <c r="RYU34" s="2425"/>
      <c r="RYV34" s="2425"/>
      <c r="RYW34" s="2425"/>
      <c r="RYX34" s="2425"/>
      <c r="RYY34" s="2425"/>
      <c r="RYZ34" s="2425"/>
      <c r="RZA34" s="2425"/>
      <c r="RZB34" s="2425"/>
      <c r="RZC34" s="2425"/>
      <c r="RZD34" s="2425"/>
      <c r="RZE34" s="2425"/>
      <c r="RZF34" s="2425"/>
      <c r="RZG34" s="2425"/>
      <c r="RZH34" s="2425"/>
      <c r="RZI34" s="2425"/>
      <c r="RZJ34" s="2425"/>
      <c r="RZK34" s="2425"/>
      <c r="RZL34" s="2425"/>
      <c r="RZM34" s="2425"/>
      <c r="RZN34" s="2425"/>
      <c r="RZO34" s="2425"/>
      <c r="RZP34" s="2425"/>
      <c r="RZQ34" s="2425"/>
      <c r="RZR34" s="2425"/>
      <c r="RZS34" s="2425"/>
      <c r="RZT34" s="2425"/>
      <c r="RZU34" s="2425"/>
      <c r="RZV34" s="2425"/>
      <c r="RZW34" s="2425"/>
      <c r="RZX34" s="2425"/>
      <c r="RZY34" s="2425"/>
      <c r="RZZ34" s="2425"/>
      <c r="SAA34" s="2425"/>
      <c r="SAB34" s="2425"/>
      <c r="SAC34" s="2425"/>
      <c r="SAD34" s="2425"/>
      <c r="SAE34" s="2425"/>
      <c r="SAF34" s="2425"/>
      <c r="SAG34" s="2425"/>
      <c r="SAH34" s="2425"/>
      <c r="SAI34" s="2425"/>
      <c r="SAJ34" s="2425"/>
      <c r="SAK34" s="2425"/>
      <c r="SAL34" s="2425"/>
      <c r="SAM34" s="2425"/>
      <c r="SAN34" s="2425"/>
      <c r="SAO34" s="2425"/>
      <c r="SAP34" s="2425"/>
      <c r="SAQ34" s="2425"/>
      <c r="SAR34" s="2425"/>
      <c r="SAS34" s="2425"/>
      <c r="SAT34" s="2425"/>
      <c r="SAU34" s="2425"/>
      <c r="SAV34" s="2425"/>
      <c r="SAW34" s="2425"/>
      <c r="SAX34" s="2425"/>
      <c r="SAY34" s="2425"/>
      <c r="SAZ34" s="2425"/>
      <c r="SBA34" s="2425"/>
      <c r="SBB34" s="2425"/>
      <c r="SBC34" s="2425"/>
      <c r="SBD34" s="2425"/>
      <c r="SBE34" s="2425"/>
      <c r="SBF34" s="2425"/>
      <c r="SBG34" s="2425"/>
      <c r="SBH34" s="2425"/>
      <c r="SBI34" s="2425"/>
      <c r="SBJ34" s="2425"/>
      <c r="SBK34" s="2425"/>
      <c r="SBL34" s="2425"/>
      <c r="SBM34" s="2425"/>
      <c r="SBN34" s="2425"/>
      <c r="SBO34" s="2425"/>
      <c r="SBP34" s="2425"/>
      <c r="SBQ34" s="2425"/>
      <c r="SBR34" s="2425"/>
      <c r="SBS34" s="2425"/>
      <c r="SBT34" s="2425"/>
      <c r="SBU34" s="2425"/>
      <c r="SBV34" s="2425"/>
      <c r="SBW34" s="2425"/>
      <c r="SBX34" s="2425"/>
      <c r="SBY34" s="2425"/>
      <c r="SBZ34" s="2425"/>
      <c r="SCA34" s="2425"/>
      <c r="SCB34" s="2425"/>
      <c r="SCC34" s="2425"/>
      <c r="SCD34" s="2425"/>
      <c r="SCE34" s="2425"/>
      <c r="SCF34" s="2425"/>
      <c r="SCG34" s="2425"/>
      <c r="SCH34" s="2425"/>
      <c r="SCI34" s="2425"/>
      <c r="SCJ34" s="2425"/>
      <c r="SCK34" s="2425"/>
      <c r="SCL34" s="2425"/>
      <c r="SCM34" s="2425"/>
      <c r="SCN34" s="2425"/>
      <c r="SCO34" s="2425"/>
      <c r="SCP34" s="2425"/>
      <c r="SCQ34" s="2425"/>
      <c r="SCR34" s="2425"/>
      <c r="SCS34" s="2425"/>
      <c r="SCT34" s="2425"/>
      <c r="SCU34" s="2425"/>
      <c r="SCV34" s="2425"/>
      <c r="SCW34" s="2425"/>
      <c r="SCX34" s="2425"/>
      <c r="SCY34" s="2425"/>
      <c r="SCZ34" s="2425"/>
      <c r="SDA34" s="2425"/>
      <c r="SDB34" s="2425"/>
      <c r="SDC34" s="2425"/>
      <c r="SDD34" s="2425"/>
      <c r="SDE34" s="2425"/>
      <c r="SDF34" s="2425"/>
      <c r="SDG34" s="2425"/>
      <c r="SDH34" s="2425"/>
      <c r="SDI34" s="2425"/>
      <c r="SDJ34" s="2425"/>
      <c r="SDK34" s="2425"/>
      <c r="SDL34" s="2425"/>
      <c r="SDM34" s="2425"/>
      <c r="SDN34" s="2425"/>
      <c r="SDO34" s="2425"/>
      <c r="SDP34" s="2425"/>
      <c r="SDQ34" s="2425"/>
      <c r="SDR34" s="2425"/>
      <c r="SDS34" s="2425"/>
      <c r="SDT34" s="2425"/>
      <c r="SDU34" s="2425"/>
      <c r="SDV34" s="2425"/>
      <c r="SDW34" s="2425"/>
      <c r="SDX34" s="2425"/>
      <c r="SDY34" s="2425"/>
      <c r="SDZ34" s="2425"/>
      <c r="SEA34" s="2425"/>
      <c r="SEB34" s="2425"/>
      <c r="SEC34" s="2425"/>
      <c r="SED34" s="2425"/>
      <c r="SEE34" s="2425"/>
      <c r="SEF34" s="2425"/>
      <c r="SEG34" s="2425"/>
      <c r="SEH34" s="2425"/>
      <c r="SEI34" s="2425"/>
      <c r="SEJ34" s="2425"/>
      <c r="SEK34" s="2425"/>
      <c r="SEL34" s="2425"/>
      <c r="SEM34" s="2425"/>
      <c r="SEN34" s="2425"/>
      <c r="SEO34" s="2425"/>
      <c r="SEP34" s="2425"/>
      <c r="SEQ34" s="2425"/>
      <c r="SER34" s="2425"/>
      <c r="SES34" s="2425"/>
      <c r="SET34" s="2425"/>
      <c r="SEU34" s="2425"/>
      <c r="SEV34" s="2425"/>
      <c r="SEW34" s="2425"/>
      <c r="SEX34" s="2425"/>
      <c r="SEY34" s="2425"/>
      <c r="SEZ34" s="2425"/>
      <c r="SFA34" s="2425"/>
      <c r="SFB34" s="2425"/>
      <c r="SFC34" s="2425"/>
      <c r="SFD34" s="2425"/>
      <c r="SFE34" s="2425"/>
      <c r="SFF34" s="2425"/>
      <c r="SFG34" s="2425"/>
      <c r="SFH34" s="2425"/>
      <c r="SFI34" s="2425"/>
      <c r="SFJ34" s="2425"/>
      <c r="SFK34" s="2425"/>
      <c r="SFL34" s="2425"/>
      <c r="SFM34" s="2425"/>
      <c r="SFN34" s="2425"/>
      <c r="SFO34" s="2425"/>
      <c r="SFP34" s="2425"/>
      <c r="SFQ34" s="2425"/>
      <c r="SFR34" s="2425"/>
      <c r="SFS34" s="2425"/>
      <c r="SFT34" s="2425"/>
      <c r="SFU34" s="2425"/>
      <c r="SFV34" s="2425"/>
      <c r="SFW34" s="2425"/>
      <c r="SFX34" s="2425"/>
      <c r="SFY34" s="2425"/>
      <c r="SFZ34" s="2425"/>
      <c r="SGA34" s="2425"/>
      <c r="SGB34" s="2425"/>
      <c r="SGC34" s="2425"/>
      <c r="SGD34" s="2425"/>
      <c r="SGE34" s="2425"/>
      <c r="SGF34" s="2425"/>
      <c r="SGG34" s="2425"/>
      <c r="SGH34" s="2425"/>
      <c r="SGI34" s="2425"/>
      <c r="SGJ34" s="2425"/>
      <c r="SGK34" s="2425"/>
      <c r="SGL34" s="2425"/>
      <c r="SGM34" s="2425"/>
      <c r="SGN34" s="2425"/>
      <c r="SGO34" s="2425"/>
      <c r="SGP34" s="2425"/>
      <c r="SGQ34" s="2425"/>
      <c r="SGR34" s="2425"/>
      <c r="SGS34" s="2425"/>
      <c r="SGT34" s="2425"/>
      <c r="SGU34" s="2425"/>
      <c r="SGV34" s="2425"/>
      <c r="SGW34" s="2425"/>
      <c r="SGX34" s="2425"/>
      <c r="SGY34" s="2425"/>
      <c r="SGZ34" s="2425"/>
      <c r="SHA34" s="2425"/>
      <c r="SHB34" s="2425"/>
      <c r="SHC34" s="2425"/>
      <c r="SHD34" s="2425"/>
      <c r="SHE34" s="2425"/>
      <c r="SHF34" s="2425"/>
      <c r="SHG34" s="2425"/>
      <c r="SHH34" s="2425"/>
      <c r="SHI34" s="2425"/>
      <c r="SHJ34" s="2425"/>
      <c r="SHK34" s="2425"/>
      <c r="SHL34" s="2425"/>
      <c r="SHM34" s="2425"/>
      <c r="SHN34" s="2425"/>
      <c r="SHO34" s="2425"/>
      <c r="SHP34" s="2425"/>
      <c r="SHQ34" s="2425"/>
      <c r="SHR34" s="2425"/>
      <c r="SHS34" s="2425"/>
      <c r="SHT34" s="2425"/>
      <c r="SHU34" s="2425"/>
      <c r="SHV34" s="2425"/>
      <c r="SHW34" s="2425"/>
      <c r="SHX34" s="2425"/>
      <c r="SHY34" s="2425"/>
      <c r="SHZ34" s="2425"/>
      <c r="SIA34" s="2425"/>
      <c r="SIB34" s="2425"/>
      <c r="SIC34" s="2425"/>
      <c r="SID34" s="2425"/>
      <c r="SIE34" s="2425"/>
      <c r="SIF34" s="2425"/>
      <c r="SIG34" s="2425"/>
      <c r="SIH34" s="2425"/>
      <c r="SII34" s="2425"/>
      <c r="SIJ34" s="2425"/>
      <c r="SIK34" s="2425"/>
      <c r="SIL34" s="2425"/>
      <c r="SIM34" s="2425"/>
      <c r="SIN34" s="2425"/>
      <c r="SIO34" s="2425"/>
      <c r="SIP34" s="2425"/>
      <c r="SIQ34" s="2425"/>
      <c r="SIR34" s="2425"/>
      <c r="SIS34" s="2425"/>
      <c r="SIT34" s="2425"/>
      <c r="SIU34" s="2425"/>
      <c r="SIV34" s="2425"/>
      <c r="SIW34" s="2425"/>
      <c r="SIX34" s="2425"/>
      <c r="SIY34" s="2425"/>
      <c r="SIZ34" s="2425"/>
      <c r="SJA34" s="2425"/>
      <c r="SJB34" s="2425"/>
      <c r="SJC34" s="2425"/>
      <c r="SJD34" s="2425"/>
      <c r="SJE34" s="2425"/>
      <c r="SJF34" s="2425"/>
      <c r="SJG34" s="2425"/>
      <c r="SJH34" s="2425"/>
      <c r="SJI34" s="2425"/>
      <c r="SJJ34" s="2425"/>
      <c r="SJK34" s="2425"/>
      <c r="SJL34" s="2425"/>
      <c r="SJM34" s="2425"/>
      <c r="SJN34" s="2425"/>
      <c r="SJO34" s="2425"/>
      <c r="SJP34" s="2425"/>
      <c r="SJQ34" s="2425"/>
      <c r="SJR34" s="2425"/>
      <c r="SJS34" s="2425"/>
      <c r="SJT34" s="2425"/>
      <c r="SJU34" s="2425"/>
      <c r="SJV34" s="2425"/>
      <c r="SJW34" s="2425"/>
      <c r="SJX34" s="2425"/>
      <c r="SJY34" s="2425"/>
      <c r="SJZ34" s="2425"/>
      <c r="SKA34" s="2425"/>
      <c r="SKB34" s="2425"/>
      <c r="SKC34" s="2425"/>
      <c r="SKD34" s="2425"/>
      <c r="SKE34" s="2425"/>
      <c r="SKF34" s="2425"/>
      <c r="SKG34" s="2425"/>
      <c r="SKH34" s="2425"/>
      <c r="SKI34" s="2425"/>
      <c r="SKJ34" s="2425"/>
      <c r="SKK34" s="2425"/>
      <c r="SKL34" s="2425"/>
      <c r="SKM34" s="2425"/>
      <c r="SKN34" s="2425"/>
      <c r="SKO34" s="2425"/>
      <c r="SKP34" s="2425"/>
      <c r="SKQ34" s="2425"/>
      <c r="SKR34" s="2425"/>
      <c r="SKS34" s="2425"/>
      <c r="SKT34" s="2425"/>
      <c r="SKU34" s="2425"/>
      <c r="SKV34" s="2425"/>
      <c r="SKW34" s="2425"/>
      <c r="SKX34" s="2425"/>
      <c r="SKY34" s="2425"/>
      <c r="SKZ34" s="2425"/>
      <c r="SLA34" s="2425"/>
      <c r="SLB34" s="2425"/>
      <c r="SLC34" s="2425"/>
      <c r="SLD34" s="2425"/>
      <c r="SLE34" s="2425"/>
      <c r="SLF34" s="2425"/>
      <c r="SLG34" s="2425"/>
      <c r="SLH34" s="2425"/>
      <c r="SLI34" s="2425"/>
      <c r="SLJ34" s="2425"/>
      <c r="SLK34" s="2425"/>
      <c r="SLL34" s="2425"/>
      <c r="SLM34" s="2425"/>
      <c r="SLN34" s="2425"/>
      <c r="SLO34" s="2425"/>
      <c r="SLP34" s="2425"/>
      <c r="SLQ34" s="2425"/>
      <c r="SLR34" s="2425"/>
      <c r="SLS34" s="2425"/>
      <c r="SLT34" s="2425"/>
      <c r="SLU34" s="2425"/>
      <c r="SLV34" s="2425"/>
      <c r="SLW34" s="2425"/>
      <c r="SLX34" s="2425"/>
      <c r="SLY34" s="2425"/>
      <c r="SLZ34" s="2425"/>
      <c r="SMA34" s="2425"/>
      <c r="SMB34" s="2425"/>
      <c r="SMC34" s="2425"/>
      <c r="SMD34" s="2425"/>
      <c r="SME34" s="2425"/>
      <c r="SMF34" s="2425"/>
      <c r="SMG34" s="2425"/>
      <c r="SMH34" s="2425"/>
      <c r="SMI34" s="2425"/>
      <c r="SMJ34" s="2425"/>
      <c r="SMK34" s="2425"/>
      <c r="SML34" s="2425"/>
      <c r="SMM34" s="2425"/>
      <c r="SMN34" s="2425"/>
      <c r="SMO34" s="2425"/>
      <c r="SMP34" s="2425"/>
      <c r="SMQ34" s="2425"/>
      <c r="SMR34" s="2425"/>
      <c r="SMS34" s="2425"/>
      <c r="SMT34" s="2425"/>
      <c r="SMU34" s="2425"/>
      <c r="SMV34" s="2425"/>
      <c r="SMW34" s="2425"/>
      <c r="SMX34" s="2425"/>
      <c r="SMY34" s="2425"/>
      <c r="SMZ34" s="2425"/>
      <c r="SNA34" s="2425"/>
      <c r="SNB34" s="2425"/>
      <c r="SNC34" s="2425"/>
      <c r="SND34" s="2425"/>
      <c r="SNE34" s="2425"/>
      <c r="SNF34" s="2425"/>
      <c r="SNG34" s="2425"/>
      <c r="SNH34" s="2425"/>
      <c r="SNI34" s="2425"/>
      <c r="SNJ34" s="2425"/>
      <c r="SNK34" s="2425"/>
      <c r="SNL34" s="2425"/>
      <c r="SNM34" s="2425"/>
      <c r="SNN34" s="2425"/>
      <c r="SNO34" s="2425"/>
      <c r="SNP34" s="2425"/>
      <c r="SNQ34" s="2425"/>
      <c r="SNR34" s="2425"/>
      <c r="SNS34" s="2425"/>
      <c r="SNT34" s="2425"/>
      <c r="SNU34" s="2425"/>
      <c r="SNV34" s="2425"/>
      <c r="SNW34" s="2425"/>
      <c r="SNX34" s="2425"/>
      <c r="SNY34" s="2425"/>
      <c r="SNZ34" s="2425"/>
      <c r="SOA34" s="2425"/>
      <c r="SOB34" s="2425"/>
      <c r="SOC34" s="2425"/>
      <c r="SOD34" s="2425"/>
      <c r="SOE34" s="2425"/>
      <c r="SOF34" s="2425"/>
      <c r="SOG34" s="2425"/>
      <c r="SOH34" s="2425"/>
      <c r="SOI34" s="2425"/>
      <c r="SOJ34" s="2425"/>
      <c r="SOK34" s="2425"/>
      <c r="SOL34" s="2425"/>
      <c r="SOM34" s="2425"/>
      <c r="SON34" s="2425"/>
      <c r="SOO34" s="2425"/>
      <c r="SOP34" s="2425"/>
      <c r="SOQ34" s="2425"/>
      <c r="SOR34" s="2425"/>
      <c r="SOS34" s="2425"/>
      <c r="SOT34" s="2425"/>
      <c r="SOU34" s="2425"/>
      <c r="SOV34" s="2425"/>
      <c r="SOW34" s="2425"/>
      <c r="SOX34" s="2425"/>
      <c r="SOY34" s="2425"/>
      <c r="SOZ34" s="2425"/>
      <c r="SPA34" s="2425"/>
      <c r="SPB34" s="2425"/>
      <c r="SPC34" s="2425"/>
      <c r="SPD34" s="2425"/>
      <c r="SPE34" s="2425"/>
      <c r="SPF34" s="2425"/>
      <c r="SPG34" s="2425"/>
      <c r="SPH34" s="2425"/>
      <c r="SPI34" s="2425"/>
      <c r="SPJ34" s="2425"/>
      <c r="SPK34" s="2425"/>
      <c r="SPL34" s="2425"/>
      <c r="SPM34" s="2425"/>
      <c r="SPN34" s="2425"/>
      <c r="SPO34" s="2425"/>
      <c r="SPP34" s="2425"/>
      <c r="SPQ34" s="2425"/>
      <c r="SPR34" s="2425"/>
      <c r="SPS34" s="2425"/>
      <c r="SPT34" s="2425"/>
      <c r="SPU34" s="2425"/>
      <c r="SPV34" s="2425"/>
      <c r="SPW34" s="2425"/>
      <c r="SPX34" s="2425"/>
      <c r="SPY34" s="2425"/>
      <c r="SPZ34" s="2425"/>
      <c r="SQA34" s="2425"/>
      <c r="SQB34" s="2425"/>
      <c r="SQC34" s="2425"/>
      <c r="SQD34" s="2425"/>
      <c r="SQE34" s="2425"/>
      <c r="SQF34" s="2425"/>
      <c r="SQG34" s="2425"/>
      <c r="SQH34" s="2425"/>
      <c r="SQI34" s="2425"/>
      <c r="SQJ34" s="2425"/>
      <c r="SQK34" s="2425"/>
      <c r="SQL34" s="2425"/>
      <c r="SQM34" s="2425"/>
      <c r="SQN34" s="2425"/>
      <c r="SQO34" s="2425"/>
      <c r="SQP34" s="2425"/>
      <c r="SQQ34" s="2425"/>
      <c r="SQR34" s="2425"/>
      <c r="SQS34" s="2425"/>
      <c r="SQT34" s="2425"/>
      <c r="SQU34" s="2425"/>
      <c r="SQV34" s="2425"/>
      <c r="SQW34" s="2425"/>
      <c r="SQX34" s="2425"/>
      <c r="SQY34" s="2425"/>
      <c r="SQZ34" s="2425"/>
      <c r="SRA34" s="2425"/>
      <c r="SRB34" s="2425"/>
      <c r="SRC34" s="2425"/>
      <c r="SRD34" s="2425"/>
      <c r="SRE34" s="2425"/>
      <c r="SRF34" s="2425"/>
      <c r="SRG34" s="2425"/>
      <c r="SRH34" s="2425"/>
      <c r="SRI34" s="2425"/>
      <c r="SRJ34" s="2425"/>
      <c r="SRK34" s="2425"/>
      <c r="SRL34" s="2425"/>
      <c r="SRM34" s="2425"/>
      <c r="SRN34" s="2425"/>
      <c r="SRO34" s="2425"/>
      <c r="SRP34" s="2425"/>
      <c r="SRQ34" s="2425"/>
      <c r="SRR34" s="2425"/>
      <c r="SRS34" s="2425"/>
      <c r="SRT34" s="2425"/>
      <c r="SRU34" s="2425"/>
      <c r="SRV34" s="2425"/>
      <c r="SRW34" s="2425"/>
      <c r="SRX34" s="2425"/>
      <c r="SRY34" s="2425"/>
      <c r="SRZ34" s="2425"/>
      <c r="SSA34" s="2425"/>
      <c r="SSB34" s="2425"/>
      <c r="SSC34" s="2425"/>
      <c r="SSD34" s="2425"/>
      <c r="SSE34" s="2425"/>
      <c r="SSF34" s="2425"/>
      <c r="SSG34" s="2425"/>
      <c r="SSH34" s="2425"/>
      <c r="SSI34" s="2425"/>
      <c r="SSJ34" s="2425"/>
      <c r="SSK34" s="2425"/>
      <c r="SSL34" s="2425"/>
      <c r="SSM34" s="2425"/>
      <c r="SSN34" s="2425"/>
      <c r="SSO34" s="2425"/>
      <c r="SSP34" s="2425"/>
      <c r="SSQ34" s="2425"/>
      <c r="SSR34" s="2425"/>
      <c r="SSS34" s="2425"/>
      <c r="SST34" s="2425"/>
      <c r="SSU34" s="2425"/>
      <c r="SSV34" s="2425"/>
      <c r="SSW34" s="2425"/>
      <c r="SSX34" s="2425"/>
      <c r="SSY34" s="2425"/>
      <c r="SSZ34" s="2425"/>
      <c r="STA34" s="2425"/>
      <c r="STB34" s="2425"/>
      <c r="STC34" s="2425"/>
      <c r="STD34" s="2425"/>
      <c r="STE34" s="2425"/>
      <c r="STF34" s="2425"/>
      <c r="STG34" s="2425"/>
      <c r="STH34" s="2425"/>
      <c r="STI34" s="2425"/>
      <c r="STJ34" s="2425"/>
      <c r="STK34" s="2425"/>
      <c r="STL34" s="2425"/>
      <c r="STM34" s="2425"/>
      <c r="STN34" s="2425"/>
      <c r="STO34" s="2425"/>
      <c r="STP34" s="2425"/>
      <c r="STQ34" s="2425"/>
      <c r="STR34" s="2425"/>
      <c r="STS34" s="2425"/>
      <c r="STT34" s="2425"/>
      <c r="STU34" s="2425"/>
      <c r="STV34" s="2425"/>
      <c r="STW34" s="2425"/>
      <c r="STX34" s="2425"/>
      <c r="STY34" s="2425"/>
      <c r="STZ34" s="2425"/>
      <c r="SUA34" s="2425"/>
      <c r="SUB34" s="2425"/>
      <c r="SUC34" s="2425"/>
      <c r="SUD34" s="2425"/>
      <c r="SUE34" s="2425"/>
      <c r="SUF34" s="2425"/>
      <c r="SUG34" s="2425"/>
      <c r="SUH34" s="2425"/>
      <c r="SUI34" s="2425"/>
      <c r="SUJ34" s="2425"/>
      <c r="SUK34" s="2425"/>
      <c r="SUL34" s="2425"/>
      <c r="SUM34" s="2425"/>
      <c r="SUN34" s="2425"/>
      <c r="SUO34" s="2425"/>
      <c r="SUP34" s="2425"/>
      <c r="SUQ34" s="2425"/>
      <c r="SUR34" s="2425"/>
      <c r="SUS34" s="2425"/>
      <c r="SUT34" s="2425"/>
      <c r="SUU34" s="2425"/>
      <c r="SUV34" s="2425"/>
      <c r="SUW34" s="2425"/>
      <c r="SUX34" s="2425"/>
      <c r="SUY34" s="2425"/>
      <c r="SUZ34" s="2425"/>
      <c r="SVA34" s="2425"/>
      <c r="SVB34" s="2425"/>
      <c r="SVC34" s="2425"/>
      <c r="SVD34" s="2425"/>
      <c r="SVE34" s="2425"/>
      <c r="SVF34" s="2425"/>
      <c r="SVG34" s="2425"/>
      <c r="SVH34" s="2425"/>
      <c r="SVI34" s="2425"/>
      <c r="SVJ34" s="2425"/>
      <c r="SVK34" s="2425"/>
      <c r="SVL34" s="2425"/>
      <c r="SVM34" s="2425"/>
      <c r="SVN34" s="2425"/>
      <c r="SVO34" s="2425"/>
      <c r="SVP34" s="2425"/>
      <c r="SVQ34" s="2425"/>
      <c r="SVR34" s="2425"/>
      <c r="SVS34" s="2425"/>
      <c r="SVT34" s="2425"/>
      <c r="SVU34" s="2425"/>
      <c r="SVV34" s="2425"/>
      <c r="SVW34" s="2425"/>
      <c r="SVX34" s="2425"/>
      <c r="SVY34" s="2425"/>
      <c r="SVZ34" s="2425"/>
      <c r="SWA34" s="2425"/>
      <c r="SWB34" s="2425"/>
      <c r="SWC34" s="2425"/>
      <c r="SWD34" s="2425"/>
      <c r="SWE34" s="2425"/>
      <c r="SWF34" s="2425"/>
      <c r="SWG34" s="2425"/>
      <c r="SWH34" s="2425"/>
      <c r="SWI34" s="2425"/>
      <c r="SWJ34" s="2425"/>
      <c r="SWK34" s="2425"/>
      <c r="SWL34" s="2425"/>
      <c r="SWM34" s="2425"/>
      <c r="SWN34" s="2425"/>
      <c r="SWO34" s="2425"/>
      <c r="SWP34" s="2425"/>
      <c r="SWQ34" s="2425"/>
      <c r="SWR34" s="2425"/>
      <c r="SWS34" s="2425"/>
      <c r="SWT34" s="2425"/>
      <c r="SWU34" s="2425"/>
      <c r="SWV34" s="2425"/>
      <c r="SWW34" s="2425"/>
      <c r="SWX34" s="2425"/>
      <c r="SWY34" s="2425"/>
      <c r="SWZ34" s="2425"/>
      <c r="SXA34" s="2425"/>
      <c r="SXB34" s="2425"/>
      <c r="SXC34" s="2425"/>
      <c r="SXD34" s="2425"/>
      <c r="SXE34" s="2425"/>
      <c r="SXF34" s="2425"/>
      <c r="SXG34" s="2425"/>
      <c r="SXH34" s="2425"/>
      <c r="SXI34" s="2425"/>
      <c r="SXJ34" s="2425"/>
      <c r="SXK34" s="2425"/>
      <c r="SXL34" s="2425"/>
      <c r="SXM34" s="2425"/>
      <c r="SXN34" s="2425"/>
      <c r="SXO34" s="2425"/>
      <c r="SXP34" s="2425"/>
      <c r="SXQ34" s="2425"/>
      <c r="SXR34" s="2425"/>
      <c r="SXS34" s="2425"/>
      <c r="SXT34" s="2425"/>
      <c r="SXU34" s="2425"/>
      <c r="SXV34" s="2425"/>
      <c r="SXW34" s="2425"/>
      <c r="SXX34" s="2425"/>
      <c r="SXY34" s="2425"/>
      <c r="SXZ34" s="2425"/>
      <c r="SYA34" s="2425"/>
      <c r="SYB34" s="2425"/>
      <c r="SYC34" s="2425"/>
      <c r="SYD34" s="2425"/>
      <c r="SYE34" s="2425"/>
      <c r="SYF34" s="2425"/>
      <c r="SYG34" s="2425"/>
      <c r="SYH34" s="2425"/>
      <c r="SYI34" s="2425"/>
      <c r="SYJ34" s="2425"/>
      <c r="SYK34" s="2425"/>
      <c r="SYL34" s="2425"/>
      <c r="SYM34" s="2425"/>
      <c r="SYN34" s="2425"/>
      <c r="SYO34" s="2425"/>
      <c r="SYP34" s="2425"/>
      <c r="SYQ34" s="2425"/>
      <c r="SYR34" s="2425"/>
      <c r="SYS34" s="2425"/>
      <c r="SYT34" s="2425"/>
      <c r="SYU34" s="2425"/>
      <c r="SYV34" s="2425"/>
      <c r="SYW34" s="2425"/>
      <c r="SYX34" s="2425"/>
      <c r="SYY34" s="2425"/>
      <c r="SYZ34" s="2425"/>
      <c r="SZA34" s="2425"/>
      <c r="SZB34" s="2425"/>
      <c r="SZC34" s="2425"/>
      <c r="SZD34" s="2425"/>
      <c r="SZE34" s="2425"/>
      <c r="SZF34" s="2425"/>
      <c r="SZG34" s="2425"/>
      <c r="SZH34" s="2425"/>
      <c r="SZI34" s="2425"/>
      <c r="SZJ34" s="2425"/>
      <c r="SZK34" s="2425"/>
      <c r="SZL34" s="2425"/>
      <c r="SZM34" s="2425"/>
      <c r="SZN34" s="2425"/>
      <c r="SZO34" s="2425"/>
      <c r="SZP34" s="2425"/>
      <c r="SZQ34" s="2425"/>
      <c r="SZR34" s="2425"/>
      <c r="SZS34" s="2425"/>
      <c r="SZT34" s="2425"/>
      <c r="SZU34" s="2425"/>
      <c r="SZV34" s="2425"/>
      <c r="SZW34" s="2425"/>
      <c r="SZX34" s="2425"/>
      <c r="SZY34" s="2425"/>
      <c r="SZZ34" s="2425"/>
      <c r="TAA34" s="2425"/>
      <c r="TAB34" s="2425"/>
      <c r="TAC34" s="2425"/>
      <c r="TAD34" s="2425"/>
      <c r="TAE34" s="2425"/>
      <c r="TAF34" s="2425"/>
      <c r="TAG34" s="2425"/>
      <c r="TAH34" s="2425"/>
      <c r="TAI34" s="2425"/>
      <c r="TAJ34" s="2425"/>
      <c r="TAK34" s="2425"/>
      <c r="TAL34" s="2425"/>
      <c r="TAM34" s="2425"/>
      <c r="TAN34" s="2425"/>
      <c r="TAO34" s="2425"/>
      <c r="TAP34" s="2425"/>
      <c r="TAQ34" s="2425"/>
      <c r="TAR34" s="2425"/>
      <c r="TAS34" s="2425"/>
      <c r="TAT34" s="2425"/>
      <c r="TAU34" s="2425"/>
      <c r="TAV34" s="2425"/>
      <c r="TAW34" s="2425"/>
      <c r="TAX34" s="2425"/>
      <c r="TAY34" s="2425"/>
      <c r="TAZ34" s="2425"/>
      <c r="TBA34" s="2425"/>
      <c r="TBB34" s="2425"/>
      <c r="TBC34" s="2425"/>
      <c r="TBD34" s="2425"/>
      <c r="TBE34" s="2425"/>
      <c r="TBF34" s="2425"/>
      <c r="TBG34" s="2425"/>
      <c r="TBH34" s="2425"/>
      <c r="TBI34" s="2425"/>
      <c r="TBJ34" s="2425"/>
      <c r="TBK34" s="2425"/>
      <c r="TBL34" s="2425"/>
      <c r="TBM34" s="2425"/>
      <c r="TBN34" s="2425"/>
      <c r="TBO34" s="2425"/>
      <c r="TBP34" s="2425"/>
      <c r="TBQ34" s="2425"/>
      <c r="TBR34" s="2425"/>
      <c r="TBS34" s="2425"/>
      <c r="TBT34" s="2425"/>
      <c r="TBU34" s="2425"/>
      <c r="TBV34" s="2425"/>
      <c r="TBW34" s="2425"/>
      <c r="TBX34" s="2425"/>
      <c r="TBY34" s="2425"/>
      <c r="TBZ34" s="2425"/>
      <c r="TCA34" s="2425"/>
      <c r="TCB34" s="2425"/>
      <c r="TCC34" s="2425"/>
      <c r="TCD34" s="2425"/>
      <c r="TCE34" s="2425"/>
      <c r="TCF34" s="2425"/>
      <c r="TCG34" s="2425"/>
      <c r="TCH34" s="2425"/>
      <c r="TCI34" s="2425"/>
      <c r="TCJ34" s="2425"/>
      <c r="TCK34" s="2425"/>
      <c r="TCL34" s="2425"/>
      <c r="TCM34" s="2425"/>
      <c r="TCN34" s="2425"/>
      <c r="TCO34" s="2425"/>
      <c r="TCP34" s="2425"/>
      <c r="TCQ34" s="2425"/>
      <c r="TCR34" s="2425"/>
      <c r="TCS34" s="2425"/>
      <c r="TCT34" s="2425"/>
      <c r="TCU34" s="2425"/>
      <c r="TCV34" s="2425"/>
      <c r="TCW34" s="2425"/>
      <c r="TCX34" s="2425"/>
      <c r="TCY34" s="2425"/>
      <c r="TCZ34" s="2425"/>
      <c r="TDA34" s="2425"/>
      <c r="TDB34" s="2425"/>
      <c r="TDC34" s="2425"/>
      <c r="TDD34" s="2425"/>
      <c r="TDE34" s="2425"/>
      <c r="TDF34" s="2425"/>
      <c r="TDG34" s="2425"/>
      <c r="TDH34" s="2425"/>
      <c r="TDI34" s="2425"/>
      <c r="TDJ34" s="2425"/>
      <c r="TDK34" s="2425"/>
      <c r="TDL34" s="2425"/>
      <c r="TDM34" s="2425"/>
      <c r="TDN34" s="2425"/>
      <c r="TDO34" s="2425"/>
      <c r="TDP34" s="2425"/>
      <c r="TDQ34" s="2425"/>
      <c r="TDR34" s="2425"/>
      <c r="TDS34" s="2425"/>
      <c r="TDT34" s="2425"/>
      <c r="TDU34" s="2425"/>
      <c r="TDV34" s="2425"/>
      <c r="TDW34" s="2425"/>
      <c r="TDX34" s="2425"/>
      <c r="TDY34" s="2425"/>
      <c r="TDZ34" s="2425"/>
      <c r="TEA34" s="2425"/>
      <c r="TEB34" s="2425"/>
      <c r="TEC34" s="2425"/>
      <c r="TED34" s="2425"/>
      <c r="TEE34" s="2425"/>
      <c r="TEF34" s="2425"/>
      <c r="TEG34" s="2425"/>
      <c r="TEH34" s="2425"/>
      <c r="TEI34" s="2425"/>
      <c r="TEJ34" s="2425"/>
      <c r="TEK34" s="2425"/>
      <c r="TEL34" s="2425"/>
      <c r="TEM34" s="2425"/>
      <c r="TEN34" s="2425"/>
      <c r="TEO34" s="2425"/>
      <c r="TEP34" s="2425"/>
      <c r="TEQ34" s="2425"/>
      <c r="TER34" s="2425"/>
      <c r="TES34" s="2425"/>
      <c r="TET34" s="2425"/>
      <c r="TEU34" s="2425"/>
      <c r="TEV34" s="2425"/>
      <c r="TEW34" s="2425"/>
      <c r="TEX34" s="2425"/>
      <c r="TEY34" s="2425"/>
      <c r="TEZ34" s="2425"/>
      <c r="TFA34" s="2425"/>
      <c r="TFB34" s="2425"/>
      <c r="TFC34" s="2425"/>
      <c r="TFD34" s="2425"/>
      <c r="TFE34" s="2425"/>
      <c r="TFF34" s="2425"/>
      <c r="TFG34" s="2425"/>
      <c r="TFH34" s="2425"/>
      <c r="TFI34" s="2425"/>
      <c r="TFJ34" s="2425"/>
      <c r="TFK34" s="2425"/>
      <c r="TFL34" s="2425"/>
      <c r="TFM34" s="2425"/>
      <c r="TFN34" s="2425"/>
      <c r="TFO34" s="2425"/>
      <c r="TFP34" s="2425"/>
      <c r="TFQ34" s="2425"/>
      <c r="TFR34" s="2425"/>
      <c r="TFS34" s="2425"/>
      <c r="TFT34" s="2425"/>
      <c r="TFU34" s="2425"/>
      <c r="TFV34" s="2425"/>
      <c r="TFW34" s="2425"/>
      <c r="TFX34" s="2425"/>
      <c r="TFY34" s="2425"/>
      <c r="TFZ34" s="2425"/>
      <c r="TGA34" s="2425"/>
      <c r="TGB34" s="2425"/>
      <c r="TGC34" s="2425"/>
      <c r="TGD34" s="2425"/>
      <c r="TGE34" s="2425"/>
      <c r="TGF34" s="2425"/>
      <c r="TGG34" s="2425"/>
      <c r="TGH34" s="2425"/>
      <c r="TGI34" s="2425"/>
      <c r="TGJ34" s="2425"/>
      <c r="TGK34" s="2425"/>
      <c r="TGL34" s="2425"/>
      <c r="TGM34" s="2425"/>
      <c r="TGN34" s="2425"/>
      <c r="TGO34" s="2425"/>
      <c r="TGP34" s="2425"/>
      <c r="TGQ34" s="2425"/>
      <c r="TGR34" s="2425"/>
      <c r="TGS34" s="2425"/>
      <c r="TGT34" s="2425"/>
      <c r="TGU34" s="2425"/>
      <c r="TGV34" s="2425"/>
      <c r="TGW34" s="2425"/>
      <c r="TGX34" s="2425"/>
      <c r="TGY34" s="2425"/>
      <c r="TGZ34" s="2425"/>
      <c r="THA34" s="2425"/>
      <c r="THB34" s="2425"/>
      <c r="THC34" s="2425"/>
      <c r="THD34" s="2425"/>
      <c r="THE34" s="2425"/>
      <c r="THF34" s="2425"/>
      <c r="THG34" s="2425"/>
      <c r="THH34" s="2425"/>
      <c r="THI34" s="2425"/>
      <c r="THJ34" s="2425"/>
      <c r="THK34" s="2425"/>
      <c r="THL34" s="2425"/>
      <c r="THM34" s="2425"/>
      <c r="THN34" s="2425"/>
      <c r="THO34" s="2425"/>
      <c r="THP34" s="2425"/>
      <c r="THQ34" s="2425"/>
      <c r="THR34" s="2425"/>
      <c r="THS34" s="2425"/>
      <c r="THT34" s="2425"/>
      <c r="THU34" s="2425"/>
      <c r="THV34" s="2425"/>
      <c r="THW34" s="2425"/>
      <c r="THX34" s="2425"/>
      <c r="THY34" s="2425"/>
      <c r="THZ34" s="2425"/>
      <c r="TIA34" s="2425"/>
      <c r="TIB34" s="2425"/>
      <c r="TIC34" s="2425"/>
      <c r="TID34" s="2425"/>
      <c r="TIE34" s="2425"/>
      <c r="TIF34" s="2425"/>
      <c r="TIG34" s="2425"/>
      <c r="TIH34" s="2425"/>
      <c r="TII34" s="2425"/>
      <c r="TIJ34" s="2425"/>
      <c r="TIK34" s="2425"/>
      <c r="TIL34" s="2425"/>
      <c r="TIM34" s="2425"/>
      <c r="TIN34" s="2425"/>
      <c r="TIO34" s="2425"/>
      <c r="TIP34" s="2425"/>
      <c r="TIQ34" s="2425"/>
      <c r="TIR34" s="2425"/>
      <c r="TIS34" s="2425"/>
      <c r="TIT34" s="2425"/>
      <c r="TIU34" s="2425"/>
      <c r="TIV34" s="2425"/>
      <c r="TIW34" s="2425"/>
      <c r="TIX34" s="2425"/>
      <c r="TIY34" s="2425"/>
      <c r="TIZ34" s="2425"/>
      <c r="TJA34" s="2425"/>
      <c r="TJB34" s="2425"/>
      <c r="TJC34" s="2425"/>
      <c r="TJD34" s="2425"/>
      <c r="TJE34" s="2425"/>
      <c r="TJF34" s="2425"/>
      <c r="TJG34" s="2425"/>
      <c r="TJH34" s="2425"/>
      <c r="TJI34" s="2425"/>
      <c r="TJJ34" s="2425"/>
      <c r="TJK34" s="2425"/>
      <c r="TJL34" s="2425"/>
      <c r="TJM34" s="2425"/>
      <c r="TJN34" s="2425"/>
      <c r="TJO34" s="2425"/>
      <c r="TJP34" s="2425"/>
      <c r="TJQ34" s="2425"/>
      <c r="TJR34" s="2425"/>
      <c r="TJS34" s="2425"/>
      <c r="TJT34" s="2425"/>
      <c r="TJU34" s="2425"/>
      <c r="TJV34" s="2425"/>
      <c r="TJW34" s="2425"/>
      <c r="TJX34" s="2425"/>
      <c r="TJY34" s="2425"/>
      <c r="TJZ34" s="2425"/>
      <c r="TKA34" s="2425"/>
      <c r="TKB34" s="2425"/>
      <c r="TKC34" s="2425"/>
      <c r="TKD34" s="2425"/>
      <c r="TKE34" s="2425"/>
      <c r="TKF34" s="2425"/>
      <c r="TKG34" s="2425"/>
      <c r="TKH34" s="2425"/>
      <c r="TKI34" s="2425"/>
      <c r="TKJ34" s="2425"/>
      <c r="TKK34" s="2425"/>
      <c r="TKL34" s="2425"/>
      <c r="TKM34" s="2425"/>
      <c r="TKN34" s="2425"/>
      <c r="TKO34" s="2425"/>
      <c r="TKP34" s="2425"/>
      <c r="TKQ34" s="2425"/>
      <c r="TKR34" s="2425"/>
      <c r="TKS34" s="2425"/>
      <c r="TKT34" s="2425"/>
      <c r="TKU34" s="2425"/>
      <c r="TKV34" s="2425"/>
      <c r="TKW34" s="2425"/>
      <c r="TKX34" s="2425"/>
      <c r="TKY34" s="2425"/>
      <c r="TKZ34" s="2425"/>
      <c r="TLA34" s="2425"/>
      <c r="TLB34" s="2425"/>
      <c r="TLC34" s="2425"/>
      <c r="TLD34" s="2425"/>
      <c r="TLE34" s="2425"/>
      <c r="TLF34" s="2425"/>
      <c r="TLG34" s="2425"/>
      <c r="TLH34" s="2425"/>
      <c r="TLI34" s="2425"/>
      <c r="TLJ34" s="2425"/>
      <c r="TLK34" s="2425"/>
      <c r="TLL34" s="2425"/>
      <c r="TLM34" s="2425"/>
      <c r="TLN34" s="2425"/>
      <c r="TLO34" s="2425"/>
      <c r="TLP34" s="2425"/>
      <c r="TLQ34" s="2425"/>
      <c r="TLR34" s="2425"/>
      <c r="TLS34" s="2425"/>
      <c r="TLT34" s="2425"/>
      <c r="TLU34" s="2425"/>
      <c r="TLV34" s="2425"/>
      <c r="TLW34" s="2425"/>
      <c r="TLX34" s="2425"/>
      <c r="TLY34" s="2425"/>
      <c r="TLZ34" s="2425"/>
      <c r="TMA34" s="2425"/>
      <c r="TMB34" s="2425"/>
      <c r="TMC34" s="2425"/>
      <c r="TMD34" s="2425"/>
      <c r="TME34" s="2425"/>
      <c r="TMF34" s="2425"/>
      <c r="TMG34" s="2425"/>
      <c r="TMH34" s="2425"/>
      <c r="TMI34" s="2425"/>
      <c r="TMJ34" s="2425"/>
      <c r="TMK34" s="2425"/>
      <c r="TML34" s="2425"/>
      <c r="TMM34" s="2425"/>
      <c r="TMN34" s="2425"/>
      <c r="TMO34" s="2425"/>
      <c r="TMP34" s="2425"/>
      <c r="TMQ34" s="2425"/>
      <c r="TMR34" s="2425"/>
      <c r="TMS34" s="2425"/>
      <c r="TMT34" s="2425"/>
      <c r="TMU34" s="2425"/>
      <c r="TMV34" s="2425"/>
      <c r="TMW34" s="2425"/>
      <c r="TMX34" s="2425"/>
      <c r="TMY34" s="2425"/>
      <c r="TMZ34" s="2425"/>
      <c r="TNA34" s="2425"/>
      <c r="TNB34" s="2425"/>
      <c r="TNC34" s="2425"/>
      <c r="TND34" s="2425"/>
      <c r="TNE34" s="2425"/>
      <c r="TNF34" s="2425"/>
      <c r="TNG34" s="2425"/>
      <c r="TNH34" s="2425"/>
      <c r="TNI34" s="2425"/>
      <c r="TNJ34" s="2425"/>
      <c r="TNK34" s="2425"/>
      <c r="TNL34" s="2425"/>
      <c r="TNM34" s="2425"/>
      <c r="TNN34" s="2425"/>
      <c r="TNO34" s="2425"/>
      <c r="TNP34" s="2425"/>
      <c r="TNQ34" s="2425"/>
      <c r="TNR34" s="2425"/>
      <c r="TNS34" s="2425"/>
      <c r="TNT34" s="2425"/>
      <c r="TNU34" s="2425"/>
      <c r="TNV34" s="2425"/>
      <c r="TNW34" s="2425"/>
      <c r="TNX34" s="2425"/>
      <c r="TNY34" s="2425"/>
      <c r="TNZ34" s="2425"/>
      <c r="TOA34" s="2425"/>
      <c r="TOB34" s="2425"/>
      <c r="TOC34" s="2425"/>
      <c r="TOD34" s="2425"/>
      <c r="TOE34" s="2425"/>
      <c r="TOF34" s="2425"/>
      <c r="TOG34" s="2425"/>
      <c r="TOH34" s="2425"/>
      <c r="TOI34" s="2425"/>
      <c r="TOJ34" s="2425"/>
      <c r="TOK34" s="2425"/>
      <c r="TOL34" s="2425"/>
      <c r="TOM34" s="2425"/>
      <c r="TON34" s="2425"/>
      <c r="TOO34" s="2425"/>
      <c r="TOP34" s="2425"/>
      <c r="TOQ34" s="2425"/>
      <c r="TOR34" s="2425"/>
      <c r="TOS34" s="2425"/>
      <c r="TOT34" s="2425"/>
      <c r="TOU34" s="2425"/>
      <c r="TOV34" s="2425"/>
      <c r="TOW34" s="2425"/>
      <c r="TOX34" s="2425"/>
      <c r="TOY34" s="2425"/>
      <c r="TOZ34" s="2425"/>
      <c r="TPA34" s="2425"/>
      <c r="TPB34" s="2425"/>
      <c r="TPC34" s="2425"/>
      <c r="TPD34" s="2425"/>
      <c r="TPE34" s="2425"/>
      <c r="TPF34" s="2425"/>
      <c r="TPG34" s="2425"/>
      <c r="TPH34" s="2425"/>
      <c r="TPI34" s="2425"/>
      <c r="TPJ34" s="2425"/>
      <c r="TPK34" s="2425"/>
      <c r="TPL34" s="2425"/>
      <c r="TPM34" s="2425"/>
      <c r="TPN34" s="2425"/>
      <c r="TPO34" s="2425"/>
      <c r="TPP34" s="2425"/>
      <c r="TPQ34" s="2425"/>
      <c r="TPR34" s="2425"/>
      <c r="TPS34" s="2425"/>
      <c r="TPT34" s="2425"/>
      <c r="TPU34" s="2425"/>
      <c r="TPV34" s="2425"/>
      <c r="TPW34" s="2425"/>
      <c r="TPX34" s="2425"/>
      <c r="TPY34" s="2425"/>
      <c r="TPZ34" s="2425"/>
      <c r="TQA34" s="2425"/>
      <c r="TQB34" s="2425"/>
      <c r="TQC34" s="2425"/>
      <c r="TQD34" s="2425"/>
      <c r="TQE34" s="2425"/>
      <c r="TQF34" s="2425"/>
      <c r="TQG34" s="2425"/>
      <c r="TQH34" s="2425"/>
      <c r="TQI34" s="2425"/>
      <c r="TQJ34" s="2425"/>
      <c r="TQK34" s="2425"/>
      <c r="TQL34" s="2425"/>
      <c r="TQM34" s="2425"/>
      <c r="TQN34" s="2425"/>
      <c r="TQO34" s="2425"/>
      <c r="TQP34" s="2425"/>
      <c r="TQQ34" s="2425"/>
      <c r="TQR34" s="2425"/>
      <c r="TQS34" s="2425"/>
      <c r="TQT34" s="2425"/>
      <c r="TQU34" s="2425"/>
      <c r="TQV34" s="2425"/>
      <c r="TQW34" s="2425"/>
      <c r="TQX34" s="2425"/>
      <c r="TQY34" s="2425"/>
      <c r="TQZ34" s="2425"/>
      <c r="TRA34" s="2425"/>
      <c r="TRB34" s="2425"/>
      <c r="TRC34" s="2425"/>
      <c r="TRD34" s="2425"/>
      <c r="TRE34" s="2425"/>
      <c r="TRF34" s="2425"/>
      <c r="TRG34" s="2425"/>
      <c r="TRH34" s="2425"/>
      <c r="TRI34" s="2425"/>
      <c r="TRJ34" s="2425"/>
      <c r="TRK34" s="2425"/>
      <c r="TRL34" s="2425"/>
      <c r="TRM34" s="2425"/>
      <c r="TRN34" s="2425"/>
      <c r="TRO34" s="2425"/>
      <c r="TRP34" s="2425"/>
      <c r="TRQ34" s="2425"/>
      <c r="TRR34" s="2425"/>
      <c r="TRS34" s="2425"/>
      <c r="TRT34" s="2425"/>
      <c r="TRU34" s="2425"/>
      <c r="TRV34" s="2425"/>
      <c r="TRW34" s="2425"/>
      <c r="TRX34" s="2425"/>
      <c r="TRY34" s="2425"/>
      <c r="TRZ34" s="2425"/>
      <c r="TSA34" s="2425"/>
      <c r="TSB34" s="2425"/>
      <c r="TSC34" s="2425"/>
      <c r="TSD34" s="2425"/>
      <c r="TSE34" s="2425"/>
      <c r="TSF34" s="2425"/>
      <c r="TSG34" s="2425"/>
      <c r="TSH34" s="2425"/>
      <c r="TSI34" s="2425"/>
      <c r="TSJ34" s="2425"/>
      <c r="TSK34" s="2425"/>
      <c r="TSL34" s="2425"/>
      <c r="TSM34" s="2425"/>
      <c r="TSN34" s="2425"/>
      <c r="TSO34" s="2425"/>
      <c r="TSP34" s="2425"/>
      <c r="TSQ34" s="2425"/>
      <c r="TSR34" s="2425"/>
      <c r="TSS34" s="2425"/>
      <c r="TST34" s="2425"/>
      <c r="TSU34" s="2425"/>
      <c r="TSV34" s="2425"/>
      <c r="TSW34" s="2425"/>
      <c r="TSX34" s="2425"/>
      <c r="TSY34" s="2425"/>
      <c r="TSZ34" s="2425"/>
      <c r="TTA34" s="2425"/>
      <c r="TTB34" s="2425"/>
      <c r="TTC34" s="2425"/>
      <c r="TTD34" s="2425"/>
      <c r="TTE34" s="2425"/>
      <c r="TTF34" s="2425"/>
      <c r="TTG34" s="2425"/>
      <c r="TTH34" s="2425"/>
      <c r="TTI34" s="2425"/>
      <c r="TTJ34" s="2425"/>
      <c r="TTK34" s="2425"/>
      <c r="TTL34" s="2425"/>
      <c r="TTM34" s="2425"/>
      <c r="TTN34" s="2425"/>
      <c r="TTO34" s="2425"/>
      <c r="TTP34" s="2425"/>
      <c r="TTQ34" s="2425"/>
      <c r="TTR34" s="2425"/>
      <c r="TTS34" s="2425"/>
      <c r="TTT34" s="2425"/>
      <c r="TTU34" s="2425"/>
      <c r="TTV34" s="2425"/>
      <c r="TTW34" s="2425"/>
      <c r="TTX34" s="2425"/>
      <c r="TTY34" s="2425"/>
      <c r="TTZ34" s="2425"/>
      <c r="TUA34" s="2425"/>
      <c r="TUB34" s="2425"/>
      <c r="TUC34" s="2425"/>
      <c r="TUD34" s="2425"/>
      <c r="TUE34" s="2425"/>
      <c r="TUF34" s="2425"/>
      <c r="TUG34" s="2425"/>
      <c r="TUH34" s="2425"/>
      <c r="TUI34" s="2425"/>
      <c r="TUJ34" s="2425"/>
      <c r="TUK34" s="2425"/>
      <c r="TUL34" s="2425"/>
      <c r="TUM34" s="2425"/>
      <c r="TUN34" s="2425"/>
      <c r="TUO34" s="2425"/>
      <c r="TUP34" s="2425"/>
      <c r="TUQ34" s="2425"/>
      <c r="TUR34" s="2425"/>
      <c r="TUS34" s="2425"/>
      <c r="TUT34" s="2425"/>
      <c r="TUU34" s="2425"/>
      <c r="TUV34" s="2425"/>
      <c r="TUW34" s="2425"/>
      <c r="TUX34" s="2425"/>
      <c r="TUY34" s="2425"/>
      <c r="TUZ34" s="2425"/>
      <c r="TVA34" s="2425"/>
      <c r="TVB34" s="2425"/>
      <c r="TVC34" s="2425"/>
      <c r="TVD34" s="2425"/>
      <c r="TVE34" s="2425"/>
      <c r="TVF34" s="2425"/>
      <c r="TVG34" s="2425"/>
      <c r="TVH34" s="2425"/>
      <c r="TVI34" s="2425"/>
      <c r="TVJ34" s="2425"/>
      <c r="TVK34" s="2425"/>
      <c r="TVL34" s="2425"/>
      <c r="TVM34" s="2425"/>
      <c r="TVN34" s="2425"/>
      <c r="TVO34" s="2425"/>
      <c r="TVP34" s="2425"/>
      <c r="TVQ34" s="2425"/>
      <c r="TVR34" s="2425"/>
      <c r="TVS34" s="2425"/>
      <c r="TVT34" s="2425"/>
      <c r="TVU34" s="2425"/>
      <c r="TVV34" s="2425"/>
      <c r="TVW34" s="2425"/>
      <c r="TVX34" s="2425"/>
      <c r="TVY34" s="2425"/>
      <c r="TVZ34" s="2425"/>
      <c r="TWA34" s="2425"/>
      <c r="TWB34" s="2425"/>
      <c r="TWC34" s="2425"/>
      <c r="TWD34" s="2425"/>
      <c r="TWE34" s="2425"/>
      <c r="TWF34" s="2425"/>
      <c r="TWG34" s="2425"/>
      <c r="TWH34" s="2425"/>
      <c r="TWI34" s="2425"/>
      <c r="TWJ34" s="2425"/>
      <c r="TWK34" s="2425"/>
      <c r="TWL34" s="2425"/>
      <c r="TWM34" s="2425"/>
      <c r="TWN34" s="2425"/>
      <c r="TWO34" s="2425"/>
      <c r="TWP34" s="2425"/>
      <c r="TWQ34" s="2425"/>
      <c r="TWR34" s="2425"/>
      <c r="TWS34" s="2425"/>
      <c r="TWT34" s="2425"/>
      <c r="TWU34" s="2425"/>
      <c r="TWV34" s="2425"/>
      <c r="TWW34" s="2425"/>
      <c r="TWX34" s="2425"/>
      <c r="TWY34" s="2425"/>
      <c r="TWZ34" s="2425"/>
      <c r="TXA34" s="2425"/>
      <c r="TXB34" s="2425"/>
      <c r="TXC34" s="2425"/>
      <c r="TXD34" s="2425"/>
      <c r="TXE34" s="2425"/>
      <c r="TXF34" s="2425"/>
      <c r="TXG34" s="2425"/>
      <c r="TXH34" s="2425"/>
      <c r="TXI34" s="2425"/>
      <c r="TXJ34" s="2425"/>
      <c r="TXK34" s="2425"/>
      <c r="TXL34" s="2425"/>
      <c r="TXM34" s="2425"/>
      <c r="TXN34" s="2425"/>
      <c r="TXO34" s="2425"/>
      <c r="TXP34" s="2425"/>
      <c r="TXQ34" s="2425"/>
      <c r="TXR34" s="2425"/>
      <c r="TXS34" s="2425"/>
      <c r="TXT34" s="2425"/>
      <c r="TXU34" s="2425"/>
      <c r="TXV34" s="2425"/>
      <c r="TXW34" s="2425"/>
      <c r="TXX34" s="2425"/>
      <c r="TXY34" s="2425"/>
      <c r="TXZ34" s="2425"/>
      <c r="TYA34" s="2425"/>
      <c r="TYB34" s="2425"/>
      <c r="TYC34" s="2425"/>
      <c r="TYD34" s="2425"/>
      <c r="TYE34" s="2425"/>
      <c r="TYF34" s="2425"/>
      <c r="TYG34" s="2425"/>
      <c r="TYH34" s="2425"/>
      <c r="TYI34" s="2425"/>
      <c r="TYJ34" s="2425"/>
      <c r="TYK34" s="2425"/>
      <c r="TYL34" s="2425"/>
      <c r="TYM34" s="2425"/>
      <c r="TYN34" s="2425"/>
      <c r="TYO34" s="2425"/>
      <c r="TYP34" s="2425"/>
      <c r="TYQ34" s="2425"/>
      <c r="TYR34" s="2425"/>
      <c r="TYS34" s="2425"/>
      <c r="TYT34" s="2425"/>
      <c r="TYU34" s="2425"/>
      <c r="TYV34" s="2425"/>
      <c r="TYW34" s="2425"/>
      <c r="TYX34" s="2425"/>
      <c r="TYY34" s="2425"/>
      <c r="TYZ34" s="2425"/>
      <c r="TZA34" s="2425"/>
      <c r="TZB34" s="2425"/>
      <c r="TZC34" s="2425"/>
      <c r="TZD34" s="2425"/>
      <c r="TZE34" s="2425"/>
      <c r="TZF34" s="2425"/>
      <c r="TZG34" s="2425"/>
      <c r="TZH34" s="2425"/>
      <c r="TZI34" s="2425"/>
      <c r="TZJ34" s="2425"/>
      <c r="TZK34" s="2425"/>
      <c r="TZL34" s="2425"/>
      <c r="TZM34" s="2425"/>
      <c r="TZN34" s="2425"/>
      <c r="TZO34" s="2425"/>
      <c r="TZP34" s="2425"/>
      <c r="TZQ34" s="2425"/>
      <c r="TZR34" s="2425"/>
      <c r="TZS34" s="2425"/>
      <c r="TZT34" s="2425"/>
      <c r="TZU34" s="2425"/>
      <c r="TZV34" s="2425"/>
      <c r="TZW34" s="2425"/>
      <c r="TZX34" s="2425"/>
      <c r="TZY34" s="2425"/>
      <c r="TZZ34" s="2425"/>
      <c r="UAA34" s="2425"/>
      <c r="UAB34" s="2425"/>
      <c r="UAC34" s="2425"/>
      <c r="UAD34" s="2425"/>
      <c r="UAE34" s="2425"/>
      <c r="UAF34" s="2425"/>
      <c r="UAG34" s="2425"/>
      <c r="UAH34" s="2425"/>
      <c r="UAI34" s="2425"/>
      <c r="UAJ34" s="2425"/>
      <c r="UAK34" s="2425"/>
      <c r="UAL34" s="2425"/>
      <c r="UAM34" s="2425"/>
      <c r="UAN34" s="2425"/>
      <c r="UAO34" s="2425"/>
      <c r="UAP34" s="2425"/>
      <c r="UAQ34" s="2425"/>
      <c r="UAR34" s="2425"/>
      <c r="UAS34" s="2425"/>
      <c r="UAT34" s="2425"/>
      <c r="UAU34" s="2425"/>
      <c r="UAV34" s="2425"/>
      <c r="UAW34" s="2425"/>
      <c r="UAX34" s="2425"/>
      <c r="UAY34" s="2425"/>
      <c r="UAZ34" s="2425"/>
      <c r="UBA34" s="2425"/>
      <c r="UBB34" s="2425"/>
      <c r="UBC34" s="2425"/>
      <c r="UBD34" s="2425"/>
      <c r="UBE34" s="2425"/>
      <c r="UBF34" s="2425"/>
      <c r="UBG34" s="2425"/>
      <c r="UBH34" s="2425"/>
      <c r="UBI34" s="2425"/>
      <c r="UBJ34" s="2425"/>
      <c r="UBK34" s="2425"/>
      <c r="UBL34" s="2425"/>
      <c r="UBM34" s="2425"/>
      <c r="UBN34" s="2425"/>
      <c r="UBO34" s="2425"/>
      <c r="UBP34" s="2425"/>
      <c r="UBQ34" s="2425"/>
      <c r="UBR34" s="2425"/>
      <c r="UBS34" s="2425"/>
      <c r="UBT34" s="2425"/>
      <c r="UBU34" s="2425"/>
      <c r="UBV34" s="2425"/>
      <c r="UBW34" s="2425"/>
      <c r="UBX34" s="2425"/>
      <c r="UBY34" s="2425"/>
      <c r="UBZ34" s="2425"/>
      <c r="UCA34" s="2425"/>
      <c r="UCB34" s="2425"/>
      <c r="UCC34" s="2425"/>
      <c r="UCD34" s="2425"/>
      <c r="UCE34" s="2425"/>
      <c r="UCF34" s="2425"/>
      <c r="UCG34" s="2425"/>
      <c r="UCH34" s="2425"/>
      <c r="UCI34" s="2425"/>
      <c r="UCJ34" s="2425"/>
      <c r="UCK34" s="2425"/>
      <c r="UCL34" s="2425"/>
      <c r="UCM34" s="2425"/>
      <c r="UCN34" s="2425"/>
      <c r="UCO34" s="2425"/>
      <c r="UCP34" s="2425"/>
      <c r="UCQ34" s="2425"/>
      <c r="UCR34" s="2425"/>
      <c r="UCS34" s="2425"/>
      <c r="UCT34" s="2425"/>
      <c r="UCU34" s="2425"/>
      <c r="UCV34" s="2425"/>
      <c r="UCW34" s="2425"/>
      <c r="UCX34" s="2425"/>
      <c r="UCY34" s="2425"/>
      <c r="UCZ34" s="2425"/>
      <c r="UDA34" s="2425"/>
      <c r="UDB34" s="2425"/>
      <c r="UDC34" s="2425"/>
      <c r="UDD34" s="2425"/>
      <c r="UDE34" s="2425"/>
      <c r="UDF34" s="2425"/>
      <c r="UDG34" s="2425"/>
      <c r="UDH34" s="2425"/>
      <c r="UDI34" s="2425"/>
      <c r="UDJ34" s="2425"/>
      <c r="UDK34" s="2425"/>
      <c r="UDL34" s="2425"/>
      <c r="UDM34" s="2425"/>
      <c r="UDN34" s="2425"/>
      <c r="UDO34" s="2425"/>
      <c r="UDP34" s="2425"/>
      <c r="UDQ34" s="2425"/>
      <c r="UDR34" s="2425"/>
      <c r="UDS34" s="2425"/>
      <c r="UDT34" s="2425"/>
      <c r="UDU34" s="2425"/>
      <c r="UDV34" s="2425"/>
      <c r="UDW34" s="2425"/>
      <c r="UDX34" s="2425"/>
      <c r="UDY34" s="2425"/>
      <c r="UDZ34" s="2425"/>
      <c r="UEA34" s="2425"/>
      <c r="UEB34" s="2425"/>
      <c r="UEC34" s="2425"/>
      <c r="UED34" s="2425"/>
      <c r="UEE34" s="2425"/>
      <c r="UEF34" s="2425"/>
      <c r="UEG34" s="2425"/>
      <c r="UEH34" s="2425"/>
      <c r="UEI34" s="2425"/>
      <c r="UEJ34" s="2425"/>
      <c r="UEK34" s="2425"/>
      <c r="UEL34" s="2425"/>
      <c r="UEM34" s="2425"/>
      <c r="UEN34" s="2425"/>
      <c r="UEO34" s="2425"/>
      <c r="UEP34" s="2425"/>
      <c r="UEQ34" s="2425"/>
      <c r="UER34" s="2425"/>
      <c r="UES34" s="2425"/>
      <c r="UET34" s="2425"/>
      <c r="UEU34" s="2425"/>
      <c r="UEV34" s="2425"/>
      <c r="UEW34" s="2425"/>
      <c r="UEX34" s="2425"/>
      <c r="UEY34" s="2425"/>
      <c r="UEZ34" s="2425"/>
      <c r="UFA34" s="2425"/>
      <c r="UFB34" s="2425"/>
      <c r="UFC34" s="2425"/>
      <c r="UFD34" s="2425"/>
      <c r="UFE34" s="2425"/>
      <c r="UFF34" s="2425"/>
      <c r="UFG34" s="2425"/>
      <c r="UFH34" s="2425"/>
      <c r="UFI34" s="2425"/>
      <c r="UFJ34" s="2425"/>
      <c r="UFK34" s="2425"/>
      <c r="UFL34" s="2425"/>
      <c r="UFM34" s="2425"/>
      <c r="UFN34" s="2425"/>
      <c r="UFO34" s="2425"/>
      <c r="UFP34" s="2425"/>
      <c r="UFQ34" s="2425"/>
      <c r="UFR34" s="2425"/>
      <c r="UFS34" s="2425"/>
      <c r="UFT34" s="2425"/>
      <c r="UFU34" s="2425"/>
      <c r="UFV34" s="2425"/>
      <c r="UFW34" s="2425"/>
      <c r="UFX34" s="2425"/>
      <c r="UFY34" s="2425"/>
      <c r="UFZ34" s="2425"/>
      <c r="UGA34" s="2425"/>
      <c r="UGB34" s="2425"/>
      <c r="UGC34" s="2425"/>
      <c r="UGD34" s="2425"/>
      <c r="UGE34" s="2425"/>
      <c r="UGF34" s="2425"/>
      <c r="UGG34" s="2425"/>
      <c r="UGH34" s="2425"/>
      <c r="UGI34" s="2425"/>
      <c r="UGJ34" s="2425"/>
      <c r="UGK34" s="2425"/>
      <c r="UGL34" s="2425"/>
      <c r="UGM34" s="2425"/>
      <c r="UGN34" s="2425"/>
      <c r="UGO34" s="2425"/>
      <c r="UGP34" s="2425"/>
      <c r="UGQ34" s="2425"/>
      <c r="UGR34" s="2425"/>
      <c r="UGS34" s="2425"/>
      <c r="UGT34" s="2425"/>
      <c r="UGU34" s="2425"/>
      <c r="UGV34" s="2425"/>
      <c r="UGW34" s="2425"/>
      <c r="UGX34" s="2425"/>
      <c r="UGY34" s="2425"/>
      <c r="UGZ34" s="2425"/>
      <c r="UHA34" s="2425"/>
      <c r="UHB34" s="2425"/>
      <c r="UHC34" s="2425"/>
      <c r="UHD34" s="2425"/>
      <c r="UHE34" s="2425"/>
      <c r="UHF34" s="2425"/>
      <c r="UHG34" s="2425"/>
      <c r="UHH34" s="2425"/>
      <c r="UHI34" s="2425"/>
      <c r="UHJ34" s="2425"/>
      <c r="UHK34" s="2425"/>
      <c r="UHL34" s="2425"/>
      <c r="UHM34" s="2425"/>
      <c r="UHN34" s="2425"/>
      <c r="UHO34" s="2425"/>
      <c r="UHP34" s="2425"/>
      <c r="UHQ34" s="2425"/>
      <c r="UHR34" s="2425"/>
      <c r="UHS34" s="2425"/>
      <c r="UHT34" s="2425"/>
      <c r="UHU34" s="2425"/>
      <c r="UHV34" s="2425"/>
      <c r="UHW34" s="2425"/>
      <c r="UHX34" s="2425"/>
      <c r="UHY34" s="2425"/>
      <c r="UHZ34" s="2425"/>
      <c r="UIA34" s="2425"/>
      <c r="UIB34" s="2425"/>
      <c r="UIC34" s="2425"/>
      <c r="UID34" s="2425"/>
      <c r="UIE34" s="2425"/>
      <c r="UIF34" s="2425"/>
      <c r="UIG34" s="2425"/>
      <c r="UIH34" s="2425"/>
      <c r="UII34" s="2425"/>
      <c r="UIJ34" s="2425"/>
      <c r="UIK34" s="2425"/>
      <c r="UIL34" s="2425"/>
      <c r="UIM34" s="2425"/>
      <c r="UIN34" s="2425"/>
      <c r="UIO34" s="2425"/>
      <c r="UIP34" s="2425"/>
      <c r="UIQ34" s="2425"/>
      <c r="UIR34" s="2425"/>
      <c r="UIS34" s="2425"/>
      <c r="UIT34" s="2425"/>
      <c r="UIU34" s="2425"/>
      <c r="UIV34" s="2425"/>
      <c r="UIW34" s="2425"/>
      <c r="UIX34" s="2425"/>
      <c r="UIY34" s="2425"/>
      <c r="UIZ34" s="2425"/>
      <c r="UJA34" s="2425"/>
      <c r="UJB34" s="2425"/>
      <c r="UJC34" s="2425"/>
      <c r="UJD34" s="2425"/>
      <c r="UJE34" s="2425"/>
      <c r="UJF34" s="2425"/>
      <c r="UJG34" s="2425"/>
      <c r="UJH34" s="2425"/>
      <c r="UJI34" s="2425"/>
      <c r="UJJ34" s="2425"/>
      <c r="UJK34" s="2425"/>
      <c r="UJL34" s="2425"/>
      <c r="UJM34" s="2425"/>
      <c r="UJN34" s="2425"/>
      <c r="UJO34" s="2425"/>
      <c r="UJP34" s="2425"/>
      <c r="UJQ34" s="2425"/>
      <c r="UJR34" s="2425"/>
      <c r="UJS34" s="2425"/>
      <c r="UJT34" s="2425"/>
      <c r="UJU34" s="2425"/>
      <c r="UJV34" s="2425"/>
      <c r="UJW34" s="2425"/>
      <c r="UJX34" s="2425"/>
      <c r="UJY34" s="2425"/>
      <c r="UJZ34" s="2425"/>
      <c r="UKA34" s="2425"/>
      <c r="UKB34" s="2425"/>
      <c r="UKC34" s="2425"/>
      <c r="UKD34" s="2425"/>
      <c r="UKE34" s="2425"/>
      <c r="UKF34" s="2425"/>
      <c r="UKG34" s="2425"/>
      <c r="UKH34" s="2425"/>
      <c r="UKI34" s="2425"/>
      <c r="UKJ34" s="2425"/>
      <c r="UKK34" s="2425"/>
      <c r="UKL34" s="2425"/>
      <c r="UKM34" s="2425"/>
      <c r="UKN34" s="2425"/>
      <c r="UKO34" s="2425"/>
      <c r="UKP34" s="2425"/>
      <c r="UKQ34" s="2425"/>
      <c r="UKR34" s="2425"/>
      <c r="UKS34" s="2425"/>
      <c r="UKT34" s="2425"/>
      <c r="UKU34" s="2425"/>
      <c r="UKV34" s="2425"/>
      <c r="UKW34" s="2425"/>
      <c r="UKX34" s="2425"/>
      <c r="UKY34" s="2425"/>
      <c r="UKZ34" s="2425"/>
      <c r="ULA34" s="2425"/>
      <c r="ULB34" s="2425"/>
      <c r="ULC34" s="2425"/>
      <c r="ULD34" s="2425"/>
      <c r="ULE34" s="2425"/>
      <c r="ULF34" s="2425"/>
      <c r="ULG34" s="2425"/>
      <c r="ULH34" s="2425"/>
      <c r="ULI34" s="2425"/>
      <c r="ULJ34" s="2425"/>
      <c r="ULK34" s="2425"/>
      <c r="ULL34" s="2425"/>
      <c r="ULM34" s="2425"/>
      <c r="ULN34" s="2425"/>
      <c r="ULO34" s="2425"/>
      <c r="ULP34" s="2425"/>
      <c r="ULQ34" s="2425"/>
      <c r="ULR34" s="2425"/>
      <c r="ULS34" s="2425"/>
      <c r="ULT34" s="2425"/>
      <c r="ULU34" s="2425"/>
      <c r="ULV34" s="2425"/>
      <c r="ULW34" s="2425"/>
      <c r="ULX34" s="2425"/>
      <c r="ULY34" s="2425"/>
      <c r="ULZ34" s="2425"/>
      <c r="UMA34" s="2425"/>
      <c r="UMB34" s="2425"/>
      <c r="UMC34" s="2425"/>
      <c r="UMD34" s="2425"/>
      <c r="UME34" s="2425"/>
      <c r="UMF34" s="2425"/>
      <c r="UMG34" s="2425"/>
      <c r="UMH34" s="2425"/>
      <c r="UMI34" s="2425"/>
      <c r="UMJ34" s="2425"/>
      <c r="UMK34" s="2425"/>
      <c r="UML34" s="2425"/>
      <c r="UMM34" s="2425"/>
      <c r="UMN34" s="2425"/>
      <c r="UMO34" s="2425"/>
      <c r="UMP34" s="2425"/>
      <c r="UMQ34" s="2425"/>
      <c r="UMR34" s="2425"/>
      <c r="UMS34" s="2425"/>
      <c r="UMT34" s="2425"/>
      <c r="UMU34" s="2425"/>
      <c r="UMV34" s="2425"/>
      <c r="UMW34" s="2425"/>
      <c r="UMX34" s="2425"/>
      <c r="UMY34" s="2425"/>
      <c r="UMZ34" s="2425"/>
      <c r="UNA34" s="2425"/>
      <c r="UNB34" s="2425"/>
      <c r="UNC34" s="2425"/>
      <c r="UND34" s="2425"/>
      <c r="UNE34" s="2425"/>
      <c r="UNF34" s="2425"/>
      <c r="UNG34" s="2425"/>
      <c r="UNH34" s="2425"/>
      <c r="UNI34" s="2425"/>
      <c r="UNJ34" s="2425"/>
      <c r="UNK34" s="2425"/>
      <c r="UNL34" s="2425"/>
      <c r="UNM34" s="2425"/>
      <c r="UNN34" s="2425"/>
      <c r="UNO34" s="2425"/>
      <c r="UNP34" s="2425"/>
      <c r="UNQ34" s="2425"/>
      <c r="UNR34" s="2425"/>
      <c r="UNS34" s="2425"/>
      <c r="UNT34" s="2425"/>
      <c r="UNU34" s="2425"/>
      <c r="UNV34" s="2425"/>
      <c r="UNW34" s="2425"/>
      <c r="UNX34" s="2425"/>
      <c r="UNY34" s="2425"/>
      <c r="UNZ34" s="2425"/>
      <c r="UOA34" s="2425"/>
      <c r="UOB34" s="2425"/>
      <c r="UOC34" s="2425"/>
      <c r="UOD34" s="2425"/>
      <c r="UOE34" s="2425"/>
      <c r="UOF34" s="2425"/>
      <c r="UOG34" s="2425"/>
      <c r="UOH34" s="2425"/>
      <c r="UOI34" s="2425"/>
      <c r="UOJ34" s="2425"/>
      <c r="UOK34" s="2425"/>
      <c r="UOL34" s="2425"/>
      <c r="UOM34" s="2425"/>
      <c r="UON34" s="2425"/>
      <c r="UOO34" s="2425"/>
      <c r="UOP34" s="2425"/>
      <c r="UOQ34" s="2425"/>
      <c r="UOR34" s="2425"/>
      <c r="UOS34" s="2425"/>
      <c r="UOT34" s="2425"/>
      <c r="UOU34" s="2425"/>
      <c r="UOV34" s="2425"/>
      <c r="UOW34" s="2425"/>
      <c r="UOX34" s="2425"/>
      <c r="UOY34" s="2425"/>
      <c r="UOZ34" s="2425"/>
      <c r="UPA34" s="2425"/>
      <c r="UPB34" s="2425"/>
      <c r="UPC34" s="2425"/>
      <c r="UPD34" s="2425"/>
      <c r="UPE34" s="2425"/>
      <c r="UPF34" s="2425"/>
      <c r="UPG34" s="2425"/>
      <c r="UPH34" s="2425"/>
      <c r="UPI34" s="2425"/>
      <c r="UPJ34" s="2425"/>
      <c r="UPK34" s="2425"/>
      <c r="UPL34" s="2425"/>
      <c r="UPM34" s="2425"/>
      <c r="UPN34" s="2425"/>
      <c r="UPO34" s="2425"/>
      <c r="UPP34" s="2425"/>
      <c r="UPQ34" s="2425"/>
      <c r="UPR34" s="2425"/>
      <c r="UPS34" s="2425"/>
      <c r="UPT34" s="2425"/>
      <c r="UPU34" s="2425"/>
      <c r="UPV34" s="2425"/>
      <c r="UPW34" s="2425"/>
      <c r="UPX34" s="2425"/>
      <c r="UPY34" s="2425"/>
      <c r="UPZ34" s="2425"/>
      <c r="UQA34" s="2425"/>
      <c r="UQB34" s="2425"/>
      <c r="UQC34" s="2425"/>
      <c r="UQD34" s="2425"/>
      <c r="UQE34" s="2425"/>
      <c r="UQF34" s="2425"/>
      <c r="UQG34" s="2425"/>
      <c r="UQH34" s="2425"/>
      <c r="UQI34" s="2425"/>
      <c r="UQJ34" s="2425"/>
      <c r="UQK34" s="2425"/>
      <c r="UQL34" s="2425"/>
      <c r="UQM34" s="2425"/>
      <c r="UQN34" s="2425"/>
      <c r="UQO34" s="2425"/>
      <c r="UQP34" s="2425"/>
      <c r="UQQ34" s="2425"/>
      <c r="UQR34" s="2425"/>
      <c r="UQS34" s="2425"/>
      <c r="UQT34" s="2425"/>
      <c r="UQU34" s="2425"/>
      <c r="UQV34" s="2425"/>
      <c r="UQW34" s="2425"/>
      <c r="UQX34" s="2425"/>
      <c r="UQY34" s="2425"/>
      <c r="UQZ34" s="2425"/>
      <c r="URA34" s="2425"/>
      <c r="URB34" s="2425"/>
      <c r="URC34" s="2425"/>
      <c r="URD34" s="2425"/>
      <c r="URE34" s="2425"/>
      <c r="URF34" s="2425"/>
      <c r="URG34" s="2425"/>
      <c r="URH34" s="2425"/>
      <c r="URI34" s="2425"/>
      <c r="URJ34" s="2425"/>
      <c r="URK34" s="2425"/>
      <c r="URL34" s="2425"/>
      <c r="URM34" s="2425"/>
      <c r="URN34" s="2425"/>
      <c r="URO34" s="2425"/>
      <c r="URP34" s="2425"/>
      <c r="URQ34" s="2425"/>
      <c r="URR34" s="2425"/>
      <c r="URS34" s="2425"/>
      <c r="URT34" s="2425"/>
      <c r="URU34" s="2425"/>
      <c r="URV34" s="2425"/>
      <c r="URW34" s="2425"/>
      <c r="URX34" s="2425"/>
      <c r="URY34" s="2425"/>
      <c r="URZ34" s="2425"/>
      <c r="USA34" s="2425"/>
      <c r="USB34" s="2425"/>
      <c r="USC34" s="2425"/>
      <c r="USD34" s="2425"/>
      <c r="USE34" s="2425"/>
      <c r="USF34" s="2425"/>
      <c r="USG34" s="2425"/>
      <c r="USH34" s="2425"/>
      <c r="USI34" s="2425"/>
      <c r="USJ34" s="2425"/>
      <c r="USK34" s="2425"/>
      <c r="USL34" s="2425"/>
      <c r="USM34" s="2425"/>
      <c r="USN34" s="2425"/>
      <c r="USO34" s="2425"/>
      <c r="USP34" s="2425"/>
      <c r="USQ34" s="2425"/>
      <c r="USR34" s="2425"/>
      <c r="USS34" s="2425"/>
      <c r="UST34" s="2425"/>
      <c r="USU34" s="2425"/>
      <c r="USV34" s="2425"/>
      <c r="USW34" s="2425"/>
      <c r="USX34" s="2425"/>
      <c r="USY34" s="2425"/>
      <c r="USZ34" s="2425"/>
      <c r="UTA34" s="2425"/>
      <c r="UTB34" s="2425"/>
      <c r="UTC34" s="2425"/>
      <c r="UTD34" s="2425"/>
      <c r="UTE34" s="2425"/>
      <c r="UTF34" s="2425"/>
      <c r="UTG34" s="2425"/>
      <c r="UTH34" s="2425"/>
      <c r="UTI34" s="2425"/>
      <c r="UTJ34" s="2425"/>
      <c r="UTK34" s="2425"/>
      <c r="UTL34" s="2425"/>
      <c r="UTM34" s="2425"/>
      <c r="UTN34" s="2425"/>
      <c r="UTO34" s="2425"/>
      <c r="UTP34" s="2425"/>
      <c r="UTQ34" s="2425"/>
      <c r="UTR34" s="2425"/>
      <c r="UTS34" s="2425"/>
      <c r="UTT34" s="2425"/>
      <c r="UTU34" s="2425"/>
      <c r="UTV34" s="2425"/>
      <c r="UTW34" s="2425"/>
      <c r="UTX34" s="2425"/>
      <c r="UTY34" s="2425"/>
      <c r="UTZ34" s="2425"/>
      <c r="UUA34" s="2425"/>
      <c r="UUB34" s="2425"/>
      <c r="UUC34" s="2425"/>
      <c r="UUD34" s="2425"/>
      <c r="UUE34" s="2425"/>
      <c r="UUF34" s="2425"/>
      <c r="UUG34" s="2425"/>
      <c r="UUH34" s="2425"/>
      <c r="UUI34" s="2425"/>
      <c r="UUJ34" s="2425"/>
      <c r="UUK34" s="2425"/>
      <c r="UUL34" s="2425"/>
      <c r="UUM34" s="2425"/>
      <c r="UUN34" s="2425"/>
      <c r="UUO34" s="2425"/>
      <c r="UUP34" s="2425"/>
      <c r="UUQ34" s="2425"/>
      <c r="UUR34" s="2425"/>
      <c r="UUS34" s="2425"/>
      <c r="UUT34" s="2425"/>
      <c r="UUU34" s="2425"/>
      <c r="UUV34" s="2425"/>
      <c r="UUW34" s="2425"/>
      <c r="UUX34" s="2425"/>
      <c r="UUY34" s="2425"/>
      <c r="UUZ34" s="2425"/>
      <c r="UVA34" s="2425"/>
      <c r="UVB34" s="2425"/>
      <c r="UVC34" s="2425"/>
      <c r="UVD34" s="2425"/>
      <c r="UVE34" s="2425"/>
      <c r="UVF34" s="2425"/>
      <c r="UVG34" s="2425"/>
      <c r="UVH34" s="2425"/>
      <c r="UVI34" s="2425"/>
      <c r="UVJ34" s="2425"/>
      <c r="UVK34" s="2425"/>
      <c r="UVL34" s="2425"/>
      <c r="UVM34" s="2425"/>
      <c r="UVN34" s="2425"/>
      <c r="UVO34" s="2425"/>
      <c r="UVP34" s="2425"/>
      <c r="UVQ34" s="2425"/>
      <c r="UVR34" s="2425"/>
      <c r="UVS34" s="2425"/>
      <c r="UVT34" s="2425"/>
      <c r="UVU34" s="2425"/>
      <c r="UVV34" s="2425"/>
      <c r="UVW34" s="2425"/>
      <c r="UVX34" s="2425"/>
      <c r="UVY34" s="2425"/>
      <c r="UVZ34" s="2425"/>
      <c r="UWA34" s="2425"/>
      <c r="UWB34" s="2425"/>
      <c r="UWC34" s="2425"/>
      <c r="UWD34" s="2425"/>
      <c r="UWE34" s="2425"/>
      <c r="UWF34" s="2425"/>
      <c r="UWG34" s="2425"/>
      <c r="UWH34" s="2425"/>
      <c r="UWI34" s="2425"/>
      <c r="UWJ34" s="2425"/>
      <c r="UWK34" s="2425"/>
      <c r="UWL34" s="2425"/>
      <c r="UWM34" s="2425"/>
      <c r="UWN34" s="2425"/>
      <c r="UWO34" s="2425"/>
      <c r="UWP34" s="2425"/>
      <c r="UWQ34" s="2425"/>
      <c r="UWR34" s="2425"/>
      <c r="UWS34" s="2425"/>
      <c r="UWT34" s="2425"/>
      <c r="UWU34" s="2425"/>
      <c r="UWV34" s="2425"/>
      <c r="UWW34" s="2425"/>
      <c r="UWX34" s="2425"/>
      <c r="UWY34" s="2425"/>
      <c r="UWZ34" s="2425"/>
      <c r="UXA34" s="2425"/>
      <c r="UXB34" s="2425"/>
      <c r="UXC34" s="2425"/>
      <c r="UXD34" s="2425"/>
      <c r="UXE34" s="2425"/>
      <c r="UXF34" s="2425"/>
      <c r="UXG34" s="2425"/>
      <c r="UXH34" s="2425"/>
      <c r="UXI34" s="2425"/>
      <c r="UXJ34" s="2425"/>
      <c r="UXK34" s="2425"/>
      <c r="UXL34" s="2425"/>
      <c r="UXM34" s="2425"/>
      <c r="UXN34" s="2425"/>
      <c r="UXO34" s="2425"/>
      <c r="UXP34" s="2425"/>
      <c r="UXQ34" s="2425"/>
      <c r="UXR34" s="2425"/>
      <c r="UXS34" s="2425"/>
      <c r="UXT34" s="2425"/>
      <c r="UXU34" s="2425"/>
      <c r="UXV34" s="2425"/>
      <c r="UXW34" s="2425"/>
      <c r="UXX34" s="2425"/>
      <c r="UXY34" s="2425"/>
      <c r="UXZ34" s="2425"/>
      <c r="UYA34" s="2425"/>
      <c r="UYB34" s="2425"/>
      <c r="UYC34" s="2425"/>
      <c r="UYD34" s="2425"/>
      <c r="UYE34" s="2425"/>
      <c r="UYF34" s="2425"/>
      <c r="UYG34" s="2425"/>
      <c r="UYH34" s="2425"/>
      <c r="UYI34" s="2425"/>
      <c r="UYJ34" s="2425"/>
      <c r="UYK34" s="2425"/>
      <c r="UYL34" s="2425"/>
      <c r="UYM34" s="2425"/>
      <c r="UYN34" s="2425"/>
      <c r="UYO34" s="2425"/>
      <c r="UYP34" s="2425"/>
      <c r="UYQ34" s="2425"/>
      <c r="UYR34" s="2425"/>
      <c r="UYS34" s="2425"/>
      <c r="UYT34" s="2425"/>
      <c r="UYU34" s="2425"/>
      <c r="UYV34" s="2425"/>
      <c r="UYW34" s="2425"/>
      <c r="UYX34" s="2425"/>
      <c r="UYY34" s="2425"/>
      <c r="UYZ34" s="2425"/>
      <c r="UZA34" s="2425"/>
      <c r="UZB34" s="2425"/>
      <c r="UZC34" s="2425"/>
      <c r="UZD34" s="2425"/>
      <c r="UZE34" s="2425"/>
      <c r="UZF34" s="2425"/>
      <c r="UZG34" s="2425"/>
      <c r="UZH34" s="2425"/>
      <c r="UZI34" s="2425"/>
      <c r="UZJ34" s="2425"/>
      <c r="UZK34" s="2425"/>
      <c r="UZL34" s="2425"/>
      <c r="UZM34" s="2425"/>
      <c r="UZN34" s="2425"/>
      <c r="UZO34" s="2425"/>
      <c r="UZP34" s="2425"/>
      <c r="UZQ34" s="2425"/>
      <c r="UZR34" s="2425"/>
      <c r="UZS34" s="2425"/>
      <c r="UZT34" s="2425"/>
      <c r="UZU34" s="2425"/>
      <c r="UZV34" s="2425"/>
      <c r="UZW34" s="2425"/>
      <c r="UZX34" s="2425"/>
      <c r="UZY34" s="2425"/>
      <c r="UZZ34" s="2425"/>
      <c r="VAA34" s="2425"/>
      <c r="VAB34" s="2425"/>
      <c r="VAC34" s="2425"/>
      <c r="VAD34" s="2425"/>
      <c r="VAE34" s="2425"/>
      <c r="VAF34" s="2425"/>
      <c r="VAG34" s="2425"/>
      <c r="VAH34" s="2425"/>
      <c r="VAI34" s="2425"/>
      <c r="VAJ34" s="2425"/>
      <c r="VAK34" s="2425"/>
      <c r="VAL34" s="2425"/>
      <c r="VAM34" s="2425"/>
      <c r="VAN34" s="2425"/>
      <c r="VAO34" s="2425"/>
      <c r="VAP34" s="2425"/>
      <c r="VAQ34" s="2425"/>
      <c r="VAR34" s="2425"/>
      <c r="VAS34" s="2425"/>
      <c r="VAT34" s="2425"/>
      <c r="VAU34" s="2425"/>
      <c r="VAV34" s="2425"/>
      <c r="VAW34" s="2425"/>
      <c r="VAX34" s="2425"/>
      <c r="VAY34" s="2425"/>
      <c r="VAZ34" s="2425"/>
      <c r="VBA34" s="2425"/>
      <c r="VBB34" s="2425"/>
      <c r="VBC34" s="2425"/>
      <c r="VBD34" s="2425"/>
      <c r="VBE34" s="2425"/>
      <c r="VBF34" s="2425"/>
      <c r="VBG34" s="2425"/>
      <c r="VBH34" s="2425"/>
      <c r="VBI34" s="2425"/>
      <c r="VBJ34" s="2425"/>
      <c r="VBK34" s="2425"/>
      <c r="VBL34" s="2425"/>
      <c r="VBM34" s="2425"/>
      <c r="VBN34" s="2425"/>
      <c r="VBO34" s="2425"/>
      <c r="VBP34" s="2425"/>
      <c r="VBQ34" s="2425"/>
      <c r="VBR34" s="2425"/>
      <c r="VBS34" s="2425"/>
      <c r="VBT34" s="2425"/>
      <c r="VBU34" s="2425"/>
      <c r="VBV34" s="2425"/>
      <c r="VBW34" s="2425"/>
      <c r="VBX34" s="2425"/>
      <c r="VBY34" s="2425"/>
      <c r="VBZ34" s="2425"/>
      <c r="VCA34" s="2425"/>
      <c r="VCB34" s="2425"/>
      <c r="VCC34" s="2425"/>
      <c r="VCD34" s="2425"/>
      <c r="VCE34" s="2425"/>
      <c r="VCF34" s="2425"/>
      <c r="VCG34" s="2425"/>
      <c r="VCH34" s="2425"/>
      <c r="VCI34" s="2425"/>
      <c r="VCJ34" s="2425"/>
      <c r="VCK34" s="2425"/>
      <c r="VCL34" s="2425"/>
      <c r="VCM34" s="2425"/>
      <c r="VCN34" s="2425"/>
      <c r="VCO34" s="2425"/>
      <c r="VCP34" s="2425"/>
      <c r="VCQ34" s="2425"/>
      <c r="VCR34" s="2425"/>
      <c r="VCS34" s="2425"/>
      <c r="VCT34" s="2425"/>
      <c r="VCU34" s="2425"/>
      <c r="VCV34" s="2425"/>
      <c r="VCW34" s="2425"/>
      <c r="VCX34" s="2425"/>
      <c r="VCY34" s="2425"/>
      <c r="VCZ34" s="2425"/>
      <c r="VDA34" s="2425"/>
      <c r="VDB34" s="2425"/>
      <c r="VDC34" s="2425"/>
      <c r="VDD34" s="2425"/>
      <c r="VDE34" s="2425"/>
      <c r="VDF34" s="2425"/>
      <c r="VDG34" s="2425"/>
      <c r="VDH34" s="2425"/>
      <c r="VDI34" s="2425"/>
      <c r="VDJ34" s="2425"/>
      <c r="VDK34" s="2425"/>
      <c r="VDL34" s="2425"/>
      <c r="VDM34" s="2425"/>
      <c r="VDN34" s="2425"/>
      <c r="VDO34" s="2425"/>
      <c r="VDP34" s="2425"/>
      <c r="VDQ34" s="2425"/>
      <c r="VDR34" s="2425"/>
      <c r="VDS34" s="2425"/>
      <c r="VDT34" s="2425"/>
      <c r="VDU34" s="2425"/>
      <c r="VDV34" s="2425"/>
      <c r="VDW34" s="2425"/>
      <c r="VDX34" s="2425"/>
      <c r="VDY34" s="2425"/>
      <c r="VDZ34" s="2425"/>
      <c r="VEA34" s="2425"/>
      <c r="VEB34" s="2425"/>
      <c r="VEC34" s="2425"/>
      <c r="VED34" s="2425"/>
      <c r="VEE34" s="2425"/>
      <c r="VEF34" s="2425"/>
      <c r="VEG34" s="2425"/>
      <c r="VEH34" s="2425"/>
      <c r="VEI34" s="2425"/>
      <c r="VEJ34" s="2425"/>
      <c r="VEK34" s="2425"/>
      <c r="VEL34" s="2425"/>
      <c r="VEM34" s="2425"/>
      <c r="VEN34" s="2425"/>
      <c r="VEO34" s="2425"/>
      <c r="VEP34" s="2425"/>
      <c r="VEQ34" s="2425"/>
      <c r="VER34" s="2425"/>
      <c r="VES34" s="2425"/>
      <c r="VET34" s="2425"/>
      <c r="VEU34" s="2425"/>
      <c r="VEV34" s="2425"/>
      <c r="VEW34" s="2425"/>
      <c r="VEX34" s="2425"/>
      <c r="VEY34" s="2425"/>
      <c r="VEZ34" s="2425"/>
      <c r="VFA34" s="2425"/>
      <c r="VFB34" s="2425"/>
      <c r="VFC34" s="2425"/>
      <c r="VFD34" s="2425"/>
      <c r="VFE34" s="2425"/>
      <c r="VFF34" s="2425"/>
      <c r="VFG34" s="2425"/>
      <c r="VFH34" s="2425"/>
      <c r="VFI34" s="2425"/>
      <c r="VFJ34" s="2425"/>
      <c r="VFK34" s="2425"/>
      <c r="VFL34" s="2425"/>
      <c r="VFM34" s="2425"/>
      <c r="VFN34" s="2425"/>
      <c r="VFO34" s="2425"/>
      <c r="VFP34" s="2425"/>
      <c r="VFQ34" s="2425"/>
      <c r="VFR34" s="2425"/>
      <c r="VFS34" s="2425"/>
      <c r="VFT34" s="2425"/>
      <c r="VFU34" s="2425"/>
      <c r="VFV34" s="2425"/>
      <c r="VFW34" s="2425"/>
      <c r="VFX34" s="2425"/>
      <c r="VFY34" s="2425"/>
      <c r="VFZ34" s="2425"/>
      <c r="VGA34" s="2425"/>
      <c r="VGB34" s="2425"/>
      <c r="VGC34" s="2425"/>
      <c r="VGD34" s="2425"/>
      <c r="VGE34" s="2425"/>
      <c r="VGF34" s="2425"/>
      <c r="VGG34" s="2425"/>
      <c r="VGH34" s="2425"/>
      <c r="VGI34" s="2425"/>
      <c r="VGJ34" s="2425"/>
      <c r="VGK34" s="2425"/>
      <c r="VGL34" s="2425"/>
      <c r="VGM34" s="2425"/>
      <c r="VGN34" s="2425"/>
      <c r="VGO34" s="2425"/>
      <c r="VGP34" s="2425"/>
      <c r="VGQ34" s="2425"/>
      <c r="VGR34" s="2425"/>
      <c r="VGS34" s="2425"/>
      <c r="VGT34" s="2425"/>
      <c r="VGU34" s="2425"/>
      <c r="VGV34" s="2425"/>
      <c r="VGW34" s="2425"/>
      <c r="VGX34" s="2425"/>
      <c r="VGY34" s="2425"/>
      <c r="VGZ34" s="2425"/>
      <c r="VHA34" s="2425"/>
      <c r="VHB34" s="2425"/>
      <c r="VHC34" s="2425"/>
      <c r="VHD34" s="2425"/>
      <c r="VHE34" s="2425"/>
      <c r="VHF34" s="2425"/>
      <c r="VHG34" s="2425"/>
      <c r="VHH34" s="2425"/>
      <c r="VHI34" s="2425"/>
      <c r="VHJ34" s="2425"/>
      <c r="VHK34" s="2425"/>
      <c r="VHL34" s="2425"/>
      <c r="VHM34" s="2425"/>
      <c r="VHN34" s="2425"/>
      <c r="VHO34" s="2425"/>
      <c r="VHP34" s="2425"/>
      <c r="VHQ34" s="2425"/>
      <c r="VHR34" s="2425"/>
      <c r="VHS34" s="2425"/>
      <c r="VHT34" s="2425"/>
      <c r="VHU34" s="2425"/>
      <c r="VHV34" s="2425"/>
      <c r="VHW34" s="2425"/>
      <c r="VHX34" s="2425"/>
      <c r="VHY34" s="2425"/>
      <c r="VHZ34" s="2425"/>
      <c r="VIA34" s="2425"/>
      <c r="VIB34" s="2425"/>
      <c r="VIC34" s="2425"/>
      <c r="VID34" s="2425"/>
      <c r="VIE34" s="2425"/>
      <c r="VIF34" s="2425"/>
      <c r="VIG34" s="2425"/>
      <c r="VIH34" s="2425"/>
      <c r="VII34" s="2425"/>
      <c r="VIJ34" s="2425"/>
      <c r="VIK34" s="2425"/>
      <c r="VIL34" s="2425"/>
      <c r="VIM34" s="2425"/>
      <c r="VIN34" s="2425"/>
      <c r="VIO34" s="2425"/>
      <c r="VIP34" s="2425"/>
      <c r="VIQ34" s="2425"/>
      <c r="VIR34" s="2425"/>
      <c r="VIS34" s="2425"/>
      <c r="VIT34" s="2425"/>
      <c r="VIU34" s="2425"/>
      <c r="VIV34" s="2425"/>
      <c r="VIW34" s="2425"/>
      <c r="VIX34" s="2425"/>
      <c r="VIY34" s="2425"/>
      <c r="VIZ34" s="2425"/>
      <c r="VJA34" s="2425"/>
      <c r="VJB34" s="2425"/>
      <c r="VJC34" s="2425"/>
      <c r="VJD34" s="2425"/>
      <c r="VJE34" s="2425"/>
      <c r="VJF34" s="2425"/>
      <c r="VJG34" s="2425"/>
      <c r="VJH34" s="2425"/>
      <c r="VJI34" s="2425"/>
      <c r="VJJ34" s="2425"/>
      <c r="VJK34" s="2425"/>
      <c r="VJL34" s="2425"/>
      <c r="VJM34" s="2425"/>
      <c r="VJN34" s="2425"/>
      <c r="VJO34" s="2425"/>
      <c r="VJP34" s="2425"/>
      <c r="VJQ34" s="2425"/>
      <c r="VJR34" s="2425"/>
      <c r="VJS34" s="2425"/>
      <c r="VJT34" s="2425"/>
      <c r="VJU34" s="2425"/>
      <c r="VJV34" s="2425"/>
      <c r="VJW34" s="2425"/>
      <c r="VJX34" s="2425"/>
      <c r="VJY34" s="2425"/>
      <c r="VJZ34" s="2425"/>
      <c r="VKA34" s="2425"/>
      <c r="VKB34" s="2425"/>
      <c r="VKC34" s="2425"/>
      <c r="VKD34" s="2425"/>
      <c r="VKE34" s="2425"/>
      <c r="VKF34" s="2425"/>
      <c r="VKG34" s="2425"/>
      <c r="VKH34" s="2425"/>
      <c r="VKI34" s="2425"/>
      <c r="VKJ34" s="2425"/>
      <c r="VKK34" s="2425"/>
      <c r="VKL34" s="2425"/>
      <c r="VKM34" s="2425"/>
      <c r="VKN34" s="2425"/>
      <c r="VKO34" s="2425"/>
      <c r="VKP34" s="2425"/>
      <c r="VKQ34" s="2425"/>
      <c r="VKR34" s="2425"/>
      <c r="VKS34" s="2425"/>
      <c r="VKT34" s="2425"/>
      <c r="VKU34" s="2425"/>
      <c r="VKV34" s="2425"/>
      <c r="VKW34" s="2425"/>
      <c r="VKX34" s="2425"/>
      <c r="VKY34" s="2425"/>
      <c r="VKZ34" s="2425"/>
      <c r="VLA34" s="2425"/>
      <c r="VLB34" s="2425"/>
      <c r="VLC34" s="2425"/>
      <c r="VLD34" s="2425"/>
      <c r="VLE34" s="2425"/>
      <c r="VLF34" s="2425"/>
      <c r="VLG34" s="2425"/>
      <c r="VLH34" s="2425"/>
      <c r="VLI34" s="2425"/>
      <c r="VLJ34" s="2425"/>
      <c r="VLK34" s="2425"/>
      <c r="VLL34" s="2425"/>
      <c r="VLM34" s="2425"/>
      <c r="VLN34" s="2425"/>
      <c r="VLO34" s="2425"/>
      <c r="VLP34" s="2425"/>
      <c r="VLQ34" s="2425"/>
      <c r="VLR34" s="2425"/>
      <c r="VLS34" s="2425"/>
      <c r="VLT34" s="2425"/>
      <c r="VLU34" s="2425"/>
      <c r="VLV34" s="2425"/>
      <c r="VLW34" s="2425"/>
      <c r="VLX34" s="2425"/>
      <c r="VLY34" s="2425"/>
      <c r="VLZ34" s="2425"/>
      <c r="VMA34" s="2425"/>
      <c r="VMB34" s="2425"/>
      <c r="VMC34" s="2425"/>
      <c r="VMD34" s="2425"/>
      <c r="VME34" s="2425"/>
      <c r="VMF34" s="2425"/>
      <c r="VMG34" s="2425"/>
      <c r="VMH34" s="2425"/>
      <c r="VMI34" s="2425"/>
      <c r="VMJ34" s="2425"/>
      <c r="VMK34" s="2425"/>
      <c r="VML34" s="2425"/>
      <c r="VMM34" s="2425"/>
      <c r="VMN34" s="2425"/>
      <c r="VMO34" s="2425"/>
      <c r="VMP34" s="2425"/>
      <c r="VMQ34" s="2425"/>
      <c r="VMR34" s="2425"/>
      <c r="VMS34" s="2425"/>
      <c r="VMT34" s="2425"/>
      <c r="VMU34" s="2425"/>
      <c r="VMV34" s="2425"/>
      <c r="VMW34" s="2425"/>
      <c r="VMX34" s="2425"/>
      <c r="VMY34" s="2425"/>
      <c r="VMZ34" s="2425"/>
      <c r="VNA34" s="2425"/>
      <c r="VNB34" s="2425"/>
      <c r="VNC34" s="2425"/>
      <c r="VND34" s="2425"/>
      <c r="VNE34" s="2425"/>
      <c r="VNF34" s="2425"/>
      <c r="VNG34" s="2425"/>
      <c r="VNH34" s="2425"/>
      <c r="VNI34" s="2425"/>
      <c r="VNJ34" s="2425"/>
      <c r="VNK34" s="2425"/>
      <c r="VNL34" s="2425"/>
      <c r="VNM34" s="2425"/>
      <c r="VNN34" s="2425"/>
      <c r="VNO34" s="2425"/>
      <c r="VNP34" s="2425"/>
      <c r="VNQ34" s="2425"/>
      <c r="VNR34" s="2425"/>
      <c r="VNS34" s="2425"/>
      <c r="VNT34" s="2425"/>
      <c r="VNU34" s="2425"/>
      <c r="VNV34" s="2425"/>
      <c r="VNW34" s="2425"/>
      <c r="VNX34" s="2425"/>
      <c r="VNY34" s="2425"/>
      <c r="VNZ34" s="2425"/>
      <c r="VOA34" s="2425"/>
      <c r="VOB34" s="2425"/>
      <c r="VOC34" s="2425"/>
      <c r="VOD34" s="2425"/>
      <c r="VOE34" s="2425"/>
      <c r="VOF34" s="2425"/>
      <c r="VOG34" s="2425"/>
      <c r="VOH34" s="2425"/>
      <c r="VOI34" s="2425"/>
      <c r="VOJ34" s="2425"/>
      <c r="VOK34" s="2425"/>
      <c r="VOL34" s="2425"/>
      <c r="VOM34" s="2425"/>
      <c r="VON34" s="2425"/>
      <c r="VOO34" s="2425"/>
      <c r="VOP34" s="2425"/>
      <c r="VOQ34" s="2425"/>
      <c r="VOR34" s="2425"/>
      <c r="VOS34" s="2425"/>
      <c r="VOT34" s="2425"/>
      <c r="VOU34" s="2425"/>
      <c r="VOV34" s="2425"/>
      <c r="VOW34" s="2425"/>
      <c r="VOX34" s="2425"/>
      <c r="VOY34" s="2425"/>
      <c r="VOZ34" s="2425"/>
      <c r="VPA34" s="2425"/>
      <c r="VPB34" s="2425"/>
      <c r="VPC34" s="2425"/>
      <c r="VPD34" s="2425"/>
      <c r="VPE34" s="2425"/>
      <c r="VPF34" s="2425"/>
      <c r="VPG34" s="2425"/>
      <c r="VPH34" s="2425"/>
      <c r="VPI34" s="2425"/>
      <c r="VPJ34" s="2425"/>
      <c r="VPK34" s="2425"/>
      <c r="VPL34" s="2425"/>
      <c r="VPM34" s="2425"/>
      <c r="VPN34" s="2425"/>
      <c r="VPO34" s="2425"/>
      <c r="VPP34" s="2425"/>
      <c r="VPQ34" s="2425"/>
      <c r="VPR34" s="2425"/>
      <c r="VPS34" s="2425"/>
      <c r="VPT34" s="2425"/>
      <c r="VPU34" s="2425"/>
      <c r="VPV34" s="2425"/>
      <c r="VPW34" s="2425"/>
      <c r="VPX34" s="2425"/>
      <c r="VPY34" s="2425"/>
      <c r="VPZ34" s="2425"/>
      <c r="VQA34" s="2425"/>
      <c r="VQB34" s="2425"/>
      <c r="VQC34" s="2425"/>
      <c r="VQD34" s="2425"/>
      <c r="VQE34" s="2425"/>
      <c r="VQF34" s="2425"/>
      <c r="VQG34" s="2425"/>
      <c r="VQH34" s="2425"/>
      <c r="VQI34" s="2425"/>
      <c r="VQJ34" s="2425"/>
      <c r="VQK34" s="2425"/>
      <c r="VQL34" s="2425"/>
      <c r="VQM34" s="2425"/>
      <c r="VQN34" s="2425"/>
      <c r="VQO34" s="2425"/>
      <c r="VQP34" s="2425"/>
      <c r="VQQ34" s="2425"/>
      <c r="VQR34" s="2425"/>
      <c r="VQS34" s="2425"/>
      <c r="VQT34" s="2425"/>
      <c r="VQU34" s="2425"/>
      <c r="VQV34" s="2425"/>
      <c r="VQW34" s="2425"/>
      <c r="VQX34" s="2425"/>
      <c r="VQY34" s="2425"/>
      <c r="VQZ34" s="2425"/>
      <c r="VRA34" s="2425"/>
      <c r="VRB34" s="2425"/>
      <c r="VRC34" s="2425"/>
      <c r="VRD34" s="2425"/>
      <c r="VRE34" s="2425"/>
      <c r="VRF34" s="2425"/>
      <c r="VRG34" s="2425"/>
      <c r="VRH34" s="2425"/>
      <c r="VRI34" s="2425"/>
      <c r="VRJ34" s="2425"/>
      <c r="VRK34" s="2425"/>
      <c r="VRL34" s="2425"/>
      <c r="VRM34" s="2425"/>
      <c r="VRN34" s="2425"/>
      <c r="VRO34" s="2425"/>
      <c r="VRP34" s="2425"/>
      <c r="VRQ34" s="2425"/>
      <c r="VRR34" s="2425"/>
      <c r="VRS34" s="2425"/>
      <c r="VRT34" s="2425"/>
      <c r="VRU34" s="2425"/>
      <c r="VRV34" s="2425"/>
      <c r="VRW34" s="2425"/>
      <c r="VRX34" s="2425"/>
      <c r="VRY34" s="2425"/>
      <c r="VRZ34" s="2425"/>
      <c r="VSA34" s="2425"/>
      <c r="VSB34" s="2425"/>
      <c r="VSC34" s="2425"/>
      <c r="VSD34" s="2425"/>
      <c r="VSE34" s="2425"/>
      <c r="VSF34" s="2425"/>
      <c r="VSG34" s="2425"/>
      <c r="VSH34" s="2425"/>
      <c r="VSI34" s="2425"/>
      <c r="VSJ34" s="2425"/>
      <c r="VSK34" s="2425"/>
      <c r="VSL34" s="2425"/>
      <c r="VSM34" s="2425"/>
      <c r="VSN34" s="2425"/>
      <c r="VSO34" s="2425"/>
      <c r="VSP34" s="2425"/>
      <c r="VSQ34" s="2425"/>
      <c r="VSR34" s="2425"/>
      <c r="VSS34" s="2425"/>
      <c r="VST34" s="2425"/>
      <c r="VSU34" s="2425"/>
      <c r="VSV34" s="2425"/>
      <c r="VSW34" s="2425"/>
      <c r="VSX34" s="2425"/>
      <c r="VSY34" s="2425"/>
      <c r="VSZ34" s="2425"/>
      <c r="VTA34" s="2425"/>
      <c r="VTB34" s="2425"/>
      <c r="VTC34" s="2425"/>
      <c r="VTD34" s="2425"/>
      <c r="VTE34" s="2425"/>
      <c r="VTF34" s="2425"/>
      <c r="VTG34" s="2425"/>
      <c r="VTH34" s="2425"/>
      <c r="VTI34" s="2425"/>
      <c r="VTJ34" s="2425"/>
      <c r="VTK34" s="2425"/>
      <c r="VTL34" s="2425"/>
      <c r="VTM34" s="2425"/>
      <c r="VTN34" s="2425"/>
      <c r="VTO34" s="2425"/>
      <c r="VTP34" s="2425"/>
      <c r="VTQ34" s="2425"/>
      <c r="VTR34" s="2425"/>
      <c r="VTS34" s="2425"/>
      <c r="VTT34" s="2425"/>
      <c r="VTU34" s="2425"/>
      <c r="VTV34" s="2425"/>
      <c r="VTW34" s="2425"/>
      <c r="VTX34" s="2425"/>
      <c r="VTY34" s="2425"/>
      <c r="VTZ34" s="2425"/>
      <c r="VUA34" s="2425"/>
      <c r="VUB34" s="2425"/>
      <c r="VUC34" s="2425"/>
      <c r="VUD34" s="2425"/>
      <c r="VUE34" s="2425"/>
      <c r="VUF34" s="2425"/>
      <c r="VUG34" s="2425"/>
      <c r="VUH34" s="2425"/>
      <c r="VUI34" s="2425"/>
      <c r="VUJ34" s="2425"/>
      <c r="VUK34" s="2425"/>
      <c r="VUL34" s="2425"/>
      <c r="VUM34" s="2425"/>
      <c r="VUN34" s="2425"/>
      <c r="VUO34" s="2425"/>
      <c r="VUP34" s="2425"/>
      <c r="VUQ34" s="2425"/>
      <c r="VUR34" s="2425"/>
      <c r="VUS34" s="2425"/>
      <c r="VUT34" s="2425"/>
      <c r="VUU34" s="2425"/>
      <c r="VUV34" s="2425"/>
      <c r="VUW34" s="2425"/>
      <c r="VUX34" s="2425"/>
      <c r="VUY34" s="2425"/>
      <c r="VUZ34" s="2425"/>
      <c r="VVA34" s="2425"/>
      <c r="VVB34" s="2425"/>
      <c r="VVC34" s="2425"/>
      <c r="VVD34" s="2425"/>
      <c r="VVE34" s="2425"/>
      <c r="VVF34" s="2425"/>
      <c r="VVG34" s="2425"/>
      <c r="VVH34" s="2425"/>
      <c r="VVI34" s="2425"/>
      <c r="VVJ34" s="2425"/>
      <c r="VVK34" s="2425"/>
      <c r="VVL34" s="2425"/>
      <c r="VVM34" s="2425"/>
      <c r="VVN34" s="2425"/>
      <c r="VVO34" s="2425"/>
      <c r="VVP34" s="2425"/>
      <c r="VVQ34" s="2425"/>
      <c r="VVR34" s="2425"/>
      <c r="VVS34" s="2425"/>
      <c r="VVT34" s="2425"/>
      <c r="VVU34" s="2425"/>
      <c r="VVV34" s="2425"/>
      <c r="VVW34" s="2425"/>
      <c r="VVX34" s="2425"/>
      <c r="VVY34" s="2425"/>
      <c r="VVZ34" s="2425"/>
      <c r="VWA34" s="2425"/>
      <c r="VWB34" s="2425"/>
      <c r="VWC34" s="2425"/>
      <c r="VWD34" s="2425"/>
      <c r="VWE34" s="2425"/>
      <c r="VWF34" s="2425"/>
      <c r="VWG34" s="2425"/>
      <c r="VWH34" s="2425"/>
      <c r="VWI34" s="2425"/>
      <c r="VWJ34" s="2425"/>
      <c r="VWK34" s="2425"/>
      <c r="VWL34" s="2425"/>
      <c r="VWM34" s="2425"/>
      <c r="VWN34" s="2425"/>
      <c r="VWO34" s="2425"/>
      <c r="VWP34" s="2425"/>
      <c r="VWQ34" s="2425"/>
      <c r="VWR34" s="2425"/>
      <c r="VWS34" s="2425"/>
      <c r="VWT34" s="2425"/>
      <c r="VWU34" s="2425"/>
      <c r="VWV34" s="2425"/>
      <c r="VWW34" s="2425"/>
      <c r="VWX34" s="2425"/>
      <c r="VWY34" s="2425"/>
      <c r="VWZ34" s="2425"/>
      <c r="VXA34" s="2425"/>
      <c r="VXB34" s="2425"/>
      <c r="VXC34" s="2425"/>
      <c r="VXD34" s="2425"/>
      <c r="VXE34" s="2425"/>
      <c r="VXF34" s="2425"/>
      <c r="VXG34" s="2425"/>
      <c r="VXH34" s="2425"/>
      <c r="VXI34" s="2425"/>
      <c r="VXJ34" s="2425"/>
      <c r="VXK34" s="2425"/>
      <c r="VXL34" s="2425"/>
      <c r="VXM34" s="2425"/>
      <c r="VXN34" s="2425"/>
      <c r="VXO34" s="2425"/>
      <c r="VXP34" s="2425"/>
      <c r="VXQ34" s="2425"/>
      <c r="VXR34" s="2425"/>
      <c r="VXS34" s="2425"/>
      <c r="VXT34" s="2425"/>
      <c r="VXU34" s="2425"/>
      <c r="VXV34" s="2425"/>
      <c r="VXW34" s="2425"/>
      <c r="VXX34" s="2425"/>
      <c r="VXY34" s="2425"/>
      <c r="VXZ34" s="2425"/>
      <c r="VYA34" s="2425"/>
      <c r="VYB34" s="2425"/>
      <c r="VYC34" s="2425"/>
      <c r="VYD34" s="2425"/>
      <c r="VYE34" s="2425"/>
      <c r="VYF34" s="2425"/>
      <c r="VYG34" s="2425"/>
      <c r="VYH34" s="2425"/>
      <c r="VYI34" s="2425"/>
      <c r="VYJ34" s="2425"/>
      <c r="VYK34" s="2425"/>
      <c r="VYL34" s="2425"/>
      <c r="VYM34" s="2425"/>
      <c r="VYN34" s="2425"/>
      <c r="VYO34" s="2425"/>
      <c r="VYP34" s="2425"/>
      <c r="VYQ34" s="2425"/>
      <c r="VYR34" s="2425"/>
      <c r="VYS34" s="2425"/>
      <c r="VYT34" s="2425"/>
      <c r="VYU34" s="2425"/>
      <c r="VYV34" s="2425"/>
      <c r="VYW34" s="2425"/>
      <c r="VYX34" s="2425"/>
      <c r="VYY34" s="2425"/>
      <c r="VYZ34" s="2425"/>
      <c r="VZA34" s="2425"/>
      <c r="VZB34" s="2425"/>
      <c r="VZC34" s="2425"/>
      <c r="VZD34" s="2425"/>
      <c r="VZE34" s="2425"/>
      <c r="VZF34" s="2425"/>
      <c r="VZG34" s="2425"/>
      <c r="VZH34" s="2425"/>
      <c r="VZI34" s="2425"/>
      <c r="VZJ34" s="2425"/>
      <c r="VZK34" s="2425"/>
      <c r="VZL34" s="2425"/>
      <c r="VZM34" s="2425"/>
      <c r="VZN34" s="2425"/>
      <c r="VZO34" s="2425"/>
      <c r="VZP34" s="2425"/>
      <c r="VZQ34" s="2425"/>
      <c r="VZR34" s="2425"/>
      <c r="VZS34" s="2425"/>
      <c r="VZT34" s="2425"/>
      <c r="VZU34" s="2425"/>
      <c r="VZV34" s="2425"/>
      <c r="VZW34" s="2425"/>
      <c r="VZX34" s="2425"/>
      <c r="VZY34" s="2425"/>
      <c r="VZZ34" s="2425"/>
      <c r="WAA34" s="2425"/>
      <c r="WAB34" s="2425"/>
      <c r="WAC34" s="2425"/>
      <c r="WAD34" s="2425"/>
      <c r="WAE34" s="2425"/>
      <c r="WAF34" s="2425"/>
      <c r="WAG34" s="2425"/>
      <c r="WAH34" s="2425"/>
      <c r="WAI34" s="2425"/>
      <c r="WAJ34" s="2425"/>
      <c r="WAK34" s="2425"/>
      <c r="WAL34" s="2425"/>
      <c r="WAM34" s="2425"/>
      <c r="WAN34" s="2425"/>
      <c r="WAO34" s="2425"/>
      <c r="WAP34" s="2425"/>
      <c r="WAQ34" s="2425"/>
      <c r="WAR34" s="2425"/>
      <c r="WAS34" s="2425"/>
      <c r="WAT34" s="2425"/>
      <c r="WAU34" s="2425"/>
      <c r="WAV34" s="2425"/>
      <c r="WAW34" s="2425"/>
      <c r="WAX34" s="2425"/>
      <c r="WAY34" s="2425"/>
      <c r="WAZ34" s="2425"/>
      <c r="WBA34" s="2425"/>
      <c r="WBB34" s="2425"/>
      <c r="WBC34" s="2425"/>
      <c r="WBD34" s="2425"/>
      <c r="WBE34" s="2425"/>
      <c r="WBF34" s="2425"/>
      <c r="WBG34" s="2425"/>
      <c r="WBH34" s="2425"/>
      <c r="WBI34" s="2425"/>
      <c r="WBJ34" s="2425"/>
      <c r="WBK34" s="2425"/>
      <c r="WBL34" s="2425"/>
      <c r="WBM34" s="2425"/>
      <c r="WBN34" s="2425"/>
      <c r="WBO34" s="2425"/>
      <c r="WBP34" s="2425"/>
      <c r="WBQ34" s="2425"/>
      <c r="WBR34" s="2425"/>
      <c r="WBS34" s="2425"/>
      <c r="WBT34" s="2425"/>
      <c r="WBU34" s="2425"/>
      <c r="WBV34" s="2425"/>
      <c r="WBW34" s="2425"/>
      <c r="WBX34" s="2425"/>
      <c r="WBY34" s="2425"/>
      <c r="WBZ34" s="2425"/>
      <c r="WCA34" s="2425"/>
      <c r="WCB34" s="2425"/>
      <c r="WCC34" s="2425"/>
      <c r="WCD34" s="2425"/>
      <c r="WCE34" s="2425"/>
      <c r="WCF34" s="2425"/>
      <c r="WCG34" s="2425"/>
      <c r="WCH34" s="2425"/>
      <c r="WCI34" s="2425"/>
      <c r="WCJ34" s="2425"/>
      <c r="WCK34" s="2425"/>
      <c r="WCL34" s="2425"/>
      <c r="WCM34" s="2425"/>
      <c r="WCN34" s="2425"/>
      <c r="WCO34" s="2425"/>
      <c r="WCP34" s="2425"/>
      <c r="WCQ34" s="2425"/>
      <c r="WCR34" s="2425"/>
      <c r="WCS34" s="2425"/>
      <c r="WCT34" s="2425"/>
      <c r="WCU34" s="2425"/>
      <c r="WCV34" s="2425"/>
      <c r="WCW34" s="2425"/>
      <c r="WCX34" s="2425"/>
      <c r="WCY34" s="2425"/>
      <c r="WCZ34" s="2425"/>
      <c r="WDA34" s="2425"/>
      <c r="WDB34" s="2425"/>
      <c r="WDC34" s="2425"/>
      <c r="WDD34" s="2425"/>
      <c r="WDE34" s="2425"/>
      <c r="WDF34" s="2425"/>
      <c r="WDG34" s="2425"/>
      <c r="WDH34" s="2425"/>
      <c r="WDI34" s="2425"/>
      <c r="WDJ34" s="2425"/>
      <c r="WDK34" s="2425"/>
      <c r="WDL34" s="2425"/>
      <c r="WDM34" s="2425"/>
      <c r="WDN34" s="2425"/>
      <c r="WDO34" s="2425"/>
      <c r="WDP34" s="2425"/>
      <c r="WDQ34" s="2425"/>
      <c r="WDR34" s="2425"/>
      <c r="WDS34" s="2425"/>
      <c r="WDT34" s="2425"/>
      <c r="WDU34" s="2425"/>
      <c r="WDV34" s="2425"/>
      <c r="WDW34" s="2425"/>
      <c r="WDX34" s="2425"/>
      <c r="WDY34" s="2425"/>
      <c r="WDZ34" s="2425"/>
      <c r="WEA34" s="2425"/>
      <c r="WEB34" s="2425"/>
      <c r="WEC34" s="2425"/>
      <c r="WED34" s="2425"/>
      <c r="WEE34" s="2425"/>
      <c r="WEF34" s="2425"/>
      <c r="WEG34" s="2425"/>
      <c r="WEH34" s="2425"/>
      <c r="WEI34" s="2425"/>
      <c r="WEJ34" s="2425"/>
      <c r="WEK34" s="2425"/>
      <c r="WEL34" s="2425"/>
      <c r="WEM34" s="2425"/>
      <c r="WEN34" s="2425"/>
      <c r="WEO34" s="2425"/>
      <c r="WEP34" s="2425"/>
      <c r="WEQ34" s="2425"/>
      <c r="WER34" s="2425"/>
      <c r="WES34" s="2425"/>
      <c r="WET34" s="2425"/>
      <c r="WEU34" s="2425"/>
      <c r="WEV34" s="2425"/>
      <c r="WEW34" s="2425"/>
      <c r="WEX34" s="2425"/>
      <c r="WEY34" s="2425"/>
      <c r="WEZ34" s="2425"/>
      <c r="WFA34" s="2425"/>
      <c r="WFB34" s="2425"/>
      <c r="WFC34" s="2425"/>
      <c r="WFD34" s="2425"/>
      <c r="WFE34" s="2425"/>
      <c r="WFF34" s="2425"/>
      <c r="WFG34" s="2425"/>
      <c r="WFH34" s="2425"/>
      <c r="WFI34" s="2425"/>
      <c r="WFJ34" s="2425"/>
      <c r="WFK34" s="2425"/>
      <c r="WFL34" s="2425"/>
      <c r="WFM34" s="2425"/>
      <c r="WFN34" s="2425"/>
      <c r="WFO34" s="2425"/>
      <c r="WFP34" s="2425"/>
      <c r="WFQ34" s="2425"/>
      <c r="WFR34" s="2425"/>
      <c r="WFS34" s="2425"/>
      <c r="WFT34" s="2425"/>
      <c r="WFU34" s="2425"/>
      <c r="WFV34" s="2425"/>
      <c r="WFW34" s="2425"/>
      <c r="WFX34" s="2425"/>
      <c r="WFY34" s="2425"/>
      <c r="WFZ34" s="2425"/>
      <c r="WGA34" s="2425"/>
      <c r="WGB34" s="2425"/>
      <c r="WGC34" s="2425"/>
      <c r="WGD34" s="2425"/>
      <c r="WGE34" s="2425"/>
      <c r="WGF34" s="2425"/>
      <c r="WGG34" s="2425"/>
      <c r="WGH34" s="2425"/>
      <c r="WGI34" s="2425"/>
      <c r="WGJ34" s="2425"/>
      <c r="WGK34" s="2425"/>
      <c r="WGL34" s="2425"/>
      <c r="WGM34" s="2425"/>
      <c r="WGN34" s="2425"/>
      <c r="WGO34" s="2425"/>
      <c r="WGP34" s="2425"/>
      <c r="WGQ34" s="2425"/>
      <c r="WGR34" s="2425"/>
      <c r="WGS34" s="2425"/>
      <c r="WGT34" s="2425"/>
      <c r="WGU34" s="2425"/>
      <c r="WGV34" s="2425"/>
      <c r="WGW34" s="2425"/>
      <c r="WGX34" s="2425"/>
      <c r="WGY34" s="2425"/>
      <c r="WGZ34" s="2425"/>
      <c r="WHA34" s="2425"/>
      <c r="WHB34" s="2425"/>
      <c r="WHC34" s="2425"/>
      <c r="WHD34" s="2425"/>
      <c r="WHE34" s="2425"/>
      <c r="WHF34" s="2425"/>
      <c r="WHG34" s="2425"/>
      <c r="WHH34" s="2425"/>
      <c r="WHI34" s="2425"/>
      <c r="WHJ34" s="2425"/>
      <c r="WHK34" s="2425"/>
      <c r="WHL34" s="2425"/>
      <c r="WHM34" s="2425"/>
      <c r="WHN34" s="2425"/>
      <c r="WHO34" s="2425"/>
      <c r="WHP34" s="2425"/>
      <c r="WHQ34" s="2425"/>
      <c r="WHR34" s="2425"/>
      <c r="WHS34" s="2425"/>
      <c r="WHT34" s="2425"/>
      <c r="WHU34" s="2425"/>
      <c r="WHV34" s="2425"/>
      <c r="WHW34" s="2425"/>
      <c r="WHX34" s="2425"/>
      <c r="WHY34" s="2425"/>
      <c r="WHZ34" s="2425"/>
      <c r="WIA34" s="2425"/>
      <c r="WIB34" s="2425"/>
      <c r="WIC34" s="2425"/>
      <c r="WID34" s="2425"/>
      <c r="WIE34" s="2425"/>
      <c r="WIF34" s="2425"/>
      <c r="WIG34" s="2425"/>
      <c r="WIH34" s="2425"/>
      <c r="WII34" s="2425"/>
      <c r="WIJ34" s="2425"/>
      <c r="WIK34" s="2425"/>
      <c r="WIL34" s="2425"/>
      <c r="WIM34" s="2425"/>
      <c r="WIN34" s="2425"/>
      <c r="WIO34" s="2425"/>
      <c r="WIP34" s="2425"/>
      <c r="WIQ34" s="2425"/>
      <c r="WIR34" s="2425"/>
      <c r="WIS34" s="2425"/>
      <c r="WIT34" s="2425"/>
      <c r="WIU34" s="2425"/>
      <c r="WIV34" s="2425"/>
      <c r="WIW34" s="2425"/>
      <c r="WIX34" s="2425"/>
      <c r="WIY34" s="2425"/>
      <c r="WIZ34" s="2425"/>
      <c r="WJA34" s="2425"/>
      <c r="WJB34" s="2425"/>
      <c r="WJC34" s="2425"/>
      <c r="WJD34" s="2425"/>
      <c r="WJE34" s="2425"/>
      <c r="WJF34" s="2425"/>
      <c r="WJG34" s="2425"/>
      <c r="WJH34" s="2425"/>
      <c r="WJI34" s="2425"/>
      <c r="WJJ34" s="2425"/>
      <c r="WJK34" s="2425"/>
      <c r="WJL34" s="2425"/>
      <c r="WJM34" s="2425"/>
      <c r="WJN34" s="2425"/>
      <c r="WJO34" s="2425"/>
      <c r="WJP34" s="2425"/>
      <c r="WJQ34" s="2425"/>
      <c r="WJR34" s="2425"/>
      <c r="WJS34" s="2425"/>
      <c r="WJT34" s="2425"/>
      <c r="WJU34" s="2425"/>
      <c r="WJV34" s="2425"/>
      <c r="WJW34" s="2425"/>
      <c r="WJX34" s="2425"/>
      <c r="WJY34" s="2425"/>
      <c r="WJZ34" s="2425"/>
      <c r="WKA34" s="2425"/>
      <c r="WKB34" s="2425"/>
      <c r="WKC34" s="2425"/>
      <c r="WKD34" s="2425"/>
      <c r="WKE34" s="2425"/>
      <c r="WKF34" s="2425"/>
      <c r="WKG34" s="2425"/>
      <c r="WKH34" s="2425"/>
      <c r="WKI34" s="2425"/>
      <c r="WKJ34" s="2425"/>
      <c r="WKK34" s="2425"/>
      <c r="WKL34" s="2425"/>
      <c r="WKM34" s="2425"/>
      <c r="WKN34" s="2425"/>
      <c r="WKO34" s="2425"/>
      <c r="WKP34" s="2425"/>
      <c r="WKQ34" s="2425"/>
      <c r="WKR34" s="2425"/>
      <c r="WKS34" s="2425"/>
      <c r="WKT34" s="2425"/>
      <c r="WKU34" s="2425"/>
      <c r="WKV34" s="2425"/>
      <c r="WKW34" s="2425"/>
      <c r="WKX34" s="2425"/>
      <c r="WKY34" s="2425"/>
      <c r="WKZ34" s="2425"/>
      <c r="WLA34" s="2425"/>
      <c r="WLB34" s="2425"/>
      <c r="WLC34" s="2425"/>
      <c r="WLD34" s="2425"/>
      <c r="WLE34" s="2425"/>
      <c r="WLF34" s="2425"/>
      <c r="WLG34" s="2425"/>
      <c r="WLH34" s="2425"/>
      <c r="WLI34" s="2425"/>
      <c r="WLJ34" s="2425"/>
      <c r="WLK34" s="2425"/>
      <c r="WLL34" s="2425"/>
      <c r="WLM34" s="2425"/>
      <c r="WLN34" s="2425"/>
      <c r="WLO34" s="2425"/>
      <c r="WLP34" s="2425"/>
      <c r="WLQ34" s="2425"/>
      <c r="WLR34" s="2425"/>
      <c r="WLS34" s="2425"/>
      <c r="WLT34" s="2425"/>
      <c r="WLU34" s="2425"/>
      <c r="WLV34" s="2425"/>
      <c r="WLW34" s="2425"/>
      <c r="WLX34" s="2425"/>
      <c r="WLY34" s="2425"/>
      <c r="WLZ34" s="2425"/>
      <c r="WMA34" s="2425"/>
      <c r="WMB34" s="2425"/>
      <c r="WMC34" s="2425"/>
      <c r="WMD34" s="2425"/>
      <c r="WME34" s="2425"/>
      <c r="WMF34" s="2425"/>
      <c r="WMG34" s="2425"/>
      <c r="WMH34" s="2425"/>
      <c r="WMI34" s="2425"/>
      <c r="WMJ34" s="2425"/>
      <c r="WMK34" s="2425"/>
      <c r="WML34" s="2425"/>
      <c r="WMM34" s="2425"/>
      <c r="WMN34" s="2425"/>
      <c r="WMO34" s="2425"/>
      <c r="WMP34" s="2425"/>
      <c r="WMQ34" s="2425"/>
      <c r="WMR34" s="2425"/>
      <c r="WMS34" s="2425"/>
      <c r="WMT34" s="2425"/>
      <c r="WMU34" s="2425"/>
      <c r="WMV34" s="2425"/>
      <c r="WMW34" s="2425"/>
      <c r="WMX34" s="2425"/>
      <c r="WMY34" s="2425"/>
      <c r="WMZ34" s="2425"/>
      <c r="WNA34" s="2425"/>
      <c r="WNB34" s="2425"/>
      <c r="WNC34" s="2425"/>
      <c r="WND34" s="2425"/>
      <c r="WNE34" s="2425"/>
      <c r="WNF34" s="2425"/>
      <c r="WNG34" s="2425"/>
      <c r="WNH34" s="2425"/>
      <c r="WNI34" s="2425"/>
      <c r="WNJ34" s="2425"/>
      <c r="WNK34" s="2425"/>
      <c r="WNL34" s="2425"/>
      <c r="WNM34" s="2425"/>
      <c r="WNN34" s="2425"/>
      <c r="WNO34" s="2425"/>
      <c r="WNP34" s="2425"/>
      <c r="WNQ34" s="2425"/>
      <c r="WNR34" s="2425"/>
      <c r="WNS34" s="2425"/>
      <c r="WNT34" s="2425"/>
      <c r="WNU34" s="2425"/>
      <c r="WNV34" s="2425"/>
      <c r="WNW34" s="2425"/>
      <c r="WNX34" s="2425"/>
      <c r="WNY34" s="2425"/>
      <c r="WNZ34" s="2425"/>
      <c r="WOA34" s="2425"/>
      <c r="WOB34" s="2425"/>
      <c r="WOC34" s="2425"/>
      <c r="WOD34" s="2425"/>
      <c r="WOE34" s="2425"/>
      <c r="WOF34" s="2425"/>
      <c r="WOG34" s="2425"/>
      <c r="WOH34" s="2425"/>
      <c r="WOI34" s="2425"/>
      <c r="WOJ34" s="2425"/>
      <c r="WOK34" s="2425"/>
      <c r="WOL34" s="2425"/>
      <c r="WOM34" s="2425"/>
      <c r="WON34" s="2425"/>
      <c r="WOO34" s="2425"/>
      <c r="WOP34" s="2425"/>
      <c r="WOQ34" s="2425"/>
      <c r="WOR34" s="2425"/>
      <c r="WOS34" s="2425"/>
      <c r="WOT34" s="2425"/>
      <c r="WOU34" s="2425"/>
      <c r="WOV34" s="2425"/>
      <c r="WOW34" s="2425"/>
      <c r="WOX34" s="2425"/>
      <c r="WOY34" s="2425"/>
      <c r="WOZ34" s="2425"/>
      <c r="WPA34" s="2425"/>
      <c r="WPB34" s="2425"/>
      <c r="WPC34" s="2425"/>
      <c r="WPD34" s="2425"/>
      <c r="WPE34" s="2425"/>
      <c r="WPF34" s="2425"/>
      <c r="WPG34" s="2425"/>
      <c r="WPH34" s="2425"/>
      <c r="WPI34" s="2425"/>
      <c r="WPJ34" s="2425"/>
      <c r="WPK34" s="2425"/>
      <c r="WPL34" s="2425"/>
      <c r="WPM34" s="2425"/>
      <c r="WPN34" s="2425"/>
      <c r="WPO34" s="2425"/>
      <c r="WPP34" s="2425"/>
      <c r="WPQ34" s="2425"/>
      <c r="WPR34" s="2425"/>
      <c r="WPS34" s="2425"/>
      <c r="WPT34" s="2425"/>
      <c r="WPU34" s="2425"/>
      <c r="WPV34" s="2425"/>
      <c r="WPW34" s="2425"/>
      <c r="WPX34" s="2425"/>
      <c r="WPY34" s="2425"/>
      <c r="WPZ34" s="2425"/>
      <c r="WQA34" s="2425"/>
      <c r="WQB34" s="2425"/>
      <c r="WQC34" s="2425"/>
      <c r="WQD34" s="2425"/>
      <c r="WQE34" s="2425"/>
      <c r="WQF34" s="2425"/>
      <c r="WQG34" s="2425"/>
      <c r="WQH34" s="2425"/>
      <c r="WQI34" s="2425"/>
      <c r="WQJ34" s="2425"/>
      <c r="WQK34" s="2425"/>
      <c r="WQL34" s="2425"/>
      <c r="WQM34" s="2425"/>
      <c r="WQN34" s="2425"/>
      <c r="WQO34" s="2425"/>
      <c r="WQP34" s="2425"/>
      <c r="WQQ34" s="2425"/>
      <c r="WQR34" s="2425"/>
      <c r="WQS34" s="2425"/>
      <c r="WQT34" s="2425"/>
      <c r="WQU34" s="2425"/>
      <c r="WQV34" s="2425"/>
      <c r="WQW34" s="2425"/>
      <c r="WQX34" s="2425"/>
      <c r="WQY34" s="2425"/>
      <c r="WQZ34" s="2425"/>
      <c r="WRA34" s="2425"/>
      <c r="WRB34" s="2425"/>
      <c r="WRC34" s="2425"/>
      <c r="WRD34" s="2425"/>
      <c r="WRE34" s="2425"/>
      <c r="WRF34" s="2425"/>
      <c r="WRG34" s="2425"/>
      <c r="WRH34" s="2425"/>
      <c r="WRI34" s="2425"/>
      <c r="WRJ34" s="2425"/>
      <c r="WRK34" s="2425"/>
      <c r="WRL34" s="2425"/>
      <c r="WRM34" s="2425"/>
      <c r="WRN34" s="2425"/>
      <c r="WRO34" s="2425"/>
      <c r="WRP34" s="2425"/>
      <c r="WRQ34" s="2425"/>
      <c r="WRR34" s="2425"/>
      <c r="WRS34" s="2425"/>
      <c r="WRT34" s="2425"/>
      <c r="WRU34" s="2425"/>
      <c r="WRV34" s="2425"/>
      <c r="WRW34" s="2425"/>
      <c r="WRX34" s="2425"/>
      <c r="WRY34" s="2425"/>
      <c r="WRZ34" s="2425"/>
      <c r="WSA34" s="2425"/>
      <c r="WSB34" s="2425"/>
      <c r="WSC34" s="2425"/>
      <c r="WSD34" s="2425"/>
      <c r="WSE34" s="2425"/>
      <c r="WSF34" s="2425"/>
      <c r="WSG34" s="2425"/>
      <c r="WSH34" s="2425"/>
      <c r="WSI34" s="2425"/>
      <c r="WSJ34" s="2425"/>
      <c r="WSK34" s="2425"/>
      <c r="WSL34" s="2425"/>
      <c r="WSM34" s="2425"/>
      <c r="WSN34" s="2425"/>
      <c r="WSO34" s="2425"/>
      <c r="WSP34" s="2425"/>
      <c r="WSQ34" s="2425"/>
      <c r="WSR34" s="2425"/>
      <c r="WSS34" s="2425"/>
      <c r="WST34" s="2425"/>
      <c r="WSU34" s="2425"/>
      <c r="WSV34" s="2425"/>
      <c r="WSW34" s="2425"/>
      <c r="WSX34" s="2425"/>
      <c r="WSY34" s="2425"/>
      <c r="WSZ34" s="2425"/>
      <c r="WTA34" s="2425"/>
      <c r="WTB34" s="2425"/>
      <c r="WTC34" s="2425"/>
      <c r="WTD34" s="2425"/>
      <c r="WTE34" s="2425"/>
      <c r="WTF34" s="2425"/>
      <c r="WTG34" s="2425"/>
      <c r="WTH34" s="2425"/>
      <c r="WTI34" s="2425"/>
      <c r="WTJ34" s="2425"/>
      <c r="WTK34" s="2425"/>
      <c r="WTL34" s="2425"/>
      <c r="WTM34" s="2425"/>
      <c r="WTN34" s="2425"/>
      <c r="WTO34" s="2425"/>
      <c r="WTP34" s="2425"/>
      <c r="WTQ34" s="2425"/>
      <c r="WTR34" s="2425"/>
      <c r="WTS34" s="2425"/>
      <c r="WTT34" s="2425"/>
      <c r="WTU34" s="2425"/>
      <c r="WTV34" s="2425"/>
      <c r="WTW34" s="2425"/>
      <c r="WTX34" s="2425"/>
      <c r="WTY34" s="2425"/>
      <c r="WTZ34" s="2425"/>
      <c r="WUA34" s="2425"/>
      <c r="WUB34" s="2425"/>
      <c r="WUC34" s="2425"/>
      <c r="WUD34" s="2425"/>
      <c r="WUE34" s="2425"/>
      <c r="WUF34" s="2425"/>
      <c r="WUG34" s="2425"/>
      <c r="WUH34" s="2425"/>
      <c r="WUI34" s="2425"/>
      <c r="WUJ34" s="2425"/>
      <c r="WUK34" s="2425"/>
      <c r="WUL34" s="2425"/>
      <c r="WUM34" s="2425"/>
      <c r="WUN34" s="2425"/>
      <c r="WUO34" s="2425"/>
      <c r="WUP34" s="2425"/>
      <c r="WUQ34" s="2425"/>
      <c r="WUR34" s="2425"/>
      <c r="WUS34" s="2425"/>
      <c r="WUT34" s="2425"/>
      <c r="WUU34" s="2425"/>
      <c r="WUV34" s="2425"/>
      <c r="WUW34" s="2425"/>
      <c r="WUX34" s="2425"/>
      <c r="WUY34" s="2425"/>
      <c r="WUZ34" s="2425"/>
      <c r="WVA34" s="2425"/>
      <c r="WVB34" s="2425"/>
      <c r="WVC34" s="2425"/>
      <c r="WVD34" s="2425"/>
      <c r="WVE34" s="2425"/>
      <c r="WVF34" s="2425"/>
      <c r="WVG34" s="2425"/>
      <c r="WVH34" s="2425"/>
      <c r="WVI34" s="2425"/>
      <c r="WVJ34" s="2425"/>
      <c r="WVK34" s="2425"/>
      <c r="WVL34" s="2425"/>
      <c r="WVM34" s="2425"/>
      <c r="WVN34" s="2425"/>
      <c r="WVO34" s="2425"/>
      <c r="WVP34" s="2425"/>
      <c r="WVQ34" s="2425"/>
      <c r="WVR34" s="2425"/>
      <c r="WVS34" s="2425"/>
      <c r="WVT34" s="2425"/>
      <c r="WVU34" s="2425"/>
      <c r="WVV34" s="2425"/>
      <c r="WVW34" s="2425"/>
      <c r="WVX34" s="2425"/>
      <c r="WVY34" s="2425"/>
      <c r="WVZ34" s="2425"/>
      <c r="WWA34" s="2425"/>
      <c r="WWB34" s="2425"/>
      <c r="WWC34" s="2425"/>
      <c r="WWD34" s="2425"/>
      <c r="WWE34" s="2425"/>
      <c r="WWF34" s="2425"/>
      <c r="WWG34" s="2425"/>
      <c r="WWH34" s="2425"/>
      <c r="WWI34" s="2425"/>
      <c r="WWJ34" s="2425"/>
      <c r="WWK34" s="2425"/>
      <c r="WWL34" s="2425"/>
      <c r="WWM34" s="2425"/>
      <c r="WWN34" s="2425"/>
      <c r="WWO34" s="2425"/>
      <c r="WWP34" s="2425"/>
      <c r="WWQ34" s="2425"/>
      <c r="WWR34" s="2425"/>
      <c r="WWS34" s="2425"/>
      <c r="WWT34" s="2425"/>
      <c r="WWU34" s="2425"/>
      <c r="WWV34" s="2425"/>
      <c r="WWW34" s="2425"/>
      <c r="WWX34" s="2425"/>
      <c r="WWY34" s="2425"/>
      <c r="WWZ34" s="2425"/>
      <c r="WXA34" s="2425"/>
      <c r="WXB34" s="2425"/>
      <c r="WXC34" s="2425"/>
      <c r="WXD34" s="2425"/>
      <c r="WXE34" s="2425"/>
      <c r="WXF34" s="2425"/>
      <c r="WXG34" s="2425"/>
      <c r="WXH34" s="2425"/>
      <c r="WXI34" s="2425"/>
      <c r="WXJ34" s="2425"/>
      <c r="WXK34" s="2425"/>
      <c r="WXL34" s="2425"/>
      <c r="WXM34" s="2425"/>
      <c r="WXN34" s="2425"/>
      <c r="WXO34" s="2425"/>
      <c r="WXP34" s="2425"/>
      <c r="WXQ34" s="2425"/>
      <c r="WXR34" s="2425"/>
      <c r="WXS34" s="2425"/>
      <c r="WXT34" s="2425"/>
      <c r="WXU34" s="2425"/>
      <c r="WXV34" s="2425"/>
      <c r="WXW34" s="2425"/>
      <c r="WXX34" s="2425"/>
      <c r="WXY34" s="2425"/>
      <c r="WXZ34" s="2425"/>
      <c r="WYA34" s="2425"/>
      <c r="WYB34" s="2425"/>
      <c r="WYC34" s="2425"/>
      <c r="WYD34" s="2425"/>
      <c r="WYE34" s="2425"/>
      <c r="WYF34" s="2425"/>
      <c r="WYG34" s="2425"/>
      <c r="WYH34" s="2425"/>
      <c r="WYI34" s="2425"/>
      <c r="WYJ34" s="2425"/>
      <c r="WYK34" s="2425"/>
      <c r="WYL34" s="2425"/>
      <c r="WYM34" s="2425"/>
      <c r="WYN34" s="2425"/>
      <c r="WYO34" s="2425"/>
      <c r="WYP34" s="2425"/>
      <c r="WYQ34" s="2425"/>
      <c r="WYR34" s="2425"/>
      <c r="WYS34" s="2425"/>
      <c r="WYT34" s="2425"/>
      <c r="WYU34" s="2425"/>
      <c r="WYV34" s="2425"/>
      <c r="WYW34" s="2425"/>
      <c r="WYX34" s="2425"/>
      <c r="WYY34" s="2425"/>
      <c r="WYZ34" s="2425"/>
      <c r="WZA34" s="2425"/>
      <c r="WZB34" s="2425"/>
      <c r="WZC34" s="2425"/>
      <c r="WZD34" s="2425"/>
      <c r="WZE34" s="2425"/>
      <c r="WZF34" s="2425"/>
      <c r="WZG34" s="2425"/>
      <c r="WZH34" s="2425"/>
      <c r="WZI34" s="2425"/>
      <c r="WZJ34" s="2425"/>
      <c r="WZK34" s="2425"/>
      <c r="WZL34" s="2425"/>
      <c r="WZM34" s="2425"/>
      <c r="WZN34" s="2425"/>
      <c r="WZO34" s="2425"/>
      <c r="WZP34" s="2425"/>
      <c r="WZQ34" s="2425"/>
      <c r="WZR34" s="2425"/>
      <c r="WZS34" s="2425"/>
      <c r="WZT34" s="2425"/>
      <c r="WZU34" s="2425"/>
      <c r="WZV34" s="2425"/>
      <c r="WZW34" s="2425"/>
      <c r="WZX34" s="2425"/>
      <c r="WZY34" s="2425"/>
      <c r="WZZ34" s="2425"/>
      <c r="XAA34" s="2425"/>
      <c r="XAB34" s="2425"/>
      <c r="XAC34" s="2425"/>
      <c r="XAD34" s="2425"/>
      <c r="XAE34" s="2425"/>
      <c r="XAF34" s="2425"/>
      <c r="XAG34" s="2425"/>
      <c r="XAH34" s="2425"/>
      <c r="XAI34" s="2425"/>
      <c r="XAJ34" s="2425"/>
      <c r="XAK34" s="2425"/>
      <c r="XAL34" s="2425"/>
      <c r="XAM34" s="2425"/>
      <c r="XAN34" s="2425"/>
      <c r="XAO34" s="2425"/>
      <c r="XAP34" s="2425"/>
      <c r="XAQ34" s="2425"/>
      <c r="XAR34" s="2425"/>
      <c r="XAS34" s="2425"/>
      <c r="XAT34" s="2425"/>
      <c r="XAU34" s="2425"/>
      <c r="XAV34" s="2425"/>
      <c r="XAW34" s="2425"/>
      <c r="XAX34" s="2425"/>
      <c r="XAY34" s="2425"/>
      <c r="XAZ34" s="2425"/>
      <c r="XBA34" s="2425"/>
      <c r="XBB34" s="2425"/>
      <c r="XBC34" s="2425"/>
      <c r="XBD34" s="2425"/>
      <c r="XBE34" s="2425"/>
      <c r="XBF34" s="2425"/>
      <c r="XBG34" s="2425"/>
      <c r="XBH34" s="2425"/>
      <c r="XBI34" s="2425"/>
      <c r="XBJ34" s="2425"/>
      <c r="XBK34" s="2425"/>
      <c r="XBL34" s="2425"/>
      <c r="XBM34" s="2425"/>
      <c r="XBN34" s="2425"/>
      <c r="XBO34" s="2425"/>
      <c r="XBP34" s="2425"/>
      <c r="XBQ34" s="2425"/>
      <c r="XBR34" s="2425"/>
      <c r="XBS34" s="2425"/>
      <c r="XBT34" s="2425"/>
      <c r="XBU34" s="2425"/>
      <c r="XBV34" s="2425"/>
      <c r="XBW34" s="2425"/>
      <c r="XBX34" s="2425"/>
      <c r="XBY34" s="2425"/>
      <c r="XBZ34" s="2425"/>
      <c r="XCA34" s="2425"/>
      <c r="XCB34" s="2425"/>
      <c r="XCC34" s="2425"/>
      <c r="XCD34" s="2425"/>
      <c r="XCE34" s="2425"/>
      <c r="XCF34" s="2425"/>
      <c r="XCG34" s="2425"/>
      <c r="XCH34" s="2425"/>
      <c r="XCI34" s="2425"/>
      <c r="XCJ34" s="2425"/>
      <c r="XCK34" s="2425"/>
      <c r="XCL34" s="2425"/>
      <c r="XCM34" s="2425"/>
      <c r="XCN34" s="2425"/>
      <c r="XCO34" s="2425"/>
      <c r="XCP34" s="2425"/>
      <c r="XCQ34" s="2425"/>
      <c r="XCR34" s="2425"/>
      <c r="XCS34" s="2425"/>
      <c r="XCT34" s="2425"/>
      <c r="XCU34" s="2425"/>
      <c r="XCV34" s="2425"/>
      <c r="XCW34" s="2425"/>
      <c r="XCX34" s="2425"/>
      <c r="XCY34" s="2425"/>
      <c r="XCZ34" s="2425"/>
      <c r="XDA34" s="2425"/>
      <c r="XDB34" s="2425"/>
      <c r="XDC34" s="2425"/>
      <c r="XDD34" s="2425"/>
      <c r="XDE34" s="2425"/>
      <c r="XDF34" s="2425"/>
      <c r="XDG34" s="2425"/>
      <c r="XDH34" s="2425"/>
      <c r="XDI34" s="2425"/>
      <c r="XDJ34" s="2425"/>
      <c r="XDK34" s="2425"/>
      <c r="XDL34" s="2425"/>
      <c r="XDM34" s="2425"/>
      <c r="XDN34" s="2425"/>
      <c r="XDO34" s="2425"/>
      <c r="XDP34" s="2425"/>
      <c r="XDQ34" s="2425"/>
      <c r="XDR34" s="2425"/>
      <c r="XDS34" s="2425"/>
      <c r="XDT34" s="2425"/>
      <c r="XDU34" s="2425"/>
      <c r="XDV34" s="2425"/>
      <c r="XDW34" s="2425"/>
      <c r="XDX34" s="2425"/>
      <c r="XDY34" s="2425"/>
      <c r="XDZ34" s="2425"/>
      <c r="XEA34" s="2425"/>
      <c r="XEB34" s="2425"/>
      <c r="XEC34" s="2425"/>
      <c r="XED34" s="2425"/>
      <c r="XEE34" s="2425"/>
      <c r="XEF34" s="2425"/>
      <c r="XEG34" s="2425"/>
      <c r="XEH34" s="2425"/>
      <c r="XEI34" s="2425"/>
      <c r="XEJ34" s="2425"/>
      <c r="XEK34" s="2425"/>
      <c r="XEL34" s="2425"/>
      <c r="XEM34" s="2425"/>
      <c r="XEN34" s="2425"/>
      <c r="XEO34" s="2425"/>
      <c r="XEP34" s="2425"/>
      <c r="XEQ34" s="2425"/>
      <c r="XER34" s="2425"/>
      <c r="XES34" s="2425"/>
      <c r="XET34" s="2425"/>
      <c r="XEU34" s="2425"/>
      <c r="XEV34" s="2425"/>
      <c r="XEW34" s="2425"/>
      <c r="XEX34" s="2425"/>
      <c r="XEY34" s="2425"/>
      <c r="XEZ34" s="2425"/>
      <c r="XFA34" s="2425"/>
      <c r="XFB34" s="2425"/>
      <c r="XFC34" s="2425"/>
      <c r="XFD34" s="2425"/>
    </row>
    <row r="35" spans="1:16384" x14ac:dyDescent="0.2">
      <c r="A35" s="2425" t="s">
        <v>391</v>
      </c>
      <c r="B35" s="2425"/>
      <c r="C35" s="2425"/>
      <c r="D35" s="2425"/>
      <c r="E35" s="2425"/>
      <c r="F35" s="2425"/>
      <c r="G35" s="2425"/>
      <c r="H35" s="2425"/>
    </row>
  </sheetData>
  <mergeCells count="4103">
    <mergeCell ref="WNI34:WNP34"/>
    <mergeCell ref="WNQ34:WNX34"/>
    <mergeCell ref="WNY34:WOF34"/>
    <mergeCell ref="A6:D9"/>
    <mergeCell ref="I6:J9"/>
    <mergeCell ref="G6:H9"/>
    <mergeCell ref="E6:F9"/>
    <mergeCell ref="WOO34:WOV34"/>
    <mergeCell ref="WOW34:WPD34"/>
    <mergeCell ref="WPE34:WPL34"/>
    <mergeCell ref="WXU34:WYB34"/>
    <mergeCell ref="WYC34:WYJ34"/>
    <mergeCell ref="WYK34:WYR34"/>
    <mergeCell ref="WYS34:WYZ34"/>
    <mergeCell ref="WZA34:WZH34"/>
    <mergeCell ref="WWG34:WWN34"/>
    <mergeCell ref="WWO34:WWV34"/>
    <mergeCell ref="WWW34:WXD34"/>
    <mergeCell ref="WXE34:WXL34"/>
    <mergeCell ref="WXM34:WXT34"/>
    <mergeCell ref="WES34:WEZ34"/>
    <mergeCell ref="WFA34:WFH34"/>
    <mergeCell ref="WIK34:WIR34"/>
    <mergeCell ref="WIS34:WIZ34"/>
    <mergeCell ref="WJA34:WJH34"/>
    <mergeCell ref="WJI34:WJP34"/>
    <mergeCell ref="WJQ34:WJX34"/>
    <mergeCell ref="WGW34:WHD34"/>
    <mergeCell ref="WHE34:WHL34"/>
    <mergeCell ref="WHM34:WHT34"/>
    <mergeCell ref="WHU34:WIB34"/>
    <mergeCell ref="WIC34:WIJ34"/>
    <mergeCell ref="XAW34:XBD34"/>
    <mergeCell ref="WTE34:WTL34"/>
    <mergeCell ref="WTM34:WTT34"/>
    <mergeCell ref="WTU34:WUB34"/>
    <mergeCell ref="WUC34:WUJ34"/>
    <mergeCell ref="WUK34:WUR34"/>
    <mergeCell ref="WUS34:WUZ34"/>
    <mergeCell ref="WVA34:WVH34"/>
    <mergeCell ref="WPM34:WPT34"/>
    <mergeCell ref="WPU34:WQB34"/>
    <mergeCell ref="XBE34:XBL34"/>
    <mergeCell ref="XBM34:XBT34"/>
    <mergeCell ref="XBU34:XCB34"/>
    <mergeCell ref="XCC34:XCJ34"/>
    <mergeCell ref="WZI34:WZP34"/>
    <mergeCell ref="WZQ34:WZX34"/>
    <mergeCell ref="WZY34:XAF34"/>
    <mergeCell ref="XAG34:XAN34"/>
    <mergeCell ref="XAO34:XAV34"/>
    <mergeCell ref="XDY34:XEF34"/>
    <mergeCell ref="XEG34:XEN34"/>
    <mergeCell ref="XEO34:XEV34"/>
    <mergeCell ref="XEW34:XFD34"/>
    <mergeCell ref="A35:H35"/>
    <mergeCell ref="XCK34:XCR34"/>
    <mergeCell ref="XCS34:XCZ34"/>
    <mergeCell ref="XDA34:XDH34"/>
    <mergeCell ref="XDI34:XDP34"/>
    <mergeCell ref="XDQ34:XDX34"/>
    <mergeCell ref="WRQ34:WRX34"/>
    <mergeCell ref="WRY34:WSF34"/>
    <mergeCell ref="WSG34:WSN34"/>
    <mergeCell ref="WSO34:WSV34"/>
    <mergeCell ref="WSW34:WTD34"/>
    <mergeCell ref="WQC34:WQJ34"/>
    <mergeCell ref="WQK34:WQR34"/>
    <mergeCell ref="WQS34:WQZ34"/>
    <mergeCell ref="WRA34:WRH34"/>
    <mergeCell ref="WRI34:WRP34"/>
    <mergeCell ref="WVI34:WVP34"/>
    <mergeCell ref="WVQ34:WVX34"/>
    <mergeCell ref="WVY34:WWF34"/>
    <mergeCell ref="WOG34:WON34"/>
    <mergeCell ref="WFI34:WFP34"/>
    <mergeCell ref="WFQ34:WFX34"/>
    <mergeCell ref="WFY34:WGF34"/>
    <mergeCell ref="WGG34:WGN34"/>
    <mergeCell ref="WGO34:WGV34"/>
    <mergeCell ref="WDU34:WEB34"/>
    <mergeCell ref="WEC34:WEJ34"/>
    <mergeCell ref="WEK34:WER34"/>
    <mergeCell ref="WMC34:WMJ34"/>
    <mergeCell ref="WMK34:WMR34"/>
    <mergeCell ref="WMS34:WMZ34"/>
    <mergeCell ref="WJY34:WKF34"/>
    <mergeCell ref="WKG34:WKN34"/>
    <mergeCell ref="WKO34:WKV34"/>
    <mergeCell ref="WKW34:WLD34"/>
    <mergeCell ref="WLE34:WLL34"/>
    <mergeCell ref="WLM34:WLT34"/>
    <mergeCell ref="WLU34:WMB34"/>
    <mergeCell ref="WNA34:WNH34"/>
    <mergeCell ref="VZE34:VZL34"/>
    <mergeCell ref="VZM34:VZT34"/>
    <mergeCell ref="VZU34:WAB34"/>
    <mergeCell ref="WAC34:WAJ34"/>
    <mergeCell ref="WAK34:WAR34"/>
    <mergeCell ref="VXQ34:VXX34"/>
    <mergeCell ref="VXY34:VYF34"/>
    <mergeCell ref="VYG34:VYN34"/>
    <mergeCell ref="VYO34:VYV34"/>
    <mergeCell ref="VYW34:VZD34"/>
    <mergeCell ref="WCG34:WCN34"/>
    <mergeCell ref="WCO34:WCV34"/>
    <mergeCell ref="WCW34:WDD34"/>
    <mergeCell ref="WDE34:WDL34"/>
    <mergeCell ref="WDM34:WDT34"/>
    <mergeCell ref="WAS34:WAZ34"/>
    <mergeCell ref="WBA34:WBH34"/>
    <mergeCell ref="WBI34:WBP34"/>
    <mergeCell ref="WBQ34:WBX34"/>
    <mergeCell ref="WBY34:WCF34"/>
    <mergeCell ref="VTA34:VTH34"/>
    <mergeCell ref="VTI34:VTP34"/>
    <mergeCell ref="VTQ34:VTX34"/>
    <mergeCell ref="VTY34:VUF34"/>
    <mergeCell ref="VUG34:VUN34"/>
    <mergeCell ref="VRM34:VRT34"/>
    <mergeCell ref="VRU34:VSB34"/>
    <mergeCell ref="VSC34:VSJ34"/>
    <mergeCell ref="VSK34:VSR34"/>
    <mergeCell ref="VSS34:VSZ34"/>
    <mergeCell ref="VWC34:VWJ34"/>
    <mergeCell ref="VWK34:VWR34"/>
    <mergeCell ref="VWS34:VWZ34"/>
    <mergeCell ref="VXA34:VXH34"/>
    <mergeCell ref="VXI34:VXP34"/>
    <mergeCell ref="VUO34:VUV34"/>
    <mergeCell ref="VUW34:VVD34"/>
    <mergeCell ref="VVE34:VVL34"/>
    <mergeCell ref="VVM34:VVT34"/>
    <mergeCell ref="VVU34:VWB34"/>
    <mergeCell ref="VMW34:VND34"/>
    <mergeCell ref="VNE34:VNL34"/>
    <mergeCell ref="VNM34:VNT34"/>
    <mergeCell ref="VNU34:VOB34"/>
    <mergeCell ref="VOC34:VOJ34"/>
    <mergeCell ref="VLI34:VLP34"/>
    <mergeCell ref="VLQ34:VLX34"/>
    <mergeCell ref="VLY34:VMF34"/>
    <mergeCell ref="VMG34:VMN34"/>
    <mergeCell ref="VMO34:VMV34"/>
    <mergeCell ref="VPY34:VQF34"/>
    <mergeCell ref="VQG34:VQN34"/>
    <mergeCell ref="VQO34:VQV34"/>
    <mergeCell ref="VQW34:VRD34"/>
    <mergeCell ref="VRE34:VRL34"/>
    <mergeCell ref="VOK34:VOR34"/>
    <mergeCell ref="VOS34:VOZ34"/>
    <mergeCell ref="VPA34:VPH34"/>
    <mergeCell ref="VPI34:VPP34"/>
    <mergeCell ref="VPQ34:VPX34"/>
    <mergeCell ref="VGS34:VGZ34"/>
    <mergeCell ref="VHA34:VHH34"/>
    <mergeCell ref="VHI34:VHP34"/>
    <mergeCell ref="VHQ34:VHX34"/>
    <mergeCell ref="VHY34:VIF34"/>
    <mergeCell ref="VFE34:VFL34"/>
    <mergeCell ref="VFM34:VFT34"/>
    <mergeCell ref="VFU34:VGB34"/>
    <mergeCell ref="VGC34:VGJ34"/>
    <mergeCell ref="VGK34:VGR34"/>
    <mergeCell ref="VJU34:VKB34"/>
    <mergeCell ref="VKC34:VKJ34"/>
    <mergeCell ref="VKK34:VKR34"/>
    <mergeCell ref="VKS34:VKZ34"/>
    <mergeCell ref="VLA34:VLH34"/>
    <mergeCell ref="VIG34:VIN34"/>
    <mergeCell ref="VIO34:VIV34"/>
    <mergeCell ref="VIW34:VJD34"/>
    <mergeCell ref="VJE34:VJL34"/>
    <mergeCell ref="VJM34:VJT34"/>
    <mergeCell ref="VAO34:VAV34"/>
    <mergeCell ref="VAW34:VBD34"/>
    <mergeCell ref="VBE34:VBL34"/>
    <mergeCell ref="VBM34:VBT34"/>
    <mergeCell ref="VBU34:VCB34"/>
    <mergeCell ref="UZA34:UZH34"/>
    <mergeCell ref="UZI34:UZP34"/>
    <mergeCell ref="UZQ34:UZX34"/>
    <mergeCell ref="UZY34:VAF34"/>
    <mergeCell ref="VAG34:VAN34"/>
    <mergeCell ref="VDQ34:VDX34"/>
    <mergeCell ref="VDY34:VEF34"/>
    <mergeCell ref="VEG34:VEN34"/>
    <mergeCell ref="VEO34:VEV34"/>
    <mergeCell ref="VEW34:VFD34"/>
    <mergeCell ref="VCC34:VCJ34"/>
    <mergeCell ref="VCK34:VCR34"/>
    <mergeCell ref="VCS34:VCZ34"/>
    <mergeCell ref="VDA34:VDH34"/>
    <mergeCell ref="VDI34:VDP34"/>
    <mergeCell ref="UUK34:UUR34"/>
    <mergeCell ref="UUS34:UUZ34"/>
    <mergeCell ref="UVA34:UVH34"/>
    <mergeCell ref="UVI34:UVP34"/>
    <mergeCell ref="UVQ34:UVX34"/>
    <mergeCell ref="USW34:UTD34"/>
    <mergeCell ref="UTE34:UTL34"/>
    <mergeCell ref="UTM34:UTT34"/>
    <mergeCell ref="UTU34:UUB34"/>
    <mergeCell ref="UUC34:UUJ34"/>
    <mergeCell ref="UXM34:UXT34"/>
    <mergeCell ref="UXU34:UYB34"/>
    <mergeCell ref="UYC34:UYJ34"/>
    <mergeCell ref="UYK34:UYR34"/>
    <mergeCell ref="UYS34:UYZ34"/>
    <mergeCell ref="UVY34:UWF34"/>
    <mergeCell ref="UWG34:UWN34"/>
    <mergeCell ref="UWO34:UWV34"/>
    <mergeCell ref="UWW34:UXD34"/>
    <mergeCell ref="UXE34:UXL34"/>
    <mergeCell ref="UOG34:UON34"/>
    <mergeCell ref="UOO34:UOV34"/>
    <mergeCell ref="UOW34:UPD34"/>
    <mergeCell ref="UPE34:UPL34"/>
    <mergeCell ref="UPM34:UPT34"/>
    <mergeCell ref="UMS34:UMZ34"/>
    <mergeCell ref="UNA34:UNH34"/>
    <mergeCell ref="UNI34:UNP34"/>
    <mergeCell ref="UNQ34:UNX34"/>
    <mergeCell ref="UNY34:UOF34"/>
    <mergeCell ref="URI34:URP34"/>
    <mergeCell ref="URQ34:URX34"/>
    <mergeCell ref="URY34:USF34"/>
    <mergeCell ref="USG34:USN34"/>
    <mergeCell ref="USO34:USV34"/>
    <mergeCell ref="UPU34:UQB34"/>
    <mergeCell ref="UQC34:UQJ34"/>
    <mergeCell ref="UQK34:UQR34"/>
    <mergeCell ref="UQS34:UQZ34"/>
    <mergeCell ref="URA34:URH34"/>
    <mergeCell ref="UIC34:UIJ34"/>
    <mergeCell ref="UIK34:UIR34"/>
    <mergeCell ref="UIS34:UIZ34"/>
    <mergeCell ref="UJA34:UJH34"/>
    <mergeCell ref="UJI34:UJP34"/>
    <mergeCell ref="UGO34:UGV34"/>
    <mergeCell ref="UGW34:UHD34"/>
    <mergeCell ref="UHE34:UHL34"/>
    <mergeCell ref="UHM34:UHT34"/>
    <mergeCell ref="UHU34:UIB34"/>
    <mergeCell ref="ULE34:ULL34"/>
    <mergeCell ref="ULM34:ULT34"/>
    <mergeCell ref="ULU34:UMB34"/>
    <mergeCell ref="UMC34:UMJ34"/>
    <mergeCell ref="UMK34:UMR34"/>
    <mergeCell ref="UJQ34:UJX34"/>
    <mergeCell ref="UJY34:UKF34"/>
    <mergeCell ref="UKG34:UKN34"/>
    <mergeCell ref="UKO34:UKV34"/>
    <mergeCell ref="UKW34:ULD34"/>
    <mergeCell ref="UBY34:UCF34"/>
    <mergeCell ref="UCG34:UCN34"/>
    <mergeCell ref="UCO34:UCV34"/>
    <mergeCell ref="UCW34:UDD34"/>
    <mergeCell ref="UDE34:UDL34"/>
    <mergeCell ref="UAK34:UAR34"/>
    <mergeCell ref="UAS34:UAZ34"/>
    <mergeCell ref="UBA34:UBH34"/>
    <mergeCell ref="UBI34:UBP34"/>
    <mergeCell ref="UBQ34:UBX34"/>
    <mergeCell ref="UFA34:UFH34"/>
    <mergeCell ref="UFI34:UFP34"/>
    <mergeCell ref="UFQ34:UFX34"/>
    <mergeCell ref="UFY34:UGF34"/>
    <mergeCell ref="UGG34:UGN34"/>
    <mergeCell ref="UDM34:UDT34"/>
    <mergeCell ref="UDU34:UEB34"/>
    <mergeCell ref="UEC34:UEJ34"/>
    <mergeCell ref="UEK34:UER34"/>
    <mergeCell ref="UES34:UEZ34"/>
    <mergeCell ref="TVU34:TWB34"/>
    <mergeCell ref="TWC34:TWJ34"/>
    <mergeCell ref="TWK34:TWR34"/>
    <mergeCell ref="TWS34:TWZ34"/>
    <mergeCell ref="TXA34:TXH34"/>
    <mergeCell ref="TUG34:TUN34"/>
    <mergeCell ref="TUO34:TUV34"/>
    <mergeCell ref="TUW34:TVD34"/>
    <mergeCell ref="TVE34:TVL34"/>
    <mergeCell ref="TVM34:TVT34"/>
    <mergeCell ref="TYW34:TZD34"/>
    <mergeCell ref="TZE34:TZL34"/>
    <mergeCell ref="TZM34:TZT34"/>
    <mergeCell ref="TZU34:UAB34"/>
    <mergeCell ref="UAC34:UAJ34"/>
    <mergeCell ref="TXI34:TXP34"/>
    <mergeCell ref="TXQ34:TXX34"/>
    <mergeCell ref="TXY34:TYF34"/>
    <mergeCell ref="TYG34:TYN34"/>
    <mergeCell ref="TYO34:TYV34"/>
    <mergeCell ref="TPQ34:TPX34"/>
    <mergeCell ref="TPY34:TQF34"/>
    <mergeCell ref="TQG34:TQN34"/>
    <mergeCell ref="TQO34:TQV34"/>
    <mergeCell ref="TQW34:TRD34"/>
    <mergeCell ref="TOC34:TOJ34"/>
    <mergeCell ref="TOK34:TOR34"/>
    <mergeCell ref="TOS34:TOZ34"/>
    <mergeCell ref="TPA34:TPH34"/>
    <mergeCell ref="TPI34:TPP34"/>
    <mergeCell ref="TSS34:TSZ34"/>
    <mergeCell ref="TTA34:TTH34"/>
    <mergeCell ref="TTI34:TTP34"/>
    <mergeCell ref="TTQ34:TTX34"/>
    <mergeCell ref="TTY34:TUF34"/>
    <mergeCell ref="TRE34:TRL34"/>
    <mergeCell ref="TRM34:TRT34"/>
    <mergeCell ref="TRU34:TSB34"/>
    <mergeCell ref="TSC34:TSJ34"/>
    <mergeCell ref="TSK34:TSR34"/>
    <mergeCell ref="TJM34:TJT34"/>
    <mergeCell ref="TJU34:TKB34"/>
    <mergeCell ref="TKC34:TKJ34"/>
    <mergeCell ref="TKK34:TKR34"/>
    <mergeCell ref="TKS34:TKZ34"/>
    <mergeCell ref="THY34:TIF34"/>
    <mergeCell ref="TIG34:TIN34"/>
    <mergeCell ref="TIO34:TIV34"/>
    <mergeCell ref="TIW34:TJD34"/>
    <mergeCell ref="TJE34:TJL34"/>
    <mergeCell ref="TMO34:TMV34"/>
    <mergeCell ref="TMW34:TND34"/>
    <mergeCell ref="TNE34:TNL34"/>
    <mergeCell ref="TNM34:TNT34"/>
    <mergeCell ref="TNU34:TOB34"/>
    <mergeCell ref="TLA34:TLH34"/>
    <mergeCell ref="TLI34:TLP34"/>
    <mergeCell ref="TLQ34:TLX34"/>
    <mergeCell ref="TLY34:TMF34"/>
    <mergeCell ref="TMG34:TMN34"/>
    <mergeCell ref="TDI34:TDP34"/>
    <mergeCell ref="TDQ34:TDX34"/>
    <mergeCell ref="TDY34:TEF34"/>
    <mergeCell ref="TEG34:TEN34"/>
    <mergeCell ref="TEO34:TEV34"/>
    <mergeCell ref="TBU34:TCB34"/>
    <mergeCell ref="TCC34:TCJ34"/>
    <mergeCell ref="TCK34:TCR34"/>
    <mergeCell ref="TCS34:TCZ34"/>
    <mergeCell ref="TDA34:TDH34"/>
    <mergeCell ref="TGK34:TGR34"/>
    <mergeCell ref="TGS34:TGZ34"/>
    <mergeCell ref="THA34:THH34"/>
    <mergeCell ref="THI34:THP34"/>
    <mergeCell ref="THQ34:THX34"/>
    <mergeCell ref="TEW34:TFD34"/>
    <mergeCell ref="TFE34:TFL34"/>
    <mergeCell ref="TFM34:TFT34"/>
    <mergeCell ref="TFU34:TGB34"/>
    <mergeCell ref="TGC34:TGJ34"/>
    <mergeCell ref="SXE34:SXL34"/>
    <mergeCell ref="SXM34:SXT34"/>
    <mergeCell ref="SXU34:SYB34"/>
    <mergeCell ref="SYC34:SYJ34"/>
    <mergeCell ref="SYK34:SYR34"/>
    <mergeCell ref="SVQ34:SVX34"/>
    <mergeCell ref="SVY34:SWF34"/>
    <mergeCell ref="SWG34:SWN34"/>
    <mergeCell ref="SWO34:SWV34"/>
    <mergeCell ref="SWW34:SXD34"/>
    <mergeCell ref="TAG34:TAN34"/>
    <mergeCell ref="TAO34:TAV34"/>
    <mergeCell ref="TAW34:TBD34"/>
    <mergeCell ref="TBE34:TBL34"/>
    <mergeCell ref="TBM34:TBT34"/>
    <mergeCell ref="SYS34:SYZ34"/>
    <mergeCell ref="SZA34:SZH34"/>
    <mergeCell ref="SZI34:SZP34"/>
    <mergeCell ref="SZQ34:SZX34"/>
    <mergeCell ref="SZY34:TAF34"/>
    <mergeCell ref="SRA34:SRH34"/>
    <mergeCell ref="SRI34:SRP34"/>
    <mergeCell ref="SRQ34:SRX34"/>
    <mergeCell ref="SRY34:SSF34"/>
    <mergeCell ref="SSG34:SSN34"/>
    <mergeCell ref="SPM34:SPT34"/>
    <mergeCell ref="SPU34:SQB34"/>
    <mergeCell ref="SQC34:SQJ34"/>
    <mergeCell ref="SQK34:SQR34"/>
    <mergeCell ref="SQS34:SQZ34"/>
    <mergeCell ref="SUC34:SUJ34"/>
    <mergeCell ref="SUK34:SUR34"/>
    <mergeCell ref="SUS34:SUZ34"/>
    <mergeCell ref="SVA34:SVH34"/>
    <mergeCell ref="SVI34:SVP34"/>
    <mergeCell ref="SSO34:SSV34"/>
    <mergeCell ref="SSW34:STD34"/>
    <mergeCell ref="STE34:STL34"/>
    <mergeCell ref="STM34:STT34"/>
    <mergeCell ref="STU34:SUB34"/>
    <mergeCell ref="SKW34:SLD34"/>
    <mergeCell ref="SLE34:SLL34"/>
    <mergeCell ref="SLM34:SLT34"/>
    <mergeCell ref="SLU34:SMB34"/>
    <mergeCell ref="SMC34:SMJ34"/>
    <mergeCell ref="SJI34:SJP34"/>
    <mergeCell ref="SJQ34:SJX34"/>
    <mergeCell ref="SJY34:SKF34"/>
    <mergeCell ref="SKG34:SKN34"/>
    <mergeCell ref="SKO34:SKV34"/>
    <mergeCell ref="SNY34:SOF34"/>
    <mergeCell ref="SOG34:SON34"/>
    <mergeCell ref="SOO34:SOV34"/>
    <mergeCell ref="SOW34:SPD34"/>
    <mergeCell ref="SPE34:SPL34"/>
    <mergeCell ref="SMK34:SMR34"/>
    <mergeCell ref="SMS34:SMZ34"/>
    <mergeCell ref="SNA34:SNH34"/>
    <mergeCell ref="SNI34:SNP34"/>
    <mergeCell ref="SNQ34:SNX34"/>
    <mergeCell ref="SES34:SEZ34"/>
    <mergeCell ref="SFA34:SFH34"/>
    <mergeCell ref="SFI34:SFP34"/>
    <mergeCell ref="SFQ34:SFX34"/>
    <mergeCell ref="SFY34:SGF34"/>
    <mergeCell ref="SDE34:SDL34"/>
    <mergeCell ref="SDM34:SDT34"/>
    <mergeCell ref="SDU34:SEB34"/>
    <mergeCell ref="SEC34:SEJ34"/>
    <mergeCell ref="SEK34:SER34"/>
    <mergeCell ref="SHU34:SIB34"/>
    <mergeCell ref="SIC34:SIJ34"/>
    <mergeCell ref="SIK34:SIR34"/>
    <mergeCell ref="SIS34:SIZ34"/>
    <mergeCell ref="SJA34:SJH34"/>
    <mergeCell ref="SGG34:SGN34"/>
    <mergeCell ref="SGO34:SGV34"/>
    <mergeCell ref="SGW34:SHD34"/>
    <mergeCell ref="SHE34:SHL34"/>
    <mergeCell ref="SHM34:SHT34"/>
    <mergeCell ref="RYO34:RYV34"/>
    <mergeCell ref="RYW34:RZD34"/>
    <mergeCell ref="RZE34:RZL34"/>
    <mergeCell ref="RZM34:RZT34"/>
    <mergeCell ref="RZU34:SAB34"/>
    <mergeCell ref="RXA34:RXH34"/>
    <mergeCell ref="RXI34:RXP34"/>
    <mergeCell ref="RXQ34:RXX34"/>
    <mergeCell ref="RXY34:RYF34"/>
    <mergeCell ref="RYG34:RYN34"/>
    <mergeCell ref="SBQ34:SBX34"/>
    <mergeCell ref="SBY34:SCF34"/>
    <mergeCell ref="SCG34:SCN34"/>
    <mergeCell ref="SCO34:SCV34"/>
    <mergeCell ref="SCW34:SDD34"/>
    <mergeCell ref="SAC34:SAJ34"/>
    <mergeCell ref="SAK34:SAR34"/>
    <mergeCell ref="SAS34:SAZ34"/>
    <mergeCell ref="SBA34:SBH34"/>
    <mergeCell ref="SBI34:SBP34"/>
    <mergeCell ref="RSK34:RSR34"/>
    <mergeCell ref="RSS34:RSZ34"/>
    <mergeCell ref="RTA34:RTH34"/>
    <mergeCell ref="RTI34:RTP34"/>
    <mergeCell ref="RTQ34:RTX34"/>
    <mergeCell ref="RQW34:RRD34"/>
    <mergeCell ref="RRE34:RRL34"/>
    <mergeCell ref="RRM34:RRT34"/>
    <mergeCell ref="RRU34:RSB34"/>
    <mergeCell ref="RSC34:RSJ34"/>
    <mergeCell ref="RVM34:RVT34"/>
    <mergeCell ref="RVU34:RWB34"/>
    <mergeCell ref="RWC34:RWJ34"/>
    <mergeCell ref="RWK34:RWR34"/>
    <mergeCell ref="RWS34:RWZ34"/>
    <mergeCell ref="RTY34:RUF34"/>
    <mergeCell ref="RUG34:RUN34"/>
    <mergeCell ref="RUO34:RUV34"/>
    <mergeCell ref="RUW34:RVD34"/>
    <mergeCell ref="RVE34:RVL34"/>
    <mergeCell ref="RMG34:RMN34"/>
    <mergeCell ref="RMO34:RMV34"/>
    <mergeCell ref="RMW34:RND34"/>
    <mergeCell ref="RNE34:RNL34"/>
    <mergeCell ref="RNM34:RNT34"/>
    <mergeCell ref="RKS34:RKZ34"/>
    <mergeCell ref="RLA34:RLH34"/>
    <mergeCell ref="RLI34:RLP34"/>
    <mergeCell ref="RLQ34:RLX34"/>
    <mergeCell ref="RLY34:RMF34"/>
    <mergeCell ref="RPI34:RPP34"/>
    <mergeCell ref="RPQ34:RPX34"/>
    <mergeCell ref="RPY34:RQF34"/>
    <mergeCell ref="RQG34:RQN34"/>
    <mergeCell ref="RQO34:RQV34"/>
    <mergeCell ref="RNU34:ROB34"/>
    <mergeCell ref="ROC34:ROJ34"/>
    <mergeCell ref="ROK34:ROR34"/>
    <mergeCell ref="ROS34:ROZ34"/>
    <mergeCell ref="RPA34:RPH34"/>
    <mergeCell ref="RGC34:RGJ34"/>
    <mergeCell ref="RGK34:RGR34"/>
    <mergeCell ref="RGS34:RGZ34"/>
    <mergeCell ref="RHA34:RHH34"/>
    <mergeCell ref="RHI34:RHP34"/>
    <mergeCell ref="REO34:REV34"/>
    <mergeCell ref="REW34:RFD34"/>
    <mergeCell ref="RFE34:RFL34"/>
    <mergeCell ref="RFM34:RFT34"/>
    <mergeCell ref="RFU34:RGB34"/>
    <mergeCell ref="RJE34:RJL34"/>
    <mergeCell ref="RJM34:RJT34"/>
    <mergeCell ref="RJU34:RKB34"/>
    <mergeCell ref="RKC34:RKJ34"/>
    <mergeCell ref="RKK34:RKR34"/>
    <mergeCell ref="RHQ34:RHX34"/>
    <mergeCell ref="RHY34:RIF34"/>
    <mergeCell ref="RIG34:RIN34"/>
    <mergeCell ref="RIO34:RIV34"/>
    <mergeCell ref="RIW34:RJD34"/>
    <mergeCell ref="QZY34:RAF34"/>
    <mergeCell ref="RAG34:RAN34"/>
    <mergeCell ref="RAO34:RAV34"/>
    <mergeCell ref="RAW34:RBD34"/>
    <mergeCell ref="RBE34:RBL34"/>
    <mergeCell ref="QYK34:QYR34"/>
    <mergeCell ref="QYS34:QYZ34"/>
    <mergeCell ref="QZA34:QZH34"/>
    <mergeCell ref="QZI34:QZP34"/>
    <mergeCell ref="QZQ34:QZX34"/>
    <mergeCell ref="RDA34:RDH34"/>
    <mergeCell ref="RDI34:RDP34"/>
    <mergeCell ref="RDQ34:RDX34"/>
    <mergeCell ref="RDY34:REF34"/>
    <mergeCell ref="REG34:REN34"/>
    <mergeCell ref="RBM34:RBT34"/>
    <mergeCell ref="RBU34:RCB34"/>
    <mergeCell ref="RCC34:RCJ34"/>
    <mergeCell ref="RCK34:RCR34"/>
    <mergeCell ref="RCS34:RCZ34"/>
    <mergeCell ref="QTU34:QUB34"/>
    <mergeCell ref="QUC34:QUJ34"/>
    <mergeCell ref="QUK34:QUR34"/>
    <mergeCell ref="QUS34:QUZ34"/>
    <mergeCell ref="QVA34:QVH34"/>
    <mergeCell ref="QSG34:QSN34"/>
    <mergeCell ref="QSO34:QSV34"/>
    <mergeCell ref="QSW34:QTD34"/>
    <mergeCell ref="QTE34:QTL34"/>
    <mergeCell ref="QTM34:QTT34"/>
    <mergeCell ref="QWW34:QXD34"/>
    <mergeCell ref="QXE34:QXL34"/>
    <mergeCell ref="QXM34:QXT34"/>
    <mergeCell ref="QXU34:QYB34"/>
    <mergeCell ref="QYC34:QYJ34"/>
    <mergeCell ref="QVI34:QVP34"/>
    <mergeCell ref="QVQ34:QVX34"/>
    <mergeCell ref="QVY34:QWF34"/>
    <mergeCell ref="QWG34:QWN34"/>
    <mergeCell ref="QWO34:QWV34"/>
    <mergeCell ref="QNQ34:QNX34"/>
    <mergeCell ref="QNY34:QOF34"/>
    <mergeCell ref="QOG34:QON34"/>
    <mergeCell ref="QOO34:QOV34"/>
    <mergeCell ref="QOW34:QPD34"/>
    <mergeCell ref="QMC34:QMJ34"/>
    <mergeCell ref="QMK34:QMR34"/>
    <mergeCell ref="QMS34:QMZ34"/>
    <mergeCell ref="QNA34:QNH34"/>
    <mergeCell ref="QNI34:QNP34"/>
    <mergeCell ref="QQS34:QQZ34"/>
    <mergeCell ref="QRA34:QRH34"/>
    <mergeCell ref="QRI34:QRP34"/>
    <mergeCell ref="QRQ34:QRX34"/>
    <mergeCell ref="QRY34:QSF34"/>
    <mergeCell ref="QPE34:QPL34"/>
    <mergeCell ref="QPM34:QPT34"/>
    <mergeCell ref="QPU34:QQB34"/>
    <mergeCell ref="QQC34:QQJ34"/>
    <mergeCell ref="QQK34:QQR34"/>
    <mergeCell ref="QHM34:QHT34"/>
    <mergeCell ref="QHU34:QIB34"/>
    <mergeCell ref="QIC34:QIJ34"/>
    <mergeCell ref="QIK34:QIR34"/>
    <mergeCell ref="QIS34:QIZ34"/>
    <mergeCell ref="QFY34:QGF34"/>
    <mergeCell ref="QGG34:QGN34"/>
    <mergeCell ref="QGO34:QGV34"/>
    <mergeCell ref="QGW34:QHD34"/>
    <mergeCell ref="QHE34:QHL34"/>
    <mergeCell ref="QKO34:QKV34"/>
    <mergeCell ref="QKW34:QLD34"/>
    <mergeCell ref="QLE34:QLL34"/>
    <mergeCell ref="QLM34:QLT34"/>
    <mergeCell ref="QLU34:QMB34"/>
    <mergeCell ref="QJA34:QJH34"/>
    <mergeCell ref="QJI34:QJP34"/>
    <mergeCell ref="QJQ34:QJX34"/>
    <mergeCell ref="QJY34:QKF34"/>
    <mergeCell ref="QKG34:QKN34"/>
    <mergeCell ref="QBI34:QBP34"/>
    <mergeCell ref="QBQ34:QBX34"/>
    <mergeCell ref="QBY34:QCF34"/>
    <mergeCell ref="QCG34:QCN34"/>
    <mergeCell ref="QCO34:QCV34"/>
    <mergeCell ref="PZU34:QAB34"/>
    <mergeCell ref="QAC34:QAJ34"/>
    <mergeCell ref="QAK34:QAR34"/>
    <mergeCell ref="QAS34:QAZ34"/>
    <mergeCell ref="QBA34:QBH34"/>
    <mergeCell ref="QEK34:QER34"/>
    <mergeCell ref="QES34:QEZ34"/>
    <mergeCell ref="QFA34:QFH34"/>
    <mergeCell ref="QFI34:QFP34"/>
    <mergeCell ref="QFQ34:QFX34"/>
    <mergeCell ref="QCW34:QDD34"/>
    <mergeCell ref="QDE34:QDL34"/>
    <mergeCell ref="QDM34:QDT34"/>
    <mergeCell ref="QDU34:QEB34"/>
    <mergeCell ref="QEC34:QEJ34"/>
    <mergeCell ref="PVE34:PVL34"/>
    <mergeCell ref="PVM34:PVT34"/>
    <mergeCell ref="PVU34:PWB34"/>
    <mergeCell ref="PWC34:PWJ34"/>
    <mergeCell ref="PWK34:PWR34"/>
    <mergeCell ref="PTQ34:PTX34"/>
    <mergeCell ref="PTY34:PUF34"/>
    <mergeCell ref="PUG34:PUN34"/>
    <mergeCell ref="PUO34:PUV34"/>
    <mergeCell ref="PUW34:PVD34"/>
    <mergeCell ref="PYG34:PYN34"/>
    <mergeCell ref="PYO34:PYV34"/>
    <mergeCell ref="PYW34:PZD34"/>
    <mergeCell ref="PZE34:PZL34"/>
    <mergeCell ref="PZM34:PZT34"/>
    <mergeCell ref="PWS34:PWZ34"/>
    <mergeCell ref="PXA34:PXH34"/>
    <mergeCell ref="PXI34:PXP34"/>
    <mergeCell ref="PXQ34:PXX34"/>
    <mergeCell ref="PXY34:PYF34"/>
    <mergeCell ref="PPA34:PPH34"/>
    <mergeCell ref="PPI34:PPP34"/>
    <mergeCell ref="PPQ34:PPX34"/>
    <mergeCell ref="PPY34:PQF34"/>
    <mergeCell ref="PQG34:PQN34"/>
    <mergeCell ref="PNM34:PNT34"/>
    <mergeCell ref="PNU34:POB34"/>
    <mergeCell ref="POC34:POJ34"/>
    <mergeCell ref="POK34:POR34"/>
    <mergeCell ref="POS34:POZ34"/>
    <mergeCell ref="PSC34:PSJ34"/>
    <mergeCell ref="PSK34:PSR34"/>
    <mergeCell ref="PSS34:PSZ34"/>
    <mergeCell ref="PTA34:PTH34"/>
    <mergeCell ref="PTI34:PTP34"/>
    <mergeCell ref="PQO34:PQV34"/>
    <mergeCell ref="PQW34:PRD34"/>
    <mergeCell ref="PRE34:PRL34"/>
    <mergeCell ref="PRM34:PRT34"/>
    <mergeCell ref="PRU34:PSB34"/>
    <mergeCell ref="PIW34:PJD34"/>
    <mergeCell ref="PJE34:PJL34"/>
    <mergeCell ref="PJM34:PJT34"/>
    <mergeCell ref="PJU34:PKB34"/>
    <mergeCell ref="PKC34:PKJ34"/>
    <mergeCell ref="PHI34:PHP34"/>
    <mergeCell ref="PHQ34:PHX34"/>
    <mergeCell ref="PHY34:PIF34"/>
    <mergeCell ref="PIG34:PIN34"/>
    <mergeCell ref="PIO34:PIV34"/>
    <mergeCell ref="PLY34:PMF34"/>
    <mergeCell ref="PMG34:PMN34"/>
    <mergeCell ref="PMO34:PMV34"/>
    <mergeCell ref="PMW34:PND34"/>
    <mergeCell ref="PNE34:PNL34"/>
    <mergeCell ref="PKK34:PKR34"/>
    <mergeCell ref="PKS34:PKZ34"/>
    <mergeCell ref="PLA34:PLH34"/>
    <mergeCell ref="PLI34:PLP34"/>
    <mergeCell ref="PLQ34:PLX34"/>
    <mergeCell ref="PCS34:PCZ34"/>
    <mergeCell ref="PDA34:PDH34"/>
    <mergeCell ref="PDI34:PDP34"/>
    <mergeCell ref="PDQ34:PDX34"/>
    <mergeCell ref="PDY34:PEF34"/>
    <mergeCell ref="PBE34:PBL34"/>
    <mergeCell ref="PBM34:PBT34"/>
    <mergeCell ref="PBU34:PCB34"/>
    <mergeCell ref="PCC34:PCJ34"/>
    <mergeCell ref="PCK34:PCR34"/>
    <mergeCell ref="PFU34:PGB34"/>
    <mergeCell ref="PGC34:PGJ34"/>
    <mergeCell ref="PGK34:PGR34"/>
    <mergeCell ref="PGS34:PGZ34"/>
    <mergeCell ref="PHA34:PHH34"/>
    <mergeCell ref="PEG34:PEN34"/>
    <mergeCell ref="PEO34:PEV34"/>
    <mergeCell ref="PEW34:PFD34"/>
    <mergeCell ref="PFE34:PFL34"/>
    <mergeCell ref="PFM34:PFT34"/>
    <mergeCell ref="OWO34:OWV34"/>
    <mergeCell ref="OWW34:OXD34"/>
    <mergeCell ref="OXE34:OXL34"/>
    <mergeCell ref="OXM34:OXT34"/>
    <mergeCell ref="OXU34:OYB34"/>
    <mergeCell ref="OVA34:OVH34"/>
    <mergeCell ref="OVI34:OVP34"/>
    <mergeCell ref="OVQ34:OVX34"/>
    <mergeCell ref="OVY34:OWF34"/>
    <mergeCell ref="OWG34:OWN34"/>
    <mergeCell ref="OZQ34:OZX34"/>
    <mergeCell ref="OZY34:PAF34"/>
    <mergeCell ref="PAG34:PAN34"/>
    <mergeCell ref="PAO34:PAV34"/>
    <mergeCell ref="PAW34:PBD34"/>
    <mergeCell ref="OYC34:OYJ34"/>
    <mergeCell ref="OYK34:OYR34"/>
    <mergeCell ref="OYS34:OYZ34"/>
    <mergeCell ref="OZA34:OZH34"/>
    <mergeCell ref="OZI34:OZP34"/>
    <mergeCell ref="OQK34:OQR34"/>
    <mergeCell ref="OQS34:OQZ34"/>
    <mergeCell ref="ORA34:ORH34"/>
    <mergeCell ref="ORI34:ORP34"/>
    <mergeCell ref="ORQ34:ORX34"/>
    <mergeCell ref="OOW34:OPD34"/>
    <mergeCell ref="OPE34:OPL34"/>
    <mergeCell ref="OPM34:OPT34"/>
    <mergeCell ref="OPU34:OQB34"/>
    <mergeCell ref="OQC34:OQJ34"/>
    <mergeCell ref="OTM34:OTT34"/>
    <mergeCell ref="OTU34:OUB34"/>
    <mergeCell ref="OUC34:OUJ34"/>
    <mergeCell ref="OUK34:OUR34"/>
    <mergeCell ref="OUS34:OUZ34"/>
    <mergeCell ref="ORY34:OSF34"/>
    <mergeCell ref="OSG34:OSN34"/>
    <mergeCell ref="OSO34:OSV34"/>
    <mergeCell ref="OSW34:OTD34"/>
    <mergeCell ref="OTE34:OTL34"/>
    <mergeCell ref="OKG34:OKN34"/>
    <mergeCell ref="OKO34:OKV34"/>
    <mergeCell ref="OKW34:OLD34"/>
    <mergeCell ref="OLE34:OLL34"/>
    <mergeCell ref="OLM34:OLT34"/>
    <mergeCell ref="OIS34:OIZ34"/>
    <mergeCell ref="OJA34:OJH34"/>
    <mergeCell ref="OJI34:OJP34"/>
    <mergeCell ref="OJQ34:OJX34"/>
    <mergeCell ref="OJY34:OKF34"/>
    <mergeCell ref="ONI34:ONP34"/>
    <mergeCell ref="ONQ34:ONX34"/>
    <mergeCell ref="ONY34:OOF34"/>
    <mergeCell ref="OOG34:OON34"/>
    <mergeCell ref="OOO34:OOV34"/>
    <mergeCell ref="OLU34:OMB34"/>
    <mergeCell ref="OMC34:OMJ34"/>
    <mergeCell ref="OMK34:OMR34"/>
    <mergeCell ref="OMS34:OMZ34"/>
    <mergeCell ref="ONA34:ONH34"/>
    <mergeCell ref="OEC34:OEJ34"/>
    <mergeCell ref="OEK34:OER34"/>
    <mergeCell ref="OES34:OEZ34"/>
    <mergeCell ref="OFA34:OFH34"/>
    <mergeCell ref="OFI34:OFP34"/>
    <mergeCell ref="OCO34:OCV34"/>
    <mergeCell ref="OCW34:ODD34"/>
    <mergeCell ref="ODE34:ODL34"/>
    <mergeCell ref="ODM34:ODT34"/>
    <mergeCell ref="ODU34:OEB34"/>
    <mergeCell ref="OHE34:OHL34"/>
    <mergeCell ref="OHM34:OHT34"/>
    <mergeCell ref="OHU34:OIB34"/>
    <mergeCell ref="OIC34:OIJ34"/>
    <mergeCell ref="OIK34:OIR34"/>
    <mergeCell ref="OFQ34:OFX34"/>
    <mergeCell ref="OFY34:OGF34"/>
    <mergeCell ref="OGG34:OGN34"/>
    <mergeCell ref="OGO34:OGV34"/>
    <mergeCell ref="OGW34:OHD34"/>
    <mergeCell ref="NXY34:NYF34"/>
    <mergeCell ref="NYG34:NYN34"/>
    <mergeCell ref="NYO34:NYV34"/>
    <mergeCell ref="NYW34:NZD34"/>
    <mergeCell ref="NZE34:NZL34"/>
    <mergeCell ref="NWK34:NWR34"/>
    <mergeCell ref="NWS34:NWZ34"/>
    <mergeCell ref="NXA34:NXH34"/>
    <mergeCell ref="NXI34:NXP34"/>
    <mergeCell ref="NXQ34:NXX34"/>
    <mergeCell ref="OBA34:OBH34"/>
    <mergeCell ref="OBI34:OBP34"/>
    <mergeCell ref="OBQ34:OBX34"/>
    <mergeCell ref="OBY34:OCF34"/>
    <mergeCell ref="OCG34:OCN34"/>
    <mergeCell ref="NZM34:NZT34"/>
    <mergeCell ref="NZU34:OAB34"/>
    <mergeCell ref="OAC34:OAJ34"/>
    <mergeCell ref="OAK34:OAR34"/>
    <mergeCell ref="OAS34:OAZ34"/>
    <mergeCell ref="NRU34:NSB34"/>
    <mergeCell ref="NSC34:NSJ34"/>
    <mergeCell ref="NSK34:NSR34"/>
    <mergeCell ref="NSS34:NSZ34"/>
    <mergeCell ref="NTA34:NTH34"/>
    <mergeCell ref="NQG34:NQN34"/>
    <mergeCell ref="NQO34:NQV34"/>
    <mergeCell ref="NQW34:NRD34"/>
    <mergeCell ref="NRE34:NRL34"/>
    <mergeCell ref="NRM34:NRT34"/>
    <mergeCell ref="NUW34:NVD34"/>
    <mergeCell ref="NVE34:NVL34"/>
    <mergeCell ref="NVM34:NVT34"/>
    <mergeCell ref="NVU34:NWB34"/>
    <mergeCell ref="NWC34:NWJ34"/>
    <mergeCell ref="NTI34:NTP34"/>
    <mergeCell ref="NTQ34:NTX34"/>
    <mergeCell ref="NTY34:NUF34"/>
    <mergeCell ref="NUG34:NUN34"/>
    <mergeCell ref="NUO34:NUV34"/>
    <mergeCell ref="NLQ34:NLX34"/>
    <mergeCell ref="NLY34:NMF34"/>
    <mergeCell ref="NMG34:NMN34"/>
    <mergeCell ref="NMO34:NMV34"/>
    <mergeCell ref="NMW34:NND34"/>
    <mergeCell ref="NKC34:NKJ34"/>
    <mergeCell ref="NKK34:NKR34"/>
    <mergeCell ref="NKS34:NKZ34"/>
    <mergeCell ref="NLA34:NLH34"/>
    <mergeCell ref="NLI34:NLP34"/>
    <mergeCell ref="NOS34:NOZ34"/>
    <mergeCell ref="NPA34:NPH34"/>
    <mergeCell ref="NPI34:NPP34"/>
    <mergeCell ref="NPQ34:NPX34"/>
    <mergeCell ref="NPY34:NQF34"/>
    <mergeCell ref="NNE34:NNL34"/>
    <mergeCell ref="NNM34:NNT34"/>
    <mergeCell ref="NNU34:NOB34"/>
    <mergeCell ref="NOC34:NOJ34"/>
    <mergeCell ref="NOK34:NOR34"/>
    <mergeCell ref="NFM34:NFT34"/>
    <mergeCell ref="NFU34:NGB34"/>
    <mergeCell ref="NGC34:NGJ34"/>
    <mergeCell ref="NGK34:NGR34"/>
    <mergeCell ref="NGS34:NGZ34"/>
    <mergeCell ref="NDY34:NEF34"/>
    <mergeCell ref="NEG34:NEN34"/>
    <mergeCell ref="NEO34:NEV34"/>
    <mergeCell ref="NEW34:NFD34"/>
    <mergeCell ref="NFE34:NFL34"/>
    <mergeCell ref="NIO34:NIV34"/>
    <mergeCell ref="NIW34:NJD34"/>
    <mergeCell ref="NJE34:NJL34"/>
    <mergeCell ref="NJM34:NJT34"/>
    <mergeCell ref="NJU34:NKB34"/>
    <mergeCell ref="NHA34:NHH34"/>
    <mergeCell ref="NHI34:NHP34"/>
    <mergeCell ref="NHQ34:NHX34"/>
    <mergeCell ref="NHY34:NIF34"/>
    <mergeCell ref="NIG34:NIN34"/>
    <mergeCell ref="MZI34:MZP34"/>
    <mergeCell ref="MZQ34:MZX34"/>
    <mergeCell ref="MZY34:NAF34"/>
    <mergeCell ref="NAG34:NAN34"/>
    <mergeCell ref="NAO34:NAV34"/>
    <mergeCell ref="MXU34:MYB34"/>
    <mergeCell ref="MYC34:MYJ34"/>
    <mergeCell ref="MYK34:MYR34"/>
    <mergeCell ref="MYS34:MYZ34"/>
    <mergeCell ref="MZA34:MZH34"/>
    <mergeCell ref="NCK34:NCR34"/>
    <mergeCell ref="NCS34:NCZ34"/>
    <mergeCell ref="NDA34:NDH34"/>
    <mergeCell ref="NDI34:NDP34"/>
    <mergeCell ref="NDQ34:NDX34"/>
    <mergeCell ref="NAW34:NBD34"/>
    <mergeCell ref="NBE34:NBL34"/>
    <mergeCell ref="NBM34:NBT34"/>
    <mergeCell ref="NBU34:NCB34"/>
    <mergeCell ref="NCC34:NCJ34"/>
    <mergeCell ref="MTE34:MTL34"/>
    <mergeCell ref="MTM34:MTT34"/>
    <mergeCell ref="MTU34:MUB34"/>
    <mergeCell ref="MUC34:MUJ34"/>
    <mergeCell ref="MUK34:MUR34"/>
    <mergeCell ref="MRQ34:MRX34"/>
    <mergeCell ref="MRY34:MSF34"/>
    <mergeCell ref="MSG34:MSN34"/>
    <mergeCell ref="MSO34:MSV34"/>
    <mergeCell ref="MSW34:MTD34"/>
    <mergeCell ref="MWG34:MWN34"/>
    <mergeCell ref="MWO34:MWV34"/>
    <mergeCell ref="MWW34:MXD34"/>
    <mergeCell ref="MXE34:MXL34"/>
    <mergeCell ref="MXM34:MXT34"/>
    <mergeCell ref="MUS34:MUZ34"/>
    <mergeCell ref="MVA34:MVH34"/>
    <mergeCell ref="MVI34:MVP34"/>
    <mergeCell ref="MVQ34:MVX34"/>
    <mergeCell ref="MVY34:MWF34"/>
    <mergeCell ref="MNA34:MNH34"/>
    <mergeCell ref="MNI34:MNP34"/>
    <mergeCell ref="MNQ34:MNX34"/>
    <mergeCell ref="MNY34:MOF34"/>
    <mergeCell ref="MOG34:MON34"/>
    <mergeCell ref="MLM34:MLT34"/>
    <mergeCell ref="MLU34:MMB34"/>
    <mergeCell ref="MMC34:MMJ34"/>
    <mergeCell ref="MMK34:MMR34"/>
    <mergeCell ref="MMS34:MMZ34"/>
    <mergeCell ref="MQC34:MQJ34"/>
    <mergeCell ref="MQK34:MQR34"/>
    <mergeCell ref="MQS34:MQZ34"/>
    <mergeCell ref="MRA34:MRH34"/>
    <mergeCell ref="MRI34:MRP34"/>
    <mergeCell ref="MOO34:MOV34"/>
    <mergeCell ref="MOW34:MPD34"/>
    <mergeCell ref="MPE34:MPL34"/>
    <mergeCell ref="MPM34:MPT34"/>
    <mergeCell ref="MPU34:MQB34"/>
    <mergeCell ref="MGW34:MHD34"/>
    <mergeCell ref="MHE34:MHL34"/>
    <mergeCell ref="MHM34:MHT34"/>
    <mergeCell ref="MHU34:MIB34"/>
    <mergeCell ref="MIC34:MIJ34"/>
    <mergeCell ref="MFI34:MFP34"/>
    <mergeCell ref="MFQ34:MFX34"/>
    <mergeCell ref="MFY34:MGF34"/>
    <mergeCell ref="MGG34:MGN34"/>
    <mergeCell ref="MGO34:MGV34"/>
    <mergeCell ref="MJY34:MKF34"/>
    <mergeCell ref="MKG34:MKN34"/>
    <mergeCell ref="MKO34:MKV34"/>
    <mergeCell ref="MKW34:MLD34"/>
    <mergeCell ref="MLE34:MLL34"/>
    <mergeCell ref="MIK34:MIR34"/>
    <mergeCell ref="MIS34:MIZ34"/>
    <mergeCell ref="MJA34:MJH34"/>
    <mergeCell ref="MJI34:MJP34"/>
    <mergeCell ref="MJQ34:MJX34"/>
    <mergeCell ref="MAS34:MAZ34"/>
    <mergeCell ref="MBA34:MBH34"/>
    <mergeCell ref="MBI34:MBP34"/>
    <mergeCell ref="MBQ34:MBX34"/>
    <mergeCell ref="MBY34:MCF34"/>
    <mergeCell ref="LZE34:LZL34"/>
    <mergeCell ref="LZM34:LZT34"/>
    <mergeCell ref="LZU34:MAB34"/>
    <mergeCell ref="MAC34:MAJ34"/>
    <mergeCell ref="MAK34:MAR34"/>
    <mergeCell ref="MDU34:MEB34"/>
    <mergeCell ref="MEC34:MEJ34"/>
    <mergeCell ref="MEK34:MER34"/>
    <mergeCell ref="MES34:MEZ34"/>
    <mergeCell ref="MFA34:MFH34"/>
    <mergeCell ref="MCG34:MCN34"/>
    <mergeCell ref="MCO34:MCV34"/>
    <mergeCell ref="MCW34:MDD34"/>
    <mergeCell ref="MDE34:MDL34"/>
    <mergeCell ref="MDM34:MDT34"/>
    <mergeCell ref="LUO34:LUV34"/>
    <mergeCell ref="LUW34:LVD34"/>
    <mergeCell ref="LVE34:LVL34"/>
    <mergeCell ref="LVM34:LVT34"/>
    <mergeCell ref="LVU34:LWB34"/>
    <mergeCell ref="LTA34:LTH34"/>
    <mergeCell ref="LTI34:LTP34"/>
    <mergeCell ref="LTQ34:LTX34"/>
    <mergeCell ref="LTY34:LUF34"/>
    <mergeCell ref="LUG34:LUN34"/>
    <mergeCell ref="LXQ34:LXX34"/>
    <mergeCell ref="LXY34:LYF34"/>
    <mergeCell ref="LYG34:LYN34"/>
    <mergeCell ref="LYO34:LYV34"/>
    <mergeCell ref="LYW34:LZD34"/>
    <mergeCell ref="LWC34:LWJ34"/>
    <mergeCell ref="LWK34:LWR34"/>
    <mergeCell ref="LWS34:LWZ34"/>
    <mergeCell ref="LXA34:LXH34"/>
    <mergeCell ref="LXI34:LXP34"/>
    <mergeCell ref="LOK34:LOR34"/>
    <mergeCell ref="LOS34:LOZ34"/>
    <mergeCell ref="LPA34:LPH34"/>
    <mergeCell ref="LPI34:LPP34"/>
    <mergeCell ref="LPQ34:LPX34"/>
    <mergeCell ref="LMW34:LND34"/>
    <mergeCell ref="LNE34:LNL34"/>
    <mergeCell ref="LNM34:LNT34"/>
    <mergeCell ref="LNU34:LOB34"/>
    <mergeCell ref="LOC34:LOJ34"/>
    <mergeCell ref="LRM34:LRT34"/>
    <mergeCell ref="LRU34:LSB34"/>
    <mergeCell ref="LSC34:LSJ34"/>
    <mergeCell ref="LSK34:LSR34"/>
    <mergeCell ref="LSS34:LSZ34"/>
    <mergeCell ref="LPY34:LQF34"/>
    <mergeCell ref="LQG34:LQN34"/>
    <mergeCell ref="LQO34:LQV34"/>
    <mergeCell ref="LQW34:LRD34"/>
    <mergeCell ref="LRE34:LRL34"/>
    <mergeCell ref="LIG34:LIN34"/>
    <mergeCell ref="LIO34:LIV34"/>
    <mergeCell ref="LIW34:LJD34"/>
    <mergeCell ref="LJE34:LJL34"/>
    <mergeCell ref="LJM34:LJT34"/>
    <mergeCell ref="LGS34:LGZ34"/>
    <mergeCell ref="LHA34:LHH34"/>
    <mergeCell ref="LHI34:LHP34"/>
    <mergeCell ref="LHQ34:LHX34"/>
    <mergeCell ref="LHY34:LIF34"/>
    <mergeCell ref="LLI34:LLP34"/>
    <mergeCell ref="LLQ34:LLX34"/>
    <mergeCell ref="LLY34:LMF34"/>
    <mergeCell ref="LMG34:LMN34"/>
    <mergeCell ref="LMO34:LMV34"/>
    <mergeCell ref="LJU34:LKB34"/>
    <mergeCell ref="LKC34:LKJ34"/>
    <mergeCell ref="LKK34:LKR34"/>
    <mergeCell ref="LKS34:LKZ34"/>
    <mergeCell ref="LLA34:LLH34"/>
    <mergeCell ref="LCC34:LCJ34"/>
    <mergeCell ref="LCK34:LCR34"/>
    <mergeCell ref="LCS34:LCZ34"/>
    <mergeCell ref="LDA34:LDH34"/>
    <mergeCell ref="LDI34:LDP34"/>
    <mergeCell ref="LAO34:LAV34"/>
    <mergeCell ref="LAW34:LBD34"/>
    <mergeCell ref="LBE34:LBL34"/>
    <mergeCell ref="LBM34:LBT34"/>
    <mergeCell ref="LBU34:LCB34"/>
    <mergeCell ref="LFE34:LFL34"/>
    <mergeCell ref="LFM34:LFT34"/>
    <mergeCell ref="LFU34:LGB34"/>
    <mergeCell ref="LGC34:LGJ34"/>
    <mergeCell ref="LGK34:LGR34"/>
    <mergeCell ref="LDQ34:LDX34"/>
    <mergeCell ref="LDY34:LEF34"/>
    <mergeCell ref="LEG34:LEN34"/>
    <mergeCell ref="LEO34:LEV34"/>
    <mergeCell ref="LEW34:LFD34"/>
    <mergeCell ref="KVY34:KWF34"/>
    <mergeCell ref="KWG34:KWN34"/>
    <mergeCell ref="KWO34:KWV34"/>
    <mergeCell ref="KWW34:KXD34"/>
    <mergeCell ref="KXE34:KXL34"/>
    <mergeCell ref="KUK34:KUR34"/>
    <mergeCell ref="KUS34:KUZ34"/>
    <mergeCell ref="KVA34:KVH34"/>
    <mergeCell ref="KVI34:KVP34"/>
    <mergeCell ref="KVQ34:KVX34"/>
    <mergeCell ref="KZA34:KZH34"/>
    <mergeCell ref="KZI34:KZP34"/>
    <mergeCell ref="KZQ34:KZX34"/>
    <mergeCell ref="KZY34:LAF34"/>
    <mergeCell ref="LAG34:LAN34"/>
    <mergeCell ref="KXM34:KXT34"/>
    <mergeCell ref="KXU34:KYB34"/>
    <mergeCell ref="KYC34:KYJ34"/>
    <mergeCell ref="KYK34:KYR34"/>
    <mergeCell ref="KYS34:KYZ34"/>
    <mergeCell ref="KPU34:KQB34"/>
    <mergeCell ref="KQC34:KQJ34"/>
    <mergeCell ref="KQK34:KQR34"/>
    <mergeCell ref="KQS34:KQZ34"/>
    <mergeCell ref="KRA34:KRH34"/>
    <mergeCell ref="KOG34:KON34"/>
    <mergeCell ref="KOO34:KOV34"/>
    <mergeCell ref="KOW34:KPD34"/>
    <mergeCell ref="KPE34:KPL34"/>
    <mergeCell ref="KPM34:KPT34"/>
    <mergeCell ref="KSW34:KTD34"/>
    <mergeCell ref="KTE34:KTL34"/>
    <mergeCell ref="KTM34:KTT34"/>
    <mergeCell ref="KTU34:KUB34"/>
    <mergeCell ref="KUC34:KUJ34"/>
    <mergeCell ref="KRI34:KRP34"/>
    <mergeCell ref="KRQ34:KRX34"/>
    <mergeCell ref="KRY34:KSF34"/>
    <mergeCell ref="KSG34:KSN34"/>
    <mergeCell ref="KSO34:KSV34"/>
    <mergeCell ref="KJQ34:KJX34"/>
    <mergeCell ref="KJY34:KKF34"/>
    <mergeCell ref="KKG34:KKN34"/>
    <mergeCell ref="KKO34:KKV34"/>
    <mergeCell ref="KKW34:KLD34"/>
    <mergeCell ref="KIC34:KIJ34"/>
    <mergeCell ref="KIK34:KIR34"/>
    <mergeCell ref="KIS34:KIZ34"/>
    <mergeCell ref="KJA34:KJH34"/>
    <mergeCell ref="KJI34:KJP34"/>
    <mergeCell ref="KMS34:KMZ34"/>
    <mergeCell ref="KNA34:KNH34"/>
    <mergeCell ref="KNI34:KNP34"/>
    <mergeCell ref="KNQ34:KNX34"/>
    <mergeCell ref="KNY34:KOF34"/>
    <mergeCell ref="KLE34:KLL34"/>
    <mergeCell ref="KLM34:KLT34"/>
    <mergeCell ref="KLU34:KMB34"/>
    <mergeCell ref="KMC34:KMJ34"/>
    <mergeCell ref="KMK34:KMR34"/>
    <mergeCell ref="KDM34:KDT34"/>
    <mergeCell ref="KDU34:KEB34"/>
    <mergeCell ref="KEC34:KEJ34"/>
    <mergeCell ref="KEK34:KER34"/>
    <mergeCell ref="KES34:KEZ34"/>
    <mergeCell ref="KBY34:KCF34"/>
    <mergeCell ref="KCG34:KCN34"/>
    <mergeCell ref="KCO34:KCV34"/>
    <mergeCell ref="KCW34:KDD34"/>
    <mergeCell ref="KDE34:KDL34"/>
    <mergeCell ref="KGO34:KGV34"/>
    <mergeCell ref="KGW34:KHD34"/>
    <mergeCell ref="KHE34:KHL34"/>
    <mergeCell ref="KHM34:KHT34"/>
    <mergeCell ref="KHU34:KIB34"/>
    <mergeCell ref="KFA34:KFH34"/>
    <mergeCell ref="KFI34:KFP34"/>
    <mergeCell ref="KFQ34:KFX34"/>
    <mergeCell ref="KFY34:KGF34"/>
    <mergeCell ref="KGG34:KGN34"/>
    <mergeCell ref="JXI34:JXP34"/>
    <mergeCell ref="JXQ34:JXX34"/>
    <mergeCell ref="JXY34:JYF34"/>
    <mergeCell ref="JYG34:JYN34"/>
    <mergeCell ref="JYO34:JYV34"/>
    <mergeCell ref="JVU34:JWB34"/>
    <mergeCell ref="JWC34:JWJ34"/>
    <mergeCell ref="JWK34:JWR34"/>
    <mergeCell ref="JWS34:JWZ34"/>
    <mergeCell ref="JXA34:JXH34"/>
    <mergeCell ref="KAK34:KAR34"/>
    <mergeCell ref="KAS34:KAZ34"/>
    <mergeCell ref="KBA34:KBH34"/>
    <mergeCell ref="KBI34:KBP34"/>
    <mergeCell ref="KBQ34:KBX34"/>
    <mergeCell ref="JYW34:JZD34"/>
    <mergeCell ref="JZE34:JZL34"/>
    <mergeCell ref="JZM34:JZT34"/>
    <mergeCell ref="JZU34:KAB34"/>
    <mergeCell ref="KAC34:KAJ34"/>
    <mergeCell ref="JRE34:JRL34"/>
    <mergeCell ref="JRM34:JRT34"/>
    <mergeCell ref="JRU34:JSB34"/>
    <mergeCell ref="JSC34:JSJ34"/>
    <mergeCell ref="JSK34:JSR34"/>
    <mergeCell ref="JPQ34:JPX34"/>
    <mergeCell ref="JPY34:JQF34"/>
    <mergeCell ref="JQG34:JQN34"/>
    <mergeCell ref="JQO34:JQV34"/>
    <mergeCell ref="JQW34:JRD34"/>
    <mergeCell ref="JUG34:JUN34"/>
    <mergeCell ref="JUO34:JUV34"/>
    <mergeCell ref="JUW34:JVD34"/>
    <mergeCell ref="JVE34:JVL34"/>
    <mergeCell ref="JVM34:JVT34"/>
    <mergeCell ref="JSS34:JSZ34"/>
    <mergeCell ref="JTA34:JTH34"/>
    <mergeCell ref="JTI34:JTP34"/>
    <mergeCell ref="JTQ34:JTX34"/>
    <mergeCell ref="JTY34:JUF34"/>
    <mergeCell ref="JLA34:JLH34"/>
    <mergeCell ref="JLI34:JLP34"/>
    <mergeCell ref="JLQ34:JLX34"/>
    <mergeCell ref="JLY34:JMF34"/>
    <mergeCell ref="JMG34:JMN34"/>
    <mergeCell ref="JJM34:JJT34"/>
    <mergeCell ref="JJU34:JKB34"/>
    <mergeCell ref="JKC34:JKJ34"/>
    <mergeCell ref="JKK34:JKR34"/>
    <mergeCell ref="JKS34:JKZ34"/>
    <mergeCell ref="JOC34:JOJ34"/>
    <mergeCell ref="JOK34:JOR34"/>
    <mergeCell ref="JOS34:JOZ34"/>
    <mergeCell ref="JPA34:JPH34"/>
    <mergeCell ref="JPI34:JPP34"/>
    <mergeCell ref="JMO34:JMV34"/>
    <mergeCell ref="JMW34:JND34"/>
    <mergeCell ref="JNE34:JNL34"/>
    <mergeCell ref="JNM34:JNT34"/>
    <mergeCell ref="JNU34:JOB34"/>
    <mergeCell ref="JEW34:JFD34"/>
    <mergeCell ref="JFE34:JFL34"/>
    <mergeCell ref="JFM34:JFT34"/>
    <mergeCell ref="JFU34:JGB34"/>
    <mergeCell ref="JGC34:JGJ34"/>
    <mergeCell ref="JDI34:JDP34"/>
    <mergeCell ref="JDQ34:JDX34"/>
    <mergeCell ref="JDY34:JEF34"/>
    <mergeCell ref="JEG34:JEN34"/>
    <mergeCell ref="JEO34:JEV34"/>
    <mergeCell ref="JHY34:JIF34"/>
    <mergeCell ref="JIG34:JIN34"/>
    <mergeCell ref="JIO34:JIV34"/>
    <mergeCell ref="JIW34:JJD34"/>
    <mergeCell ref="JJE34:JJL34"/>
    <mergeCell ref="JGK34:JGR34"/>
    <mergeCell ref="JGS34:JGZ34"/>
    <mergeCell ref="JHA34:JHH34"/>
    <mergeCell ref="JHI34:JHP34"/>
    <mergeCell ref="JHQ34:JHX34"/>
    <mergeCell ref="IYS34:IYZ34"/>
    <mergeCell ref="IZA34:IZH34"/>
    <mergeCell ref="IZI34:IZP34"/>
    <mergeCell ref="IZQ34:IZX34"/>
    <mergeCell ref="IZY34:JAF34"/>
    <mergeCell ref="IXE34:IXL34"/>
    <mergeCell ref="IXM34:IXT34"/>
    <mergeCell ref="IXU34:IYB34"/>
    <mergeCell ref="IYC34:IYJ34"/>
    <mergeCell ref="IYK34:IYR34"/>
    <mergeCell ref="JBU34:JCB34"/>
    <mergeCell ref="JCC34:JCJ34"/>
    <mergeCell ref="JCK34:JCR34"/>
    <mergeCell ref="JCS34:JCZ34"/>
    <mergeCell ref="JDA34:JDH34"/>
    <mergeCell ref="JAG34:JAN34"/>
    <mergeCell ref="JAO34:JAV34"/>
    <mergeCell ref="JAW34:JBD34"/>
    <mergeCell ref="JBE34:JBL34"/>
    <mergeCell ref="JBM34:JBT34"/>
    <mergeCell ref="ISO34:ISV34"/>
    <mergeCell ref="ISW34:ITD34"/>
    <mergeCell ref="ITE34:ITL34"/>
    <mergeCell ref="ITM34:ITT34"/>
    <mergeCell ref="ITU34:IUB34"/>
    <mergeCell ref="IRA34:IRH34"/>
    <mergeCell ref="IRI34:IRP34"/>
    <mergeCell ref="IRQ34:IRX34"/>
    <mergeCell ref="IRY34:ISF34"/>
    <mergeCell ref="ISG34:ISN34"/>
    <mergeCell ref="IVQ34:IVX34"/>
    <mergeCell ref="IVY34:IWF34"/>
    <mergeCell ref="IWG34:IWN34"/>
    <mergeCell ref="IWO34:IWV34"/>
    <mergeCell ref="IWW34:IXD34"/>
    <mergeCell ref="IUC34:IUJ34"/>
    <mergeCell ref="IUK34:IUR34"/>
    <mergeCell ref="IUS34:IUZ34"/>
    <mergeCell ref="IVA34:IVH34"/>
    <mergeCell ref="IVI34:IVP34"/>
    <mergeCell ref="IMK34:IMR34"/>
    <mergeCell ref="IMS34:IMZ34"/>
    <mergeCell ref="INA34:INH34"/>
    <mergeCell ref="INI34:INP34"/>
    <mergeCell ref="INQ34:INX34"/>
    <mergeCell ref="IKW34:ILD34"/>
    <mergeCell ref="ILE34:ILL34"/>
    <mergeCell ref="ILM34:ILT34"/>
    <mergeCell ref="ILU34:IMB34"/>
    <mergeCell ref="IMC34:IMJ34"/>
    <mergeCell ref="IPM34:IPT34"/>
    <mergeCell ref="IPU34:IQB34"/>
    <mergeCell ref="IQC34:IQJ34"/>
    <mergeCell ref="IQK34:IQR34"/>
    <mergeCell ref="IQS34:IQZ34"/>
    <mergeCell ref="INY34:IOF34"/>
    <mergeCell ref="IOG34:ION34"/>
    <mergeCell ref="IOO34:IOV34"/>
    <mergeCell ref="IOW34:IPD34"/>
    <mergeCell ref="IPE34:IPL34"/>
    <mergeCell ref="IGG34:IGN34"/>
    <mergeCell ref="IGO34:IGV34"/>
    <mergeCell ref="IGW34:IHD34"/>
    <mergeCell ref="IHE34:IHL34"/>
    <mergeCell ref="IHM34:IHT34"/>
    <mergeCell ref="IES34:IEZ34"/>
    <mergeCell ref="IFA34:IFH34"/>
    <mergeCell ref="IFI34:IFP34"/>
    <mergeCell ref="IFQ34:IFX34"/>
    <mergeCell ref="IFY34:IGF34"/>
    <mergeCell ref="IJI34:IJP34"/>
    <mergeCell ref="IJQ34:IJX34"/>
    <mergeCell ref="IJY34:IKF34"/>
    <mergeCell ref="IKG34:IKN34"/>
    <mergeCell ref="IKO34:IKV34"/>
    <mergeCell ref="IHU34:IIB34"/>
    <mergeCell ref="IIC34:IIJ34"/>
    <mergeCell ref="IIK34:IIR34"/>
    <mergeCell ref="IIS34:IIZ34"/>
    <mergeCell ref="IJA34:IJH34"/>
    <mergeCell ref="IAC34:IAJ34"/>
    <mergeCell ref="IAK34:IAR34"/>
    <mergeCell ref="IAS34:IAZ34"/>
    <mergeCell ref="IBA34:IBH34"/>
    <mergeCell ref="IBI34:IBP34"/>
    <mergeCell ref="HYO34:HYV34"/>
    <mergeCell ref="HYW34:HZD34"/>
    <mergeCell ref="HZE34:HZL34"/>
    <mergeCell ref="HZM34:HZT34"/>
    <mergeCell ref="HZU34:IAB34"/>
    <mergeCell ref="IDE34:IDL34"/>
    <mergeCell ref="IDM34:IDT34"/>
    <mergeCell ref="IDU34:IEB34"/>
    <mergeCell ref="IEC34:IEJ34"/>
    <mergeCell ref="IEK34:IER34"/>
    <mergeCell ref="IBQ34:IBX34"/>
    <mergeCell ref="IBY34:ICF34"/>
    <mergeCell ref="ICG34:ICN34"/>
    <mergeCell ref="ICO34:ICV34"/>
    <mergeCell ref="ICW34:IDD34"/>
    <mergeCell ref="HTY34:HUF34"/>
    <mergeCell ref="HUG34:HUN34"/>
    <mergeCell ref="HUO34:HUV34"/>
    <mergeCell ref="HUW34:HVD34"/>
    <mergeCell ref="HVE34:HVL34"/>
    <mergeCell ref="HSK34:HSR34"/>
    <mergeCell ref="HSS34:HSZ34"/>
    <mergeCell ref="HTA34:HTH34"/>
    <mergeCell ref="HTI34:HTP34"/>
    <mergeCell ref="HTQ34:HTX34"/>
    <mergeCell ref="HXA34:HXH34"/>
    <mergeCell ref="HXI34:HXP34"/>
    <mergeCell ref="HXQ34:HXX34"/>
    <mergeCell ref="HXY34:HYF34"/>
    <mergeCell ref="HYG34:HYN34"/>
    <mergeCell ref="HVM34:HVT34"/>
    <mergeCell ref="HVU34:HWB34"/>
    <mergeCell ref="HWC34:HWJ34"/>
    <mergeCell ref="HWK34:HWR34"/>
    <mergeCell ref="HWS34:HWZ34"/>
    <mergeCell ref="HNU34:HOB34"/>
    <mergeCell ref="HOC34:HOJ34"/>
    <mergeCell ref="HOK34:HOR34"/>
    <mergeCell ref="HOS34:HOZ34"/>
    <mergeCell ref="HPA34:HPH34"/>
    <mergeCell ref="HMG34:HMN34"/>
    <mergeCell ref="HMO34:HMV34"/>
    <mergeCell ref="HMW34:HND34"/>
    <mergeCell ref="HNE34:HNL34"/>
    <mergeCell ref="HNM34:HNT34"/>
    <mergeCell ref="HQW34:HRD34"/>
    <mergeCell ref="HRE34:HRL34"/>
    <mergeCell ref="HRM34:HRT34"/>
    <mergeCell ref="HRU34:HSB34"/>
    <mergeCell ref="HSC34:HSJ34"/>
    <mergeCell ref="HPI34:HPP34"/>
    <mergeCell ref="HPQ34:HPX34"/>
    <mergeCell ref="HPY34:HQF34"/>
    <mergeCell ref="HQG34:HQN34"/>
    <mergeCell ref="HQO34:HQV34"/>
    <mergeCell ref="HHQ34:HHX34"/>
    <mergeCell ref="HHY34:HIF34"/>
    <mergeCell ref="HIG34:HIN34"/>
    <mergeCell ref="HIO34:HIV34"/>
    <mergeCell ref="HIW34:HJD34"/>
    <mergeCell ref="HGC34:HGJ34"/>
    <mergeCell ref="HGK34:HGR34"/>
    <mergeCell ref="HGS34:HGZ34"/>
    <mergeCell ref="HHA34:HHH34"/>
    <mergeCell ref="HHI34:HHP34"/>
    <mergeCell ref="HKS34:HKZ34"/>
    <mergeCell ref="HLA34:HLH34"/>
    <mergeCell ref="HLI34:HLP34"/>
    <mergeCell ref="HLQ34:HLX34"/>
    <mergeCell ref="HLY34:HMF34"/>
    <mergeCell ref="HJE34:HJL34"/>
    <mergeCell ref="HJM34:HJT34"/>
    <mergeCell ref="HJU34:HKB34"/>
    <mergeCell ref="HKC34:HKJ34"/>
    <mergeCell ref="HKK34:HKR34"/>
    <mergeCell ref="HBM34:HBT34"/>
    <mergeCell ref="HBU34:HCB34"/>
    <mergeCell ref="HCC34:HCJ34"/>
    <mergeCell ref="HCK34:HCR34"/>
    <mergeCell ref="HCS34:HCZ34"/>
    <mergeCell ref="GZY34:HAF34"/>
    <mergeCell ref="HAG34:HAN34"/>
    <mergeCell ref="HAO34:HAV34"/>
    <mergeCell ref="HAW34:HBD34"/>
    <mergeCell ref="HBE34:HBL34"/>
    <mergeCell ref="HEO34:HEV34"/>
    <mergeCell ref="HEW34:HFD34"/>
    <mergeCell ref="HFE34:HFL34"/>
    <mergeCell ref="HFM34:HFT34"/>
    <mergeCell ref="HFU34:HGB34"/>
    <mergeCell ref="HDA34:HDH34"/>
    <mergeCell ref="HDI34:HDP34"/>
    <mergeCell ref="HDQ34:HDX34"/>
    <mergeCell ref="HDY34:HEF34"/>
    <mergeCell ref="HEG34:HEN34"/>
    <mergeCell ref="GVI34:GVP34"/>
    <mergeCell ref="GVQ34:GVX34"/>
    <mergeCell ref="GVY34:GWF34"/>
    <mergeCell ref="GWG34:GWN34"/>
    <mergeCell ref="GWO34:GWV34"/>
    <mergeCell ref="GTU34:GUB34"/>
    <mergeCell ref="GUC34:GUJ34"/>
    <mergeCell ref="GUK34:GUR34"/>
    <mergeCell ref="GUS34:GUZ34"/>
    <mergeCell ref="GVA34:GVH34"/>
    <mergeCell ref="GYK34:GYR34"/>
    <mergeCell ref="GYS34:GYZ34"/>
    <mergeCell ref="GZA34:GZH34"/>
    <mergeCell ref="GZI34:GZP34"/>
    <mergeCell ref="GZQ34:GZX34"/>
    <mergeCell ref="GWW34:GXD34"/>
    <mergeCell ref="GXE34:GXL34"/>
    <mergeCell ref="GXM34:GXT34"/>
    <mergeCell ref="GXU34:GYB34"/>
    <mergeCell ref="GYC34:GYJ34"/>
    <mergeCell ref="GPE34:GPL34"/>
    <mergeCell ref="GPM34:GPT34"/>
    <mergeCell ref="GPU34:GQB34"/>
    <mergeCell ref="GQC34:GQJ34"/>
    <mergeCell ref="GQK34:GQR34"/>
    <mergeCell ref="GNQ34:GNX34"/>
    <mergeCell ref="GNY34:GOF34"/>
    <mergeCell ref="GOG34:GON34"/>
    <mergeCell ref="GOO34:GOV34"/>
    <mergeCell ref="GOW34:GPD34"/>
    <mergeCell ref="GSG34:GSN34"/>
    <mergeCell ref="GSO34:GSV34"/>
    <mergeCell ref="GSW34:GTD34"/>
    <mergeCell ref="GTE34:GTL34"/>
    <mergeCell ref="GTM34:GTT34"/>
    <mergeCell ref="GQS34:GQZ34"/>
    <mergeCell ref="GRA34:GRH34"/>
    <mergeCell ref="GRI34:GRP34"/>
    <mergeCell ref="GRQ34:GRX34"/>
    <mergeCell ref="GRY34:GSF34"/>
    <mergeCell ref="GJA34:GJH34"/>
    <mergeCell ref="GJI34:GJP34"/>
    <mergeCell ref="GJQ34:GJX34"/>
    <mergeCell ref="GJY34:GKF34"/>
    <mergeCell ref="GKG34:GKN34"/>
    <mergeCell ref="GHM34:GHT34"/>
    <mergeCell ref="GHU34:GIB34"/>
    <mergeCell ref="GIC34:GIJ34"/>
    <mergeCell ref="GIK34:GIR34"/>
    <mergeCell ref="GIS34:GIZ34"/>
    <mergeCell ref="GMC34:GMJ34"/>
    <mergeCell ref="GMK34:GMR34"/>
    <mergeCell ref="GMS34:GMZ34"/>
    <mergeCell ref="GNA34:GNH34"/>
    <mergeCell ref="GNI34:GNP34"/>
    <mergeCell ref="GKO34:GKV34"/>
    <mergeCell ref="GKW34:GLD34"/>
    <mergeCell ref="GLE34:GLL34"/>
    <mergeCell ref="GLM34:GLT34"/>
    <mergeCell ref="GLU34:GMB34"/>
    <mergeCell ref="GCW34:GDD34"/>
    <mergeCell ref="GDE34:GDL34"/>
    <mergeCell ref="GDM34:GDT34"/>
    <mergeCell ref="GDU34:GEB34"/>
    <mergeCell ref="GEC34:GEJ34"/>
    <mergeCell ref="GBI34:GBP34"/>
    <mergeCell ref="GBQ34:GBX34"/>
    <mergeCell ref="GBY34:GCF34"/>
    <mergeCell ref="GCG34:GCN34"/>
    <mergeCell ref="GCO34:GCV34"/>
    <mergeCell ref="GFY34:GGF34"/>
    <mergeCell ref="GGG34:GGN34"/>
    <mergeCell ref="GGO34:GGV34"/>
    <mergeCell ref="GGW34:GHD34"/>
    <mergeCell ref="GHE34:GHL34"/>
    <mergeCell ref="GEK34:GER34"/>
    <mergeCell ref="GES34:GEZ34"/>
    <mergeCell ref="GFA34:GFH34"/>
    <mergeCell ref="GFI34:GFP34"/>
    <mergeCell ref="GFQ34:GFX34"/>
    <mergeCell ref="FWS34:FWZ34"/>
    <mergeCell ref="FXA34:FXH34"/>
    <mergeCell ref="FXI34:FXP34"/>
    <mergeCell ref="FXQ34:FXX34"/>
    <mergeCell ref="FXY34:FYF34"/>
    <mergeCell ref="FVE34:FVL34"/>
    <mergeCell ref="FVM34:FVT34"/>
    <mergeCell ref="FVU34:FWB34"/>
    <mergeCell ref="FWC34:FWJ34"/>
    <mergeCell ref="FWK34:FWR34"/>
    <mergeCell ref="FZU34:GAB34"/>
    <mergeCell ref="GAC34:GAJ34"/>
    <mergeCell ref="GAK34:GAR34"/>
    <mergeCell ref="GAS34:GAZ34"/>
    <mergeCell ref="GBA34:GBH34"/>
    <mergeCell ref="FYG34:FYN34"/>
    <mergeCell ref="FYO34:FYV34"/>
    <mergeCell ref="FYW34:FZD34"/>
    <mergeCell ref="FZE34:FZL34"/>
    <mergeCell ref="FZM34:FZT34"/>
    <mergeCell ref="FQO34:FQV34"/>
    <mergeCell ref="FQW34:FRD34"/>
    <mergeCell ref="FRE34:FRL34"/>
    <mergeCell ref="FRM34:FRT34"/>
    <mergeCell ref="FRU34:FSB34"/>
    <mergeCell ref="FPA34:FPH34"/>
    <mergeCell ref="FPI34:FPP34"/>
    <mergeCell ref="FPQ34:FPX34"/>
    <mergeCell ref="FPY34:FQF34"/>
    <mergeCell ref="FQG34:FQN34"/>
    <mergeCell ref="FTQ34:FTX34"/>
    <mergeCell ref="FTY34:FUF34"/>
    <mergeCell ref="FUG34:FUN34"/>
    <mergeCell ref="FUO34:FUV34"/>
    <mergeCell ref="FUW34:FVD34"/>
    <mergeCell ref="FSC34:FSJ34"/>
    <mergeCell ref="FSK34:FSR34"/>
    <mergeCell ref="FSS34:FSZ34"/>
    <mergeCell ref="FTA34:FTH34"/>
    <mergeCell ref="FTI34:FTP34"/>
    <mergeCell ref="FKK34:FKR34"/>
    <mergeCell ref="FKS34:FKZ34"/>
    <mergeCell ref="FLA34:FLH34"/>
    <mergeCell ref="FLI34:FLP34"/>
    <mergeCell ref="FLQ34:FLX34"/>
    <mergeCell ref="FIW34:FJD34"/>
    <mergeCell ref="FJE34:FJL34"/>
    <mergeCell ref="FJM34:FJT34"/>
    <mergeCell ref="FJU34:FKB34"/>
    <mergeCell ref="FKC34:FKJ34"/>
    <mergeCell ref="FNM34:FNT34"/>
    <mergeCell ref="FNU34:FOB34"/>
    <mergeCell ref="FOC34:FOJ34"/>
    <mergeCell ref="FOK34:FOR34"/>
    <mergeCell ref="FOS34:FOZ34"/>
    <mergeCell ref="FLY34:FMF34"/>
    <mergeCell ref="FMG34:FMN34"/>
    <mergeCell ref="FMO34:FMV34"/>
    <mergeCell ref="FMW34:FND34"/>
    <mergeCell ref="FNE34:FNL34"/>
    <mergeCell ref="FEG34:FEN34"/>
    <mergeCell ref="FEO34:FEV34"/>
    <mergeCell ref="FEW34:FFD34"/>
    <mergeCell ref="FFE34:FFL34"/>
    <mergeCell ref="FFM34:FFT34"/>
    <mergeCell ref="FCS34:FCZ34"/>
    <mergeCell ref="FDA34:FDH34"/>
    <mergeCell ref="FDI34:FDP34"/>
    <mergeCell ref="FDQ34:FDX34"/>
    <mergeCell ref="FDY34:FEF34"/>
    <mergeCell ref="FHI34:FHP34"/>
    <mergeCell ref="FHQ34:FHX34"/>
    <mergeCell ref="FHY34:FIF34"/>
    <mergeCell ref="FIG34:FIN34"/>
    <mergeCell ref="FIO34:FIV34"/>
    <mergeCell ref="FFU34:FGB34"/>
    <mergeCell ref="FGC34:FGJ34"/>
    <mergeCell ref="FGK34:FGR34"/>
    <mergeCell ref="FGS34:FGZ34"/>
    <mergeCell ref="FHA34:FHH34"/>
    <mergeCell ref="EYC34:EYJ34"/>
    <mergeCell ref="EYK34:EYR34"/>
    <mergeCell ref="EYS34:EYZ34"/>
    <mergeCell ref="EZA34:EZH34"/>
    <mergeCell ref="EZI34:EZP34"/>
    <mergeCell ref="EWO34:EWV34"/>
    <mergeCell ref="EWW34:EXD34"/>
    <mergeCell ref="EXE34:EXL34"/>
    <mergeCell ref="EXM34:EXT34"/>
    <mergeCell ref="EXU34:EYB34"/>
    <mergeCell ref="FBE34:FBL34"/>
    <mergeCell ref="FBM34:FBT34"/>
    <mergeCell ref="FBU34:FCB34"/>
    <mergeCell ref="FCC34:FCJ34"/>
    <mergeCell ref="FCK34:FCR34"/>
    <mergeCell ref="EZQ34:EZX34"/>
    <mergeCell ref="EZY34:FAF34"/>
    <mergeCell ref="FAG34:FAN34"/>
    <mergeCell ref="FAO34:FAV34"/>
    <mergeCell ref="FAW34:FBD34"/>
    <mergeCell ref="ERY34:ESF34"/>
    <mergeCell ref="ESG34:ESN34"/>
    <mergeCell ref="ESO34:ESV34"/>
    <mergeCell ref="ESW34:ETD34"/>
    <mergeCell ref="ETE34:ETL34"/>
    <mergeCell ref="EQK34:EQR34"/>
    <mergeCell ref="EQS34:EQZ34"/>
    <mergeCell ref="ERA34:ERH34"/>
    <mergeCell ref="ERI34:ERP34"/>
    <mergeCell ref="ERQ34:ERX34"/>
    <mergeCell ref="EVA34:EVH34"/>
    <mergeCell ref="EVI34:EVP34"/>
    <mergeCell ref="EVQ34:EVX34"/>
    <mergeCell ref="EVY34:EWF34"/>
    <mergeCell ref="EWG34:EWN34"/>
    <mergeCell ref="ETM34:ETT34"/>
    <mergeCell ref="ETU34:EUB34"/>
    <mergeCell ref="EUC34:EUJ34"/>
    <mergeCell ref="EUK34:EUR34"/>
    <mergeCell ref="EUS34:EUZ34"/>
    <mergeCell ref="ELU34:EMB34"/>
    <mergeCell ref="EMC34:EMJ34"/>
    <mergeCell ref="EMK34:EMR34"/>
    <mergeCell ref="EMS34:EMZ34"/>
    <mergeCell ref="ENA34:ENH34"/>
    <mergeCell ref="EKG34:EKN34"/>
    <mergeCell ref="EKO34:EKV34"/>
    <mergeCell ref="EKW34:ELD34"/>
    <mergeCell ref="ELE34:ELL34"/>
    <mergeCell ref="ELM34:ELT34"/>
    <mergeCell ref="EOW34:EPD34"/>
    <mergeCell ref="EPE34:EPL34"/>
    <mergeCell ref="EPM34:EPT34"/>
    <mergeCell ref="EPU34:EQB34"/>
    <mergeCell ref="EQC34:EQJ34"/>
    <mergeCell ref="ENI34:ENP34"/>
    <mergeCell ref="ENQ34:ENX34"/>
    <mergeCell ref="ENY34:EOF34"/>
    <mergeCell ref="EOG34:EON34"/>
    <mergeCell ref="EOO34:EOV34"/>
    <mergeCell ref="EFQ34:EFX34"/>
    <mergeCell ref="EFY34:EGF34"/>
    <mergeCell ref="EGG34:EGN34"/>
    <mergeCell ref="EGO34:EGV34"/>
    <mergeCell ref="EGW34:EHD34"/>
    <mergeCell ref="EEC34:EEJ34"/>
    <mergeCell ref="EEK34:EER34"/>
    <mergeCell ref="EES34:EEZ34"/>
    <mergeCell ref="EFA34:EFH34"/>
    <mergeCell ref="EFI34:EFP34"/>
    <mergeCell ref="EIS34:EIZ34"/>
    <mergeCell ref="EJA34:EJH34"/>
    <mergeCell ref="EJI34:EJP34"/>
    <mergeCell ref="EJQ34:EJX34"/>
    <mergeCell ref="EJY34:EKF34"/>
    <mergeCell ref="EHE34:EHL34"/>
    <mergeCell ref="EHM34:EHT34"/>
    <mergeCell ref="EHU34:EIB34"/>
    <mergeCell ref="EIC34:EIJ34"/>
    <mergeCell ref="EIK34:EIR34"/>
    <mergeCell ref="DZM34:DZT34"/>
    <mergeCell ref="DZU34:EAB34"/>
    <mergeCell ref="EAC34:EAJ34"/>
    <mergeCell ref="EAK34:EAR34"/>
    <mergeCell ref="EAS34:EAZ34"/>
    <mergeCell ref="DXY34:DYF34"/>
    <mergeCell ref="DYG34:DYN34"/>
    <mergeCell ref="DYO34:DYV34"/>
    <mergeCell ref="DYW34:DZD34"/>
    <mergeCell ref="DZE34:DZL34"/>
    <mergeCell ref="ECO34:ECV34"/>
    <mergeCell ref="ECW34:EDD34"/>
    <mergeCell ref="EDE34:EDL34"/>
    <mergeCell ref="EDM34:EDT34"/>
    <mergeCell ref="EDU34:EEB34"/>
    <mergeCell ref="EBA34:EBH34"/>
    <mergeCell ref="EBI34:EBP34"/>
    <mergeCell ref="EBQ34:EBX34"/>
    <mergeCell ref="EBY34:ECF34"/>
    <mergeCell ref="ECG34:ECN34"/>
    <mergeCell ref="DTI34:DTP34"/>
    <mergeCell ref="DTQ34:DTX34"/>
    <mergeCell ref="DTY34:DUF34"/>
    <mergeCell ref="DUG34:DUN34"/>
    <mergeCell ref="DUO34:DUV34"/>
    <mergeCell ref="DRU34:DSB34"/>
    <mergeCell ref="DSC34:DSJ34"/>
    <mergeCell ref="DSK34:DSR34"/>
    <mergeCell ref="DSS34:DSZ34"/>
    <mergeCell ref="DTA34:DTH34"/>
    <mergeCell ref="DWK34:DWR34"/>
    <mergeCell ref="DWS34:DWZ34"/>
    <mergeCell ref="DXA34:DXH34"/>
    <mergeCell ref="DXI34:DXP34"/>
    <mergeCell ref="DXQ34:DXX34"/>
    <mergeCell ref="DUW34:DVD34"/>
    <mergeCell ref="DVE34:DVL34"/>
    <mergeCell ref="DVM34:DVT34"/>
    <mergeCell ref="DVU34:DWB34"/>
    <mergeCell ref="DWC34:DWJ34"/>
    <mergeCell ref="DNE34:DNL34"/>
    <mergeCell ref="DNM34:DNT34"/>
    <mergeCell ref="DNU34:DOB34"/>
    <mergeCell ref="DOC34:DOJ34"/>
    <mergeCell ref="DOK34:DOR34"/>
    <mergeCell ref="DLQ34:DLX34"/>
    <mergeCell ref="DLY34:DMF34"/>
    <mergeCell ref="DMG34:DMN34"/>
    <mergeCell ref="DMO34:DMV34"/>
    <mergeCell ref="DMW34:DND34"/>
    <mergeCell ref="DQG34:DQN34"/>
    <mergeCell ref="DQO34:DQV34"/>
    <mergeCell ref="DQW34:DRD34"/>
    <mergeCell ref="DRE34:DRL34"/>
    <mergeCell ref="DRM34:DRT34"/>
    <mergeCell ref="DOS34:DOZ34"/>
    <mergeCell ref="DPA34:DPH34"/>
    <mergeCell ref="DPI34:DPP34"/>
    <mergeCell ref="DPQ34:DPX34"/>
    <mergeCell ref="DPY34:DQF34"/>
    <mergeCell ref="DHA34:DHH34"/>
    <mergeCell ref="DHI34:DHP34"/>
    <mergeCell ref="DHQ34:DHX34"/>
    <mergeCell ref="DHY34:DIF34"/>
    <mergeCell ref="DIG34:DIN34"/>
    <mergeCell ref="DFM34:DFT34"/>
    <mergeCell ref="DFU34:DGB34"/>
    <mergeCell ref="DGC34:DGJ34"/>
    <mergeCell ref="DGK34:DGR34"/>
    <mergeCell ref="DGS34:DGZ34"/>
    <mergeCell ref="DKC34:DKJ34"/>
    <mergeCell ref="DKK34:DKR34"/>
    <mergeCell ref="DKS34:DKZ34"/>
    <mergeCell ref="DLA34:DLH34"/>
    <mergeCell ref="DLI34:DLP34"/>
    <mergeCell ref="DIO34:DIV34"/>
    <mergeCell ref="DIW34:DJD34"/>
    <mergeCell ref="DJE34:DJL34"/>
    <mergeCell ref="DJM34:DJT34"/>
    <mergeCell ref="DJU34:DKB34"/>
    <mergeCell ref="DAW34:DBD34"/>
    <mergeCell ref="DBE34:DBL34"/>
    <mergeCell ref="DBM34:DBT34"/>
    <mergeCell ref="DBU34:DCB34"/>
    <mergeCell ref="DCC34:DCJ34"/>
    <mergeCell ref="CZI34:CZP34"/>
    <mergeCell ref="CZQ34:CZX34"/>
    <mergeCell ref="CZY34:DAF34"/>
    <mergeCell ref="DAG34:DAN34"/>
    <mergeCell ref="DAO34:DAV34"/>
    <mergeCell ref="DDY34:DEF34"/>
    <mergeCell ref="DEG34:DEN34"/>
    <mergeCell ref="DEO34:DEV34"/>
    <mergeCell ref="DEW34:DFD34"/>
    <mergeCell ref="DFE34:DFL34"/>
    <mergeCell ref="DCK34:DCR34"/>
    <mergeCell ref="DCS34:DCZ34"/>
    <mergeCell ref="DDA34:DDH34"/>
    <mergeCell ref="DDI34:DDP34"/>
    <mergeCell ref="DDQ34:DDX34"/>
    <mergeCell ref="CUS34:CUZ34"/>
    <mergeCell ref="CVA34:CVH34"/>
    <mergeCell ref="CVI34:CVP34"/>
    <mergeCell ref="CVQ34:CVX34"/>
    <mergeCell ref="CVY34:CWF34"/>
    <mergeCell ref="CTE34:CTL34"/>
    <mergeCell ref="CTM34:CTT34"/>
    <mergeCell ref="CTU34:CUB34"/>
    <mergeCell ref="CUC34:CUJ34"/>
    <mergeCell ref="CUK34:CUR34"/>
    <mergeCell ref="CXU34:CYB34"/>
    <mergeCell ref="CYC34:CYJ34"/>
    <mergeCell ref="CYK34:CYR34"/>
    <mergeCell ref="CYS34:CYZ34"/>
    <mergeCell ref="CZA34:CZH34"/>
    <mergeCell ref="CWG34:CWN34"/>
    <mergeCell ref="CWO34:CWV34"/>
    <mergeCell ref="CWW34:CXD34"/>
    <mergeCell ref="CXE34:CXL34"/>
    <mergeCell ref="CXM34:CXT34"/>
    <mergeCell ref="COO34:COV34"/>
    <mergeCell ref="COW34:CPD34"/>
    <mergeCell ref="CPE34:CPL34"/>
    <mergeCell ref="CPM34:CPT34"/>
    <mergeCell ref="CPU34:CQB34"/>
    <mergeCell ref="CNA34:CNH34"/>
    <mergeCell ref="CNI34:CNP34"/>
    <mergeCell ref="CNQ34:CNX34"/>
    <mergeCell ref="CNY34:COF34"/>
    <mergeCell ref="COG34:CON34"/>
    <mergeCell ref="CRQ34:CRX34"/>
    <mergeCell ref="CRY34:CSF34"/>
    <mergeCell ref="CSG34:CSN34"/>
    <mergeCell ref="CSO34:CSV34"/>
    <mergeCell ref="CSW34:CTD34"/>
    <mergeCell ref="CQC34:CQJ34"/>
    <mergeCell ref="CQK34:CQR34"/>
    <mergeCell ref="CQS34:CQZ34"/>
    <mergeCell ref="CRA34:CRH34"/>
    <mergeCell ref="CRI34:CRP34"/>
    <mergeCell ref="CIK34:CIR34"/>
    <mergeCell ref="CIS34:CIZ34"/>
    <mergeCell ref="CJA34:CJH34"/>
    <mergeCell ref="CJI34:CJP34"/>
    <mergeCell ref="CJQ34:CJX34"/>
    <mergeCell ref="CGW34:CHD34"/>
    <mergeCell ref="CHE34:CHL34"/>
    <mergeCell ref="CHM34:CHT34"/>
    <mergeCell ref="CHU34:CIB34"/>
    <mergeCell ref="CIC34:CIJ34"/>
    <mergeCell ref="CLM34:CLT34"/>
    <mergeCell ref="CLU34:CMB34"/>
    <mergeCell ref="CMC34:CMJ34"/>
    <mergeCell ref="CMK34:CMR34"/>
    <mergeCell ref="CMS34:CMZ34"/>
    <mergeCell ref="CJY34:CKF34"/>
    <mergeCell ref="CKG34:CKN34"/>
    <mergeCell ref="CKO34:CKV34"/>
    <mergeCell ref="CKW34:CLD34"/>
    <mergeCell ref="CLE34:CLL34"/>
    <mergeCell ref="CCG34:CCN34"/>
    <mergeCell ref="CCO34:CCV34"/>
    <mergeCell ref="CCW34:CDD34"/>
    <mergeCell ref="CDE34:CDL34"/>
    <mergeCell ref="CDM34:CDT34"/>
    <mergeCell ref="CAS34:CAZ34"/>
    <mergeCell ref="CBA34:CBH34"/>
    <mergeCell ref="CBI34:CBP34"/>
    <mergeCell ref="CBQ34:CBX34"/>
    <mergeCell ref="CBY34:CCF34"/>
    <mergeCell ref="CFI34:CFP34"/>
    <mergeCell ref="CFQ34:CFX34"/>
    <mergeCell ref="CFY34:CGF34"/>
    <mergeCell ref="CGG34:CGN34"/>
    <mergeCell ref="CGO34:CGV34"/>
    <mergeCell ref="CDU34:CEB34"/>
    <mergeCell ref="CEC34:CEJ34"/>
    <mergeCell ref="CEK34:CER34"/>
    <mergeCell ref="CES34:CEZ34"/>
    <mergeCell ref="CFA34:CFH34"/>
    <mergeCell ref="BWC34:BWJ34"/>
    <mergeCell ref="BWK34:BWR34"/>
    <mergeCell ref="BWS34:BWZ34"/>
    <mergeCell ref="BXA34:BXH34"/>
    <mergeCell ref="BXI34:BXP34"/>
    <mergeCell ref="BUO34:BUV34"/>
    <mergeCell ref="BUW34:BVD34"/>
    <mergeCell ref="BVE34:BVL34"/>
    <mergeCell ref="BVM34:BVT34"/>
    <mergeCell ref="BVU34:BWB34"/>
    <mergeCell ref="BZE34:BZL34"/>
    <mergeCell ref="BZM34:BZT34"/>
    <mergeCell ref="BZU34:CAB34"/>
    <mergeCell ref="CAC34:CAJ34"/>
    <mergeCell ref="CAK34:CAR34"/>
    <mergeCell ref="BXQ34:BXX34"/>
    <mergeCell ref="BXY34:BYF34"/>
    <mergeCell ref="BYG34:BYN34"/>
    <mergeCell ref="BYO34:BYV34"/>
    <mergeCell ref="BYW34:BZD34"/>
    <mergeCell ref="BPY34:BQF34"/>
    <mergeCell ref="BQG34:BQN34"/>
    <mergeCell ref="BQO34:BQV34"/>
    <mergeCell ref="BQW34:BRD34"/>
    <mergeCell ref="BRE34:BRL34"/>
    <mergeCell ref="BOK34:BOR34"/>
    <mergeCell ref="BOS34:BOZ34"/>
    <mergeCell ref="BPA34:BPH34"/>
    <mergeCell ref="BPI34:BPP34"/>
    <mergeCell ref="BPQ34:BPX34"/>
    <mergeCell ref="BTA34:BTH34"/>
    <mergeCell ref="BTI34:BTP34"/>
    <mergeCell ref="BTQ34:BTX34"/>
    <mergeCell ref="BTY34:BUF34"/>
    <mergeCell ref="BUG34:BUN34"/>
    <mergeCell ref="BRM34:BRT34"/>
    <mergeCell ref="BRU34:BSB34"/>
    <mergeCell ref="BSC34:BSJ34"/>
    <mergeCell ref="BSK34:BSR34"/>
    <mergeCell ref="BSS34:BSZ34"/>
    <mergeCell ref="BJU34:BKB34"/>
    <mergeCell ref="BKC34:BKJ34"/>
    <mergeCell ref="BKK34:BKR34"/>
    <mergeCell ref="BKS34:BKZ34"/>
    <mergeCell ref="BLA34:BLH34"/>
    <mergeCell ref="BIG34:BIN34"/>
    <mergeCell ref="BIO34:BIV34"/>
    <mergeCell ref="BIW34:BJD34"/>
    <mergeCell ref="BJE34:BJL34"/>
    <mergeCell ref="BJM34:BJT34"/>
    <mergeCell ref="BMW34:BND34"/>
    <mergeCell ref="BNE34:BNL34"/>
    <mergeCell ref="BNM34:BNT34"/>
    <mergeCell ref="BNU34:BOB34"/>
    <mergeCell ref="BOC34:BOJ34"/>
    <mergeCell ref="BLI34:BLP34"/>
    <mergeCell ref="BLQ34:BLX34"/>
    <mergeCell ref="BLY34:BMF34"/>
    <mergeCell ref="BMG34:BMN34"/>
    <mergeCell ref="BMO34:BMV34"/>
    <mergeCell ref="BDQ34:BDX34"/>
    <mergeCell ref="BDY34:BEF34"/>
    <mergeCell ref="BEG34:BEN34"/>
    <mergeCell ref="BEO34:BEV34"/>
    <mergeCell ref="BEW34:BFD34"/>
    <mergeCell ref="BCC34:BCJ34"/>
    <mergeCell ref="BCK34:BCR34"/>
    <mergeCell ref="BCS34:BCZ34"/>
    <mergeCell ref="BDA34:BDH34"/>
    <mergeCell ref="BDI34:BDP34"/>
    <mergeCell ref="BGS34:BGZ34"/>
    <mergeCell ref="BHA34:BHH34"/>
    <mergeCell ref="BHI34:BHP34"/>
    <mergeCell ref="BHQ34:BHX34"/>
    <mergeCell ref="BHY34:BIF34"/>
    <mergeCell ref="BFE34:BFL34"/>
    <mergeCell ref="BFM34:BFT34"/>
    <mergeCell ref="BFU34:BGB34"/>
    <mergeCell ref="BGC34:BGJ34"/>
    <mergeCell ref="BGK34:BGR34"/>
    <mergeCell ref="AXM34:AXT34"/>
    <mergeCell ref="AXU34:AYB34"/>
    <mergeCell ref="AYC34:AYJ34"/>
    <mergeCell ref="AYK34:AYR34"/>
    <mergeCell ref="AYS34:AYZ34"/>
    <mergeCell ref="AVY34:AWF34"/>
    <mergeCell ref="AWG34:AWN34"/>
    <mergeCell ref="AWO34:AWV34"/>
    <mergeCell ref="AWW34:AXD34"/>
    <mergeCell ref="AXE34:AXL34"/>
    <mergeCell ref="BAO34:BAV34"/>
    <mergeCell ref="BAW34:BBD34"/>
    <mergeCell ref="BBE34:BBL34"/>
    <mergeCell ref="BBM34:BBT34"/>
    <mergeCell ref="BBU34:BCB34"/>
    <mergeCell ref="AZA34:AZH34"/>
    <mergeCell ref="AZI34:AZP34"/>
    <mergeCell ref="AZQ34:AZX34"/>
    <mergeCell ref="AZY34:BAF34"/>
    <mergeCell ref="BAG34:BAN34"/>
    <mergeCell ref="ARI34:ARP34"/>
    <mergeCell ref="ARQ34:ARX34"/>
    <mergeCell ref="ARY34:ASF34"/>
    <mergeCell ref="ASG34:ASN34"/>
    <mergeCell ref="ASO34:ASV34"/>
    <mergeCell ref="APU34:AQB34"/>
    <mergeCell ref="AQC34:AQJ34"/>
    <mergeCell ref="AQK34:AQR34"/>
    <mergeCell ref="AQS34:AQZ34"/>
    <mergeCell ref="ARA34:ARH34"/>
    <mergeCell ref="AUK34:AUR34"/>
    <mergeCell ref="AUS34:AUZ34"/>
    <mergeCell ref="AVA34:AVH34"/>
    <mergeCell ref="AVI34:AVP34"/>
    <mergeCell ref="AVQ34:AVX34"/>
    <mergeCell ref="ASW34:ATD34"/>
    <mergeCell ref="ATE34:ATL34"/>
    <mergeCell ref="ATM34:ATT34"/>
    <mergeCell ref="ATU34:AUB34"/>
    <mergeCell ref="AUC34:AUJ34"/>
    <mergeCell ref="ALE34:ALL34"/>
    <mergeCell ref="ALM34:ALT34"/>
    <mergeCell ref="ALU34:AMB34"/>
    <mergeCell ref="AMC34:AMJ34"/>
    <mergeCell ref="AMK34:AMR34"/>
    <mergeCell ref="AJQ34:AJX34"/>
    <mergeCell ref="AJY34:AKF34"/>
    <mergeCell ref="AKG34:AKN34"/>
    <mergeCell ref="AKO34:AKV34"/>
    <mergeCell ref="AKW34:ALD34"/>
    <mergeCell ref="AOG34:AON34"/>
    <mergeCell ref="AOO34:AOV34"/>
    <mergeCell ref="AOW34:APD34"/>
    <mergeCell ref="APE34:APL34"/>
    <mergeCell ref="APM34:APT34"/>
    <mergeCell ref="AMS34:AMZ34"/>
    <mergeCell ref="ANA34:ANH34"/>
    <mergeCell ref="ANI34:ANP34"/>
    <mergeCell ref="ANQ34:ANX34"/>
    <mergeCell ref="ANY34:AOF34"/>
    <mergeCell ref="AFA34:AFH34"/>
    <mergeCell ref="AFI34:AFP34"/>
    <mergeCell ref="AFQ34:AFX34"/>
    <mergeCell ref="AFY34:AGF34"/>
    <mergeCell ref="AGG34:AGN34"/>
    <mergeCell ref="ADM34:ADT34"/>
    <mergeCell ref="ADU34:AEB34"/>
    <mergeCell ref="AEC34:AEJ34"/>
    <mergeCell ref="AEK34:AER34"/>
    <mergeCell ref="AES34:AEZ34"/>
    <mergeCell ref="AIC34:AIJ34"/>
    <mergeCell ref="AIK34:AIR34"/>
    <mergeCell ref="AIS34:AIZ34"/>
    <mergeCell ref="AJA34:AJH34"/>
    <mergeCell ref="AJI34:AJP34"/>
    <mergeCell ref="AGO34:AGV34"/>
    <mergeCell ref="AGW34:AHD34"/>
    <mergeCell ref="AHE34:AHL34"/>
    <mergeCell ref="AHM34:AHT34"/>
    <mergeCell ref="AHU34:AIB34"/>
    <mergeCell ref="YW34:ZD34"/>
    <mergeCell ref="ZE34:ZL34"/>
    <mergeCell ref="ZM34:ZT34"/>
    <mergeCell ref="ZU34:AAB34"/>
    <mergeCell ref="AAC34:AAJ34"/>
    <mergeCell ref="XI34:XP34"/>
    <mergeCell ref="XQ34:XX34"/>
    <mergeCell ref="XY34:YF34"/>
    <mergeCell ref="YG34:YN34"/>
    <mergeCell ref="YO34:YV34"/>
    <mergeCell ref="ABY34:ACF34"/>
    <mergeCell ref="ACG34:ACN34"/>
    <mergeCell ref="ACO34:ACV34"/>
    <mergeCell ref="ACW34:ADD34"/>
    <mergeCell ref="ADE34:ADL34"/>
    <mergeCell ref="AAK34:AAR34"/>
    <mergeCell ref="AAS34:AAZ34"/>
    <mergeCell ref="ABA34:ABH34"/>
    <mergeCell ref="ABI34:ABP34"/>
    <mergeCell ref="ABQ34:ABX34"/>
    <mergeCell ref="SS34:SZ34"/>
    <mergeCell ref="TA34:TH34"/>
    <mergeCell ref="TI34:TP34"/>
    <mergeCell ref="TQ34:TX34"/>
    <mergeCell ref="TY34:UF34"/>
    <mergeCell ref="RE34:RL34"/>
    <mergeCell ref="RM34:RT34"/>
    <mergeCell ref="RU34:SB34"/>
    <mergeCell ref="SC34:SJ34"/>
    <mergeCell ref="SK34:SR34"/>
    <mergeCell ref="VU34:WB34"/>
    <mergeCell ref="WC34:WJ34"/>
    <mergeCell ref="WK34:WR34"/>
    <mergeCell ref="WS34:WZ34"/>
    <mergeCell ref="XA34:XH34"/>
    <mergeCell ref="UG34:UN34"/>
    <mergeCell ref="UO34:UV34"/>
    <mergeCell ref="UW34:VD34"/>
    <mergeCell ref="VE34:VL34"/>
    <mergeCell ref="VM34:VT34"/>
    <mergeCell ref="NU34:OB34"/>
    <mergeCell ref="LA34:LH34"/>
    <mergeCell ref="LI34:LP34"/>
    <mergeCell ref="LQ34:LX34"/>
    <mergeCell ref="LY34:MF34"/>
    <mergeCell ref="MG34:MN34"/>
    <mergeCell ref="QW34:RD34"/>
    <mergeCell ref="OC34:OJ34"/>
    <mergeCell ref="OK34:OR34"/>
    <mergeCell ref="OS34:OZ34"/>
    <mergeCell ref="PA34:PH34"/>
    <mergeCell ref="PI34:PP34"/>
    <mergeCell ref="EW34:FD34"/>
    <mergeCell ref="FE34:FL34"/>
    <mergeCell ref="FM34:FT34"/>
    <mergeCell ref="FU34:GB34"/>
    <mergeCell ref="GC34:GJ34"/>
    <mergeCell ref="PQ34:PX34"/>
    <mergeCell ref="MO34:MV34"/>
    <mergeCell ref="MW34:ND34"/>
    <mergeCell ref="NE34:NL34"/>
    <mergeCell ref="NM34:NT34"/>
    <mergeCell ref="HY34:IF34"/>
    <mergeCell ref="IG34:IN34"/>
    <mergeCell ref="IO34:IV34"/>
    <mergeCell ref="IW34:JD34"/>
    <mergeCell ref="JE34:JL34"/>
    <mergeCell ref="GK34:GR34"/>
    <mergeCell ref="GS34:GZ34"/>
    <mergeCell ref="HA34:HH34"/>
    <mergeCell ref="HI34:HP34"/>
    <mergeCell ref="HQ34:HX34"/>
    <mergeCell ref="XCS33:XCZ33"/>
    <mergeCell ref="WZY33:XAF33"/>
    <mergeCell ref="JM34:JT34"/>
    <mergeCell ref="JU34:KB34"/>
    <mergeCell ref="KC34:KJ34"/>
    <mergeCell ref="KK34:KR34"/>
    <mergeCell ref="KS34:KZ34"/>
    <mergeCell ref="PY34:QF34"/>
    <mergeCell ref="QG34:QN34"/>
    <mergeCell ref="QO34:QV34"/>
    <mergeCell ref="BU34:CB34"/>
    <mergeCell ref="CC34:CJ34"/>
    <mergeCell ref="CK34:CR34"/>
    <mergeCell ref="CS34:CZ34"/>
    <mergeCell ref="DA34:DH34"/>
    <mergeCell ref="XDA33:XDH33"/>
    <mergeCell ref="XBM33:XBT33"/>
    <mergeCell ref="XBU33:XCB33"/>
    <mergeCell ref="XCC33:XCJ33"/>
    <mergeCell ref="XCK33:XCR33"/>
    <mergeCell ref="XAW33:XBD33"/>
    <mergeCell ref="XBE33:XBL33"/>
    <mergeCell ref="WYK33:WYR33"/>
    <mergeCell ref="WYS33:WYZ33"/>
    <mergeCell ref="WZA33:WZH33"/>
    <mergeCell ref="WZI33:WZP33"/>
    <mergeCell ref="WZQ33:WZX33"/>
    <mergeCell ref="WQS33:WQZ33"/>
    <mergeCell ref="WRA33:WRH33"/>
    <mergeCell ref="WRI33:WRP33"/>
    <mergeCell ref="WRQ33:WRX33"/>
    <mergeCell ref="WRY33:WSF33"/>
    <mergeCell ref="XEW33:XFD33"/>
    <mergeCell ref="A34:H34"/>
    <mergeCell ref="Q34:X34"/>
    <mergeCell ref="Y34:AF34"/>
    <mergeCell ref="AG34:AN34"/>
    <mergeCell ref="AO34:AV34"/>
    <mergeCell ref="AW34:BD34"/>
    <mergeCell ref="BE34:BL34"/>
    <mergeCell ref="BM34:BT34"/>
    <mergeCell ref="DI34:DP34"/>
    <mergeCell ref="DQ34:DX34"/>
    <mergeCell ref="DY34:EF34"/>
    <mergeCell ref="EG34:EN34"/>
    <mergeCell ref="EO34:EV34"/>
    <mergeCell ref="XEO33:XEV33"/>
    <mergeCell ref="XDI33:XDP33"/>
    <mergeCell ref="XDQ33:XDX33"/>
    <mergeCell ref="XDY33:XEF33"/>
    <mergeCell ref="XEG33:XEN33"/>
    <mergeCell ref="WWW33:WXD33"/>
    <mergeCell ref="WXE33:WXL33"/>
    <mergeCell ref="WXM33:WXT33"/>
    <mergeCell ref="WXU33:WYB33"/>
    <mergeCell ref="WYC33:WYJ33"/>
    <mergeCell ref="WVI33:WVP33"/>
    <mergeCell ref="WVQ33:WVX33"/>
    <mergeCell ref="WVY33:WWF33"/>
    <mergeCell ref="WWG33:WWN33"/>
    <mergeCell ref="WWO33:WWV33"/>
    <mergeCell ref="XAG33:XAN33"/>
    <mergeCell ref="XAO33:XAV33"/>
    <mergeCell ref="WPE33:WPL33"/>
    <mergeCell ref="WPM33:WPT33"/>
    <mergeCell ref="WPU33:WQB33"/>
    <mergeCell ref="WQC33:WQJ33"/>
    <mergeCell ref="WQK33:WQR33"/>
    <mergeCell ref="WTU33:WUB33"/>
    <mergeCell ref="WUC33:WUJ33"/>
    <mergeCell ref="WUK33:WUR33"/>
    <mergeCell ref="WUS33:WUZ33"/>
    <mergeCell ref="WVA33:WVH33"/>
    <mergeCell ref="WSG33:WSN33"/>
    <mergeCell ref="WSO33:WSV33"/>
    <mergeCell ref="WSW33:WTD33"/>
    <mergeCell ref="WTE33:WTL33"/>
    <mergeCell ref="WTM33:WTT33"/>
    <mergeCell ref="WKO33:WKV33"/>
    <mergeCell ref="WKW33:WLD33"/>
    <mergeCell ref="WLE33:WLL33"/>
    <mergeCell ref="WLM33:WLT33"/>
    <mergeCell ref="WLU33:WMB33"/>
    <mergeCell ref="WJA33:WJH33"/>
    <mergeCell ref="WJI33:WJP33"/>
    <mergeCell ref="WJQ33:WJX33"/>
    <mergeCell ref="WJY33:WKF33"/>
    <mergeCell ref="WKG33:WKN33"/>
    <mergeCell ref="WNQ33:WNX33"/>
    <mergeCell ref="WNY33:WOF33"/>
    <mergeCell ref="WOG33:WON33"/>
    <mergeCell ref="WOO33:WOV33"/>
    <mergeCell ref="WOW33:WPD33"/>
    <mergeCell ref="WMC33:WMJ33"/>
    <mergeCell ref="WMK33:WMR33"/>
    <mergeCell ref="WMS33:WMZ33"/>
    <mergeCell ref="WNA33:WNH33"/>
    <mergeCell ref="WNI33:WNP33"/>
    <mergeCell ref="WEK33:WER33"/>
    <mergeCell ref="WES33:WEZ33"/>
    <mergeCell ref="WFA33:WFH33"/>
    <mergeCell ref="WFI33:WFP33"/>
    <mergeCell ref="WFQ33:WFX33"/>
    <mergeCell ref="WCW33:WDD33"/>
    <mergeCell ref="WDE33:WDL33"/>
    <mergeCell ref="WDM33:WDT33"/>
    <mergeCell ref="WDU33:WEB33"/>
    <mergeCell ref="WEC33:WEJ33"/>
    <mergeCell ref="WHM33:WHT33"/>
    <mergeCell ref="WHU33:WIB33"/>
    <mergeCell ref="WIC33:WIJ33"/>
    <mergeCell ref="WIK33:WIR33"/>
    <mergeCell ref="WIS33:WIZ33"/>
    <mergeCell ref="WFY33:WGF33"/>
    <mergeCell ref="WGG33:WGN33"/>
    <mergeCell ref="WGO33:WGV33"/>
    <mergeCell ref="WGW33:WHD33"/>
    <mergeCell ref="WHE33:WHL33"/>
    <mergeCell ref="VYG33:VYN33"/>
    <mergeCell ref="VYO33:VYV33"/>
    <mergeCell ref="VYW33:VZD33"/>
    <mergeCell ref="VZE33:VZL33"/>
    <mergeCell ref="VZM33:VZT33"/>
    <mergeCell ref="VWS33:VWZ33"/>
    <mergeCell ref="VXA33:VXH33"/>
    <mergeCell ref="VXI33:VXP33"/>
    <mergeCell ref="VXQ33:VXX33"/>
    <mergeCell ref="VXY33:VYF33"/>
    <mergeCell ref="WBI33:WBP33"/>
    <mergeCell ref="WBQ33:WBX33"/>
    <mergeCell ref="WBY33:WCF33"/>
    <mergeCell ref="WCG33:WCN33"/>
    <mergeCell ref="WCO33:WCV33"/>
    <mergeCell ref="VZU33:WAB33"/>
    <mergeCell ref="WAC33:WAJ33"/>
    <mergeCell ref="WAK33:WAR33"/>
    <mergeCell ref="WAS33:WAZ33"/>
    <mergeCell ref="WBA33:WBH33"/>
    <mergeCell ref="VSC33:VSJ33"/>
    <mergeCell ref="VSK33:VSR33"/>
    <mergeCell ref="VSS33:VSZ33"/>
    <mergeCell ref="VTA33:VTH33"/>
    <mergeCell ref="VTI33:VTP33"/>
    <mergeCell ref="VQO33:VQV33"/>
    <mergeCell ref="VQW33:VRD33"/>
    <mergeCell ref="VRE33:VRL33"/>
    <mergeCell ref="VRM33:VRT33"/>
    <mergeCell ref="VRU33:VSB33"/>
    <mergeCell ref="VVE33:VVL33"/>
    <mergeCell ref="VVM33:VVT33"/>
    <mergeCell ref="VVU33:VWB33"/>
    <mergeCell ref="VWC33:VWJ33"/>
    <mergeCell ref="VWK33:VWR33"/>
    <mergeCell ref="VTQ33:VTX33"/>
    <mergeCell ref="VTY33:VUF33"/>
    <mergeCell ref="VUG33:VUN33"/>
    <mergeCell ref="VUO33:VUV33"/>
    <mergeCell ref="VUW33:VVD33"/>
    <mergeCell ref="VLY33:VMF33"/>
    <mergeCell ref="VMG33:VMN33"/>
    <mergeCell ref="VMO33:VMV33"/>
    <mergeCell ref="VMW33:VND33"/>
    <mergeCell ref="VNE33:VNL33"/>
    <mergeCell ref="VKK33:VKR33"/>
    <mergeCell ref="VKS33:VKZ33"/>
    <mergeCell ref="VLA33:VLH33"/>
    <mergeCell ref="VLI33:VLP33"/>
    <mergeCell ref="VLQ33:VLX33"/>
    <mergeCell ref="VPA33:VPH33"/>
    <mergeCell ref="VPI33:VPP33"/>
    <mergeCell ref="VPQ33:VPX33"/>
    <mergeCell ref="VPY33:VQF33"/>
    <mergeCell ref="VQG33:VQN33"/>
    <mergeCell ref="VNM33:VNT33"/>
    <mergeCell ref="VNU33:VOB33"/>
    <mergeCell ref="VOC33:VOJ33"/>
    <mergeCell ref="VOK33:VOR33"/>
    <mergeCell ref="VOS33:VOZ33"/>
    <mergeCell ref="VFU33:VGB33"/>
    <mergeCell ref="VGC33:VGJ33"/>
    <mergeCell ref="VGK33:VGR33"/>
    <mergeCell ref="VGS33:VGZ33"/>
    <mergeCell ref="VHA33:VHH33"/>
    <mergeCell ref="VEG33:VEN33"/>
    <mergeCell ref="VEO33:VEV33"/>
    <mergeCell ref="VEW33:VFD33"/>
    <mergeCell ref="VFE33:VFL33"/>
    <mergeCell ref="VFM33:VFT33"/>
    <mergeCell ref="VIW33:VJD33"/>
    <mergeCell ref="VJE33:VJL33"/>
    <mergeCell ref="VJM33:VJT33"/>
    <mergeCell ref="VJU33:VKB33"/>
    <mergeCell ref="VKC33:VKJ33"/>
    <mergeCell ref="VHI33:VHP33"/>
    <mergeCell ref="VHQ33:VHX33"/>
    <mergeCell ref="VHY33:VIF33"/>
    <mergeCell ref="VIG33:VIN33"/>
    <mergeCell ref="VIO33:VIV33"/>
    <mergeCell ref="UZQ33:UZX33"/>
    <mergeCell ref="UZY33:VAF33"/>
    <mergeCell ref="VAG33:VAN33"/>
    <mergeCell ref="VAO33:VAV33"/>
    <mergeCell ref="VAW33:VBD33"/>
    <mergeCell ref="UYC33:UYJ33"/>
    <mergeCell ref="UYK33:UYR33"/>
    <mergeCell ref="UYS33:UYZ33"/>
    <mergeCell ref="UZA33:UZH33"/>
    <mergeCell ref="UZI33:UZP33"/>
    <mergeCell ref="VCS33:VCZ33"/>
    <mergeCell ref="VDA33:VDH33"/>
    <mergeCell ref="VDI33:VDP33"/>
    <mergeCell ref="VDQ33:VDX33"/>
    <mergeCell ref="VDY33:VEF33"/>
    <mergeCell ref="VBE33:VBL33"/>
    <mergeCell ref="VBM33:VBT33"/>
    <mergeCell ref="VBU33:VCB33"/>
    <mergeCell ref="VCC33:VCJ33"/>
    <mergeCell ref="VCK33:VCR33"/>
    <mergeCell ref="UTM33:UTT33"/>
    <mergeCell ref="UTU33:UUB33"/>
    <mergeCell ref="UUC33:UUJ33"/>
    <mergeCell ref="UUK33:UUR33"/>
    <mergeCell ref="UUS33:UUZ33"/>
    <mergeCell ref="URY33:USF33"/>
    <mergeCell ref="USG33:USN33"/>
    <mergeCell ref="USO33:USV33"/>
    <mergeCell ref="USW33:UTD33"/>
    <mergeCell ref="UTE33:UTL33"/>
    <mergeCell ref="UWO33:UWV33"/>
    <mergeCell ref="UWW33:UXD33"/>
    <mergeCell ref="UXE33:UXL33"/>
    <mergeCell ref="UXM33:UXT33"/>
    <mergeCell ref="UXU33:UYB33"/>
    <mergeCell ref="UVA33:UVH33"/>
    <mergeCell ref="UVI33:UVP33"/>
    <mergeCell ref="UVQ33:UVX33"/>
    <mergeCell ref="UVY33:UWF33"/>
    <mergeCell ref="UWG33:UWN33"/>
    <mergeCell ref="UNI33:UNP33"/>
    <mergeCell ref="UNQ33:UNX33"/>
    <mergeCell ref="UNY33:UOF33"/>
    <mergeCell ref="UOG33:UON33"/>
    <mergeCell ref="UOO33:UOV33"/>
    <mergeCell ref="ULU33:UMB33"/>
    <mergeCell ref="UMC33:UMJ33"/>
    <mergeCell ref="UMK33:UMR33"/>
    <mergeCell ref="UMS33:UMZ33"/>
    <mergeCell ref="UNA33:UNH33"/>
    <mergeCell ref="UQK33:UQR33"/>
    <mergeCell ref="UQS33:UQZ33"/>
    <mergeCell ref="URA33:URH33"/>
    <mergeCell ref="URI33:URP33"/>
    <mergeCell ref="URQ33:URX33"/>
    <mergeCell ref="UOW33:UPD33"/>
    <mergeCell ref="UPE33:UPL33"/>
    <mergeCell ref="UPM33:UPT33"/>
    <mergeCell ref="UPU33:UQB33"/>
    <mergeCell ref="UQC33:UQJ33"/>
    <mergeCell ref="UHE33:UHL33"/>
    <mergeCell ref="UHM33:UHT33"/>
    <mergeCell ref="UHU33:UIB33"/>
    <mergeCell ref="UIC33:UIJ33"/>
    <mergeCell ref="UIK33:UIR33"/>
    <mergeCell ref="UFQ33:UFX33"/>
    <mergeCell ref="UFY33:UGF33"/>
    <mergeCell ref="UGG33:UGN33"/>
    <mergeCell ref="UGO33:UGV33"/>
    <mergeCell ref="UGW33:UHD33"/>
    <mergeCell ref="UKG33:UKN33"/>
    <mergeCell ref="UKO33:UKV33"/>
    <mergeCell ref="UKW33:ULD33"/>
    <mergeCell ref="ULE33:ULL33"/>
    <mergeCell ref="ULM33:ULT33"/>
    <mergeCell ref="UIS33:UIZ33"/>
    <mergeCell ref="UJA33:UJH33"/>
    <mergeCell ref="UJI33:UJP33"/>
    <mergeCell ref="UJQ33:UJX33"/>
    <mergeCell ref="UJY33:UKF33"/>
    <mergeCell ref="UBA33:UBH33"/>
    <mergeCell ref="UBI33:UBP33"/>
    <mergeCell ref="UBQ33:UBX33"/>
    <mergeCell ref="UBY33:UCF33"/>
    <mergeCell ref="UCG33:UCN33"/>
    <mergeCell ref="TZM33:TZT33"/>
    <mergeCell ref="TZU33:UAB33"/>
    <mergeCell ref="UAC33:UAJ33"/>
    <mergeCell ref="UAK33:UAR33"/>
    <mergeCell ref="UAS33:UAZ33"/>
    <mergeCell ref="UEC33:UEJ33"/>
    <mergeCell ref="UEK33:UER33"/>
    <mergeCell ref="UES33:UEZ33"/>
    <mergeCell ref="UFA33:UFH33"/>
    <mergeCell ref="UFI33:UFP33"/>
    <mergeCell ref="UCO33:UCV33"/>
    <mergeCell ref="UCW33:UDD33"/>
    <mergeCell ref="UDE33:UDL33"/>
    <mergeCell ref="UDM33:UDT33"/>
    <mergeCell ref="UDU33:UEB33"/>
    <mergeCell ref="TUW33:TVD33"/>
    <mergeCell ref="TVE33:TVL33"/>
    <mergeCell ref="TVM33:TVT33"/>
    <mergeCell ref="TVU33:TWB33"/>
    <mergeCell ref="TWC33:TWJ33"/>
    <mergeCell ref="TTI33:TTP33"/>
    <mergeCell ref="TTQ33:TTX33"/>
    <mergeCell ref="TTY33:TUF33"/>
    <mergeCell ref="TUG33:TUN33"/>
    <mergeCell ref="TUO33:TUV33"/>
    <mergeCell ref="TXY33:TYF33"/>
    <mergeCell ref="TYG33:TYN33"/>
    <mergeCell ref="TYO33:TYV33"/>
    <mergeCell ref="TYW33:TZD33"/>
    <mergeCell ref="TZE33:TZL33"/>
    <mergeCell ref="TWK33:TWR33"/>
    <mergeCell ref="TWS33:TWZ33"/>
    <mergeCell ref="TXA33:TXH33"/>
    <mergeCell ref="TXI33:TXP33"/>
    <mergeCell ref="TXQ33:TXX33"/>
    <mergeCell ref="TOS33:TOZ33"/>
    <mergeCell ref="TPA33:TPH33"/>
    <mergeCell ref="TPI33:TPP33"/>
    <mergeCell ref="TPQ33:TPX33"/>
    <mergeCell ref="TPY33:TQF33"/>
    <mergeCell ref="TNE33:TNL33"/>
    <mergeCell ref="TNM33:TNT33"/>
    <mergeCell ref="TNU33:TOB33"/>
    <mergeCell ref="TOC33:TOJ33"/>
    <mergeCell ref="TOK33:TOR33"/>
    <mergeCell ref="TRU33:TSB33"/>
    <mergeCell ref="TSC33:TSJ33"/>
    <mergeCell ref="TSK33:TSR33"/>
    <mergeCell ref="TSS33:TSZ33"/>
    <mergeCell ref="TTA33:TTH33"/>
    <mergeCell ref="TQG33:TQN33"/>
    <mergeCell ref="TQO33:TQV33"/>
    <mergeCell ref="TQW33:TRD33"/>
    <mergeCell ref="TRE33:TRL33"/>
    <mergeCell ref="TRM33:TRT33"/>
    <mergeCell ref="TIO33:TIV33"/>
    <mergeCell ref="TIW33:TJD33"/>
    <mergeCell ref="TJE33:TJL33"/>
    <mergeCell ref="TJM33:TJT33"/>
    <mergeCell ref="TJU33:TKB33"/>
    <mergeCell ref="THA33:THH33"/>
    <mergeCell ref="THI33:THP33"/>
    <mergeCell ref="THQ33:THX33"/>
    <mergeCell ref="THY33:TIF33"/>
    <mergeCell ref="TIG33:TIN33"/>
    <mergeCell ref="TLQ33:TLX33"/>
    <mergeCell ref="TLY33:TMF33"/>
    <mergeCell ref="TMG33:TMN33"/>
    <mergeCell ref="TMO33:TMV33"/>
    <mergeCell ref="TMW33:TND33"/>
    <mergeCell ref="TKC33:TKJ33"/>
    <mergeCell ref="TKK33:TKR33"/>
    <mergeCell ref="TKS33:TKZ33"/>
    <mergeCell ref="TLA33:TLH33"/>
    <mergeCell ref="TLI33:TLP33"/>
    <mergeCell ref="TCK33:TCR33"/>
    <mergeCell ref="TCS33:TCZ33"/>
    <mergeCell ref="TDA33:TDH33"/>
    <mergeCell ref="TDI33:TDP33"/>
    <mergeCell ref="TDQ33:TDX33"/>
    <mergeCell ref="TAW33:TBD33"/>
    <mergeCell ref="TBE33:TBL33"/>
    <mergeCell ref="TBM33:TBT33"/>
    <mergeCell ref="TBU33:TCB33"/>
    <mergeCell ref="TCC33:TCJ33"/>
    <mergeCell ref="TFM33:TFT33"/>
    <mergeCell ref="TFU33:TGB33"/>
    <mergeCell ref="TGC33:TGJ33"/>
    <mergeCell ref="TGK33:TGR33"/>
    <mergeCell ref="TGS33:TGZ33"/>
    <mergeCell ref="TDY33:TEF33"/>
    <mergeCell ref="TEG33:TEN33"/>
    <mergeCell ref="TEO33:TEV33"/>
    <mergeCell ref="TEW33:TFD33"/>
    <mergeCell ref="TFE33:TFL33"/>
    <mergeCell ref="SWG33:SWN33"/>
    <mergeCell ref="SWO33:SWV33"/>
    <mergeCell ref="SWW33:SXD33"/>
    <mergeCell ref="SXE33:SXL33"/>
    <mergeCell ref="SXM33:SXT33"/>
    <mergeCell ref="SUS33:SUZ33"/>
    <mergeCell ref="SVA33:SVH33"/>
    <mergeCell ref="SVI33:SVP33"/>
    <mergeCell ref="SVQ33:SVX33"/>
    <mergeCell ref="SVY33:SWF33"/>
    <mergeCell ref="SZI33:SZP33"/>
    <mergeCell ref="SZQ33:SZX33"/>
    <mergeCell ref="SZY33:TAF33"/>
    <mergeCell ref="TAG33:TAN33"/>
    <mergeCell ref="TAO33:TAV33"/>
    <mergeCell ref="SXU33:SYB33"/>
    <mergeCell ref="SYC33:SYJ33"/>
    <mergeCell ref="SYK33:SYR33"/>
    <mergeCell ref="SYS33:SYZ33"/>
    <mergeCell ref="SZA33:SZH33"/>
    <mergeCell ref="SQC33:SQJ33"/>
    <mergeCell ref="SQK33:SQR33"/>
    <mergeCell ref="SQS33:SQZ33"/>
    <mergeCell ref="SRA33:SRH33"/>
    <mergeCell ref="SRI33:SRP33"/>
    <mergeCell ref="SOO33:SOV33"/>
    <mergeCell ref="SOW33:SPD33"/>
    <mergeCell ref="SPE33:SPL33"/>
    <mergeCell ref="SPM33:SPT33"/>
    <mergeCell ref="SPU33:SQB33"/>
    <mergeCell ref="STE33:STL33"/>
    <mergeCell ref="STM33:STT33"/>
    <mergeCell ref="STU33:SUB33"/>
    <mergeCell ref="SUC33:SUJ33"/>
    <mergeCell ref="SUK33:SUR33"/>
    <mergeCell ref="SRQ33:SRX33"/>
    <mergeCell ref="SRY33:SSF33"/>
    <mergeCell ref="SSG33:SSN33"/>
    <mergeCell ref="SSO33:SSV33"/>
    <mergeCell ref="SSW33:STD33"/>
    <mergeCell ref="SJY33:SKF33"/>
    <mergeCell ref="SKG33:SKN33"/>
    <mergeCell ref="SKO33:SKV33"/>
    <mergeCell ref="SKW33:SLD33"/>
    <mergeCell ref="SLE33:SLL33"/>
    <mergeCell ref="SIK33:SIR33"/>
    <mergeCell ref="SIS33:SIZ33"/>
    <mergeCell ref="SJA33:SJH33"/>
    <mergeCell ref="SJI33:SJP33"/>
    <mergeCell ref="SJQ33:SJX33"/>
    <mergeCell ref="SNA33:SNH33"/>
    <mergeCell ref="SNI33:SNP33"/>
    <mergeCell ref="SNQ33:SNX33"/>
    <mergeCell ref="SNY33:SOF33"/>
    <mergeCell ref="SOG33:SON33"/>
    <mergeCell ref="SLM33:SLT33"/>
    <mergeCell ref="SLU33:SMB33"/>
    <mergeCell ref="SMC33:SMJ33"/>
    <mergeCell ref="SMK33:SMR33"/>
    <mergeCell ref="SMS33:SMZ33"/>
    <mergeCell ref="SDU33:SEB33"/>
    <mergeCell ref="SEC33:SEJ33"/>
    <mergeCell ref="SEK33:SER33"/>
    <mergeCell ref="SES33:SEZ33"/>
    <mergeCell ref="SFA33:SFH33"/>
    <mergeCell ref="SCG33:SCN33"/>
    <mergeCell ref="SCO33:SCV33"/>
    <mergeCell ref="SCW33:SDD33"/>
    <mergeCell ref="SDE33:SDL33"/>
    <mergeCell ref="SDM33:SDT33"/>
    <mergeCell ref="SGW33:SHD33"/>
    <mergeCell ref="SHE33:SHL33"/>
    <mergeCell ref="SHM33:SHT33"/>
    <mergeCell ref="SHU33:SIB33"/>
    <mergeCell ref="SIC33:SIJ33"/>
    <mergeCell ref="SFI33:SFP33"/>
    <mergeCell ref="SFQ33:SFX33"/>
    <mergeCell ref="SFY33:SGF33"/>
    <mergeCell ref="SGG33:SGN33"/>
    <mergeCell ref="SGO33:SGV33"/>
    <mergeCell ref="RXQ33:RXX33"/>
    <mergeCell ref="RXY33:RYF33"/>
    <mergeCell ref="RYG33:RYN33"/>
    <mergeCell ref="RYO33:RYV33"/>
    <mergeCell ref="RYW33:RZD33"/>
    <mergeCell ref="RWC33:RWJ33"/>
    <mergeCell ref="RWK33:RWR33"/>
    <mergeCell ref="RWS33:RWZ33"/>
    <mergeCell ref="RXA33:RXH33"/>
    <mergeCell ref="RXI33:RXP33"/>
    <mergeCell ref="SAS33:SAZ33"/>
    <mergeCell ref="SBA33:SBH33"/>
    <mergeCell ref="SBI33:SBP33"/>
    <mergeCell ref="SBQ33:SBX33"/>
    <mergeCell ref="SBY33:SCF33"/>
    <mergeCell ref="RZE33:RZL33"/>
    <mergeCell ref="RZM33:RZT33"/>
    <mergeCell ref="RZU33:SAB33"/>
    <mergeCell ref="SAC33:SAJ33"/>
    <mergeCell ref="SAK33:SAR33"/>
    <mergeCell ref="RRM33:RRT33"/>
    <mergeCell ref="RRU33:RSB33"/>
    <mergeCell ref="RSC33:RSJ33"/>
    <mergeCell ref="RSK33:RSR33"/>
    <mergeCell ref="RSS33:RSZ33"/>
    <mergeCell ref="RPY33:RQF33"/>
    <mergeCell ref="RQG33:RQN33"/>
    <mergeCell ref="RQO33:RQV33"/>
    <mergeCell ref="RQW33:RRD33"/>
    <mergeCell ref="RRE33:RRL33"/>
    <mergeCell ref="RUO33:RUV33"/>
    <mergeCell ref="RUW33:RVD33"/>
    <mergeCell ref="RVE33:RVL33"/>
    <mergeCell ref="RVM33:RVT33"/>
    <mergeCell ref="RVU33:RWB33"/>
    <mergeCell ref="RTA33:RTH33"/>
    <mergeCell ref="RTI33:RTP33"/>
    <mergeCell ref="RTQ33:RTX33"/>
    <mergeCell ref="RTY33:RUF33"/>
    <mergeCell ref="RUG33:RUN33"/>
    <mergeCell ref="RLI33:RLP33"/>
    <mergeCell ref="RLQ33:RLX33"/>
    <mergeCell ref="RLY33:RMF33"/>
    <mergeCell ref="RMG33:RMN33"/>
    <mergeCell ref="RMO33:RMV33"/>
    <mergeCell ref="RJU33:RKB33"/>
    <mergeCell ref="RKC33:RKJ33"/>
    <mergeCell ref="RKK33:RKR33"/>
    <mergeCell ref="RKS33:RKZ33"/>
    <mergeCell ref="RLA33:RLH33"/>
    <mergeCell ref="ROK33:ROR33"/>
    <mergeCell ref="ROS33:ROZ33"/>
    <mergeCell ref="RPA33:RPH33"/>
    <mergeCell ref="RPI33:RPP33"/>
    <mergeCell ref="RPQ33:RPX33"/>
    <mergeCell ref="RMW33:RND33"/>
    <mergeCell ref="RNE33:RNL33"/>
    <mergeCell ref="RNM33:RNT33"/>
    <mergeCell ref="RNU33:ROB33"/>
    <mergeCell ref="ROC33:ROJ33"/>
    <mergeCell ref="RFE33:RFL33"/>
    <mergeCell ref="RFM33:RFT33"/>
    <mergeCell ref="RFU33:RGB33"/>
    <mergeCell ref="RGC33:RGJ33"/>
    <mergeCell ref="RGK33:RGR33"/>
    <mergeCell ref="RDQ33:RDX33"/>
    <mergeCell ref="RDY33:REF33"/>
    <mergeCell ref="REG33:REN33"/>
    <mergeCell ref="REO33:REV33"/>
    <mergeCell ref="REW33:RFD33"/>
    <mergeCell ref="RIG33:RIN33"/>
    <mergeCell ref="RIO33:RIV33"/>
    <mergeCell ref="RIW33:RJD33"/>
    <mergeCell ref="RJE33:RJL33"/>
    <mergeCell ref="RJM33:RJT33"/>
    <mergeCell ref="RGS33:RGZ33"/>
    <mergeCell ref="RHA33:RHH33"/>
    <mergeCell ref="RHI33:RHP33"/>
    <mergeCell ref="RHQ33:RHX33"/>
    <mergeCell ref="RHY33:RIF33"/>
    <mergeCell ref="QZA33:QZH33"/>
    <mergeCell ref="QZI33:QZP33"/>
    <mergeCell ref="QZQ33:QZX33"/>
    <mergeCell ref="QZY33:RAF33"/>
    <mergeCell ref="RAG33:RAN33"/>
    <mergeCell ref="QXM33:QXT33"/>
    <mergeCell ref="QXU33:QYB33"/>
    <mergeCell ref="QYC33:QYJ33"/>
    <mergeCell ref="QYK33:QYR33"/>
    <mergeCell ref="QYS33:QYZ33"/>
    <mergeCell ref="RCC33:RCJ33"/>
    <mergeCell ref="RCK33:RCR33"/>
    <mergeCell ref="RCS33:RCZ33"/>
    <mergeCell ref="RDA33:RDH33"/>
    <mergeCell ref="RDI33:RDP33"/>
    <mergeCell ref="RAO33:RAV33"/>
    <mergeCell ref="RAW33:RBD33"/>
    <mergeCell ref="RBE33:RBL33"/>
    <mergeCell ref="RBM33:RBT33"/>
    <mergeCell ref="RBU33:RCB33"/>
    <mergeCell ref="QSW33:QTD33"/>
    <mergeCell ref="QTE33:QTL33"/>
    <mergeCell ref="QTM33:QTT33"/>
    <mergeCell ref="QTU33:QUB33"/>
    <mergeCell ref="QUC33:QUJ33"/>
    <mergeCell ref="QRI33:QRP33"/>
    <mergeCell ref="QRQ33:QRX33"/>
    <mergeCell ref="QRY33:QSF33"/>
    <mergeCell ref="QSG33:QSN33"/>
    <mergeCell ref="QSO33:QSV33"/>
    <mergeCell ref="QVY33:QWF33"/>
    <mergeCell ref="QWG33:QWN33"/>
    <mergeCell ref="QWO33:QWV33"/>
    <mergeCell ref="QWW33:QXD33"/>
    <mergeCell ref="QXE33:QXL33"/>
    <mergeCell ref="QUK33:QUR33"/>
    <mergeCell ref="QUS33:QUZ33"/>
    <mergeCell ref="QVA33:QVH33"/>
    <mergeCell ref="QVI33:QVP33"/>
    <mergeCell ref="QVQ33:QVX33"/>
    <mergeCell ref="QMS33:QMZ33"/>
    <mergeCell ref="QNA33:QNH33"/>
    <mergeCell ref="QNI33:QNP33"/>
    <mergeCell ref="QNQ33:QNX33"/>
    <mergeCell ref="QNY33:QOF33"/>
    <mergeCell ref="QLE33:QLL33"/>
    <mergeCell ref="QLM33:QLT33"/>
    <mergeCell ref="QLU33:QMB33"/>
    <mergeCell ref="QMC33:QMJ33"/>
    <mergeCell ref="QMK33:QMR33"/>
    <mergeCell ref="QPU33:QQB33"/>
    <mergeCell ref="QQC33:QQJ33"/>
    <mergeCell ref="QQK33:QQR33"/>
    <mergeCell ref="QQS33:QQZ33"/>
    <mergeCell ref="QRA33:QRH33"/>
    <mergeCell ref="QOG33:QON33"/>
    <mergeCell ref="QOO33:QOV33"/>
    <mergeCell ref="QOW33:QPD33"/>
    <mergeCell ref="QPE33:QPL33"/>
    <mergeCell ref="QPM33:QPT33"/>
    <mergeCell ref="QGO33:QGV33"/>
    <mergeCell ref="QGW33:QHD33"/>
    <mergeCell ref="QHE33:QHL33"/>
    <mergeCell ref="QHM33:QHT33"/>
    <mergeCell ref="QHU33:QIB33"/>
    <mergeCell ref="QFA33:QFH33"/>
    <mergeCell ref="QFI33:QFP33"/>
    <mergeCell ref="QFQ33:QFX33"/>
    <mergeCell ref="QFY33:QGF33"/>
    <mergeCell ref="QGG33:QGN33"/>
    <mergeCell ref="QJQ33:QJX33"/>
    <mergeCell ref="QJY33:QKF33"/>
    <mergeCell ref="QKG33:QKN33"/>
    <mergeCell ref="QKO33:QKV33"/>
    <mergeCell ref="QKW33:QLD33"/>
    <mergeCell ref="QIC33:QIJ33"/>
    <mergeCell ref="QIK33:QIR33"/>
    <mergeCell ref="QIS33:QIZ33"/>
    <mergeCell ref="QJA33:QJH33"/>
    <mergeCell ref="QJI33:QJP33"/>
    <mergeCell ref="QAK33:QAR33"/>
    <mergeCell ref="QAS33:QAZ33"/>
    <mergeCell ref="QBA33:QBH33"/>
    <mergeCell ref="QBI33:QBP33"/>
    <mergeCell ref="QBQ33:QBX33"/>
    <mergeCell ref="PYW33:PZD33"/>
    <mergeCell ref="PZE33:PZL33"/>
    <mergeCell ref="PZM33:PZT33"/>
    <mergeCell ref="PZU33:QAB33"/>
    <mergeCell ref="QAC33:QAJ33"/>
    <mergeCell ref="QDM33:QDT33"/>
    <mergeCell ref="QDU33:QEB33"/>
    <mergeCell ref="QEC33:QEJ33"/>
    <mergeCell ref="QEK33:QER33"/>
    <mergeCell ref="QES33:QEZ33"/>
    <mergeCell ref="QBY33:QCF33"/>
    <mergeCell ref="QCG33:QCN33"/>
    <mergeCell ref="QCO33:QCV33"/>
    <mergeCell ref="QCW33:QDD33"/>
    <mergeCell ref="QDE33:QDL33"/>
    <mergeCell ref="PUG33:PUN33"/>
    <mergeCell ref="PUO33:PUV33"/>
    <mergeCell ref="PUW33:PVD33"/>
    <mergeCell ref="PVE33:PVL33"/>
    <mergeCell ref="PVM33:PVT33"/>
    <mergeCell ref="PSS33:PSZ33"/>
    <mergeCell ref="PTA33:PTH33"/>
    <mergeCell ref="PTI33:PTP33"/>
    <mergeCell ref="PTQ33:PTX33"/>
    <mergeCell ref="PTY33:PUF33"/>
    <mergeCell ref="PXI33:PXP33"/>
    <mergeCell ref="PXQ33:PXX33"/>
    <mergeCell ref="PXY33:PYF33"/>
    <mergeCell ref="PYG33:PYN33"/>
    <mergeCell ref="PYO33:PYV33"/>
    <mergeCell ref="PVU33:PWB33"/>
    <mergeCell ref="PWC33:PWJ33"/>
    <mergeCell ref="PWK33:PWR33"/>
    <mergeCell ref="PWS33:PWZ33"/>
    <mergeCell ref="PXA33:PXH33"/>
    <mergeCell ref="POC33:POJ33"/>
    <mergeCell ref="POK33:POR33"/>
    <mergeCell ref="POS33:POZ33"/>
    <mergeCell ref="PPA33:PPH33"/>
    <mergeCell ref="PPI33:PPP33"/>
    <mergeCell ref="PMO33:PMV33"/>
    <mergeCell ref="PMW33:PND33"/>
    <mergeCell ref="PNE33:PNL33"/>
    <mergeCell ref="PNM33:PNT33"/>
    <mergeCell ref="PNU33:POB33"/>
    <mergeCell ref="PRE33:PRL33"/>
    <mergeCell ref="PRM33:PRT33"/>
    <mergeCell ref="PRU33:PSB33"/>
    <mergeCell ref="PSC33:PSJ33"/>
    <mergeCell ref="PSK33:PSR33"/>
    <mergeCell ref="PPQ33:PPX33"/>
    <mergeCell ref="PPY33:PQF33"/>
    <mergeCell ref="PQG33:PQN33"/>
    <mergeCell ref="PQO33:PQV33"/>
    <mergeCell ref="PQW33:PRD33"/>
    <mergeCell ref="PHY33:PIF33"/>
    <mergeCell ref="PIG33:PIN33"/>
    <mergeCell ref="PIO33:PIV33"/>
    <mergeCell ref="PIW33:PJD33"/>
    <mergeCell ref="PJE33:PJL33"/>
    <mergeCell ref="PGK33:PGR33"/>
    <mergeCell ref="PGS33:PGZ33"/>
    <mergeCell ref="PHA33:PHH33"/>
    <mergeCell ref="PHI33:PHP33"/>
    <mergeCell ref="PHQ33:PHX33"/>
    <mergeCell ref="PLA33:PLH33"/>
    <mergeCell ref="PLI33:PLP33"/>
    <mergeCell ref="PLQ33:PLX33"/>
    <mergeCell ref="PLY33:PMF33"/>
    <mergeCell ref="PMG33:PMN33"/>
    <mergeCell ref="PJM33:PJT33"/>
    <mergeCell ref="PJU33:PKB33"/>
    <mergeCell ref="PKC33:PKJ33"/>
    <mergeCell ref="PKK33:PKR33"/>
    <mergeCell ref="PKS33:PKZ33"/>
    <mergeCell ref="PBU33:PCB33"/>
    <mergeCell ref="PCC33:PCJ33"/>
    <mergeCell ref="PCK33:PCR33"/>
    <mergeCell ref="PCS33:PCZ33"/>
    <mergeCell ref="PDA33:PDH33"/>
    <mergeCell ref="PAG33:PAN33"/>
    <mergeCell ref="PAO33:PAV33"/>
    <mergeCell ref="PAW33:PBD33"/>
    <mergeCell ref="PBE33:PBL33"/>
    <mergeCell ref="PBM33:PBT33"/>
    <mergeCell ref="PEW33:PFD33"/>
    <mergeCell ref="PFE33:PFL33"/>
    <mergeCell ref="PFM33:PFT33"/>
    <mergeCell ref="PFU33:PGB33"/>
    <mergeCell ref="PGC33:PGJ33"/>
    <mergeCell ref="PDI33:PDP33"/>
    <mergeCell ref="PDQ33:PDX33"/>
    <mergeCell ref="PDY33:PEF33"/>
    <mergeCell ref="PEG33:PEN33"/>
    <mergeCell ref="PEO33:PEV33"/>
    <mergeCell ref="OVQ33:OVX33"/>
    <mergeCell ref="OVY33:OWF33"/>
    <mergeCell ref="OWG33:OWN33"/>
    <mergeCell ref="OWO33:OWV33"/>
    <mergeCell ref="OWW33:OXD33"/>
    <mergeCell ref="OUC33:OUJ33"/>
    <mergeCell ref="OUK33:OUR33"/>
    <mergeCell ref="OUS33:OUZ33"/>
    <mergeCell ref="OVA33:OVH33"/>
    <mergeCell ref="OVI33:OVP33"/>
    <mergeCell ref="OYS33:OYZ33"/>
    <mergeCell ref="OZA33:OZH33"/>
    <mergeCell ref="OZI33:OZP33"/>
    <mergeCell ref="OZQ33:OZX33"/>
    <mergeCell ref="OZY33:PAF33"/>
    <mergeCell ref="OXE33:OXL33"/>
    <mergeCell ref="OXM33:OXT33"/>
    <mergeCell ref="OXU33:OYB33"/>
    <mergeCell ref="OYC33:OYJ33"/>
    <mergeCell ref="OYK33:OYR33"/>
    <mergeCell ref="OPM33:OPT33"/>
    <mergeCell ref="OPU33:OQB33"/>
    <mergeCell ref="OQC33:OQJ33"/>
    <mergeCell ref="OQK33:OQR33"/>
    <mergeCell ref="OQS33:OQZ33"/>
    <mergeCell ref="ONY33:OOF33"/>
    <mergeCell ref="OOG33:OON33"/>
    <mergeCell ref="OOO33:OOV33"/>
    <mergeCell ref="OOW33:OPD33"/>
    <mergeCell ref="OPE33:OPL33"/>
    <mergeCell ref="OSO33:OSV33"/>
    <mergeCell ref="OSW33:OTD33"/>
    <mergeCell ref="OTE33:OTL33"/>
    <mergeCell ref="OTM33:OTT33"/>
    <mergeCell ref="OTU33:OUB33"/>
    <mergeCell ref="ORA33:ORH33"/>
    <mergeCell ref="ORI33:ORP33"/>
    <mergeCell ref="ORQ33:ORX33"/>
    <mergeCell ref="ORY33:OSF33"/>
    <mergeCell ref="OSG33:OSN33"/>
    <mergeCell ref="OJI33:OJP33"/>
    <mergeCell ref="OJQ33:OJX33"/>
    <mergeCell ref="OJY33:OKF33"/>
    <mergeCell ref="OKG33:OKN33"/>
    <mergeCell ref="OKO33:OKV33"/>
    <mergeCell ref="OHU33:OIB33"/>
    <mergeCell ref="OIC33:OIJ33"/>
    <mergeCell ref="OIK33:OIR33"/>
    <mergeCell ref="OIS33:OIZ33"/>
    <mergeCell ref="OJA33:OJH33"/>
    <mergeCell ref="OMK33:OMR33"/>
    <mergeCell ref="OMS33:OMZ33"/>
    <mergeCell ref="ONA33:ONH33"/>
    <mergeCell ref="ONI33:ONP33"/>
    <mergeCell ref="ONQ33:ONX33"/>
    <mergeCell ref="OKW33:OLD33"/>
    <mergeCell ref="OLE33:OLL33"/>
    <mergeCell ref="OLM33:OLT33"/>
    <mergeCell ref="OLU33:OMB33"/>
    <mergeCell ref="OMC33:OMJ33"/>
    <mergeCell ref="ODE33:ODL33"/>
    <mergeCell ref="ODM33:ODT33"/>
    <mergeCell ref="ODU33:OEB33"/>
    <mergeCell ref="OEC33:OEJ33"/>
    <mergeCell ref="OEK33:OER33"/>
    <mergeCell ref="OBQ33:OBX33"/>
    <mergeCell ref="OBY33:OCF33"/>
    <mergeCell ref="OCG33:OCN33"/>
    <mergeCell ref="OCO33:OCV33"/>
    <mergeCell ref="OCW33:ODD33"/>
    <mergeCell ref="OGG33:OGN33"/>
    <mergeCell ref="OGO33:OGV33"/>
    <mergeCell ref="OGW33:OHD33"/>
    <mergeCell ref="OHE33:OHL33"/>
    <mergeCell ref="OHM33:OHT33"/>
    <mergeCell ref="OES33:OEZ33"/>
    <mergeCell ref="OFA33:OFH33"/>
    <mergeCell ref="OFI33:OFP33"/>
    <mergeCell ref="OFQ33:OFX33"/>
    <mergeCell ref="OFY33:OGF33"/>
    <mergeCell ref="NXA33:NXH33"/>
    <mergeCell ref="NXI33:NXP33"/>
    <mergeCell ref="NXQ33:NXX33"/>
    <mergeCell ref="NXY33:NYF33"/>
    <mergeCell ref="NYG33:NYN33"/>
    <mergeCell ref="NVM33:NVT33"/>
    <mergeCell ref="NVU33:NWB33"/>
    <mergeCell ref="NWC33:NWJ33"/>
    <mergeCell ref="NWK33:NWR33"/>
    <mergeCell ref="NWS33:NWZ33"/>
    <mergeCell ref="OAC33:OAJ33"/>
    <mergeCell ref="OAK33:OAR33"/>
    <mergeCell ref="OAS33:OAZ33"/>
    <mergeCell ref="OBA33:OBH33"/>
    <mergeCell ref="OBI33:OBP33"/>
    <mergeCell ref="NYO33:NYV33"/>
    <mergeCell ref="NYW33:NZD33"/>
    <mergeCell ref="NZE33:NZL33"/>
    <mergeCell ref="NZM33:NZT33"/>
    <mergeCell ref="NZU33:OAB33"/>
    <mergeCell ref="NQW33:NRD33"/>
    <mergeCell ref="NRE33:NRL33"/>
    <mergeCell ref="NRM33:NRT33"/>
    <mergeCell ref="NRU33:NSB33"/>
    <mergeCell ref="NSC33:NSJ33"/>
    <mergeCell ref="NPI33:NPP33"/>
    <mergeCell ref="NPQ33:NPX33"/>
    <mergeCell ref="NPY33:NQF33"/>
    <mergeCell ref="NQG33:NQN33"/>
    <mergeCell ref="NQO33:NQV33"/>
    <mergeCell ref="NTY33:NUF33"/>
    <mergeCell ref="NUG33:NUN33"/>
    <mergeCell ref="NUO33:NUV33"/>
    <mergeCell ref="NUW33:NVD33"/>
    <mergeCell ref="NVE33:NVL33"/>
    <mergeCell ref="NSK33:NSR33"/>
    <mergeCell ref="NSS33:NSZ33"/>
    <mergeCell ref="NTA33:NTH33"/>
    <mergeCell ref="NTI33:NTP33"/>
    <mergeCell ref="NTQ33:NTX33"/>
    <mergeCell ref="NKS33:NKZ33"/>
    <mergeCell ref="NLA33:NLH33"/>
    <mergeCell ref="NLI33:NLP33"/>
    <mergeCell ref="NLQ33:NLX33"/>
    <mergeCell ref="NLY33:NMF33"/>
    <mergeCell ref="NJE33:NJL33"/>
    <mergeCell ref="NJM33:NJT33"/>
    <mergeCell ref="NJU33:NKB33"/>
    <mergeCell ref="NKC33:NKJ33"/>
    <mergeCell ref="NKK33:NKR33"/>
    <mergeCell ref="NNU33:NOB33"/>
    <mergeCell ref="NOC33:NOJ33"/>
    <mergeCell ref="NOK33:NOR33"/>
    <mergeCell ref="NOS33:NOZ33"/>
    <mergeCell ref="NPA33:NPH33"/>
    <mergeCell ref="NMG33:NMN33"/>
    <mergeCell ref="NMO33:NMV33"/>
    <mergeCell ref="NMW33:NND33"/>
    <mergeCell ref="NNE33:NNL33"/>
    <mergeCell ref="NNM33:NNT33"/>
    <mergeCell ref="NEO33:NEV33"/>
    <mergeCell ref="NEW33:NFD33"/>
    <mergeCell ref="NFE33:NFL33"/>
    <mergeCell ref="NFM33:NFT33"/>
    <mergeCell ref="NFU33:NGB33"/>
    <mergeCell ref="NDA33:NDH33"/>
    <mergeCell ref="NDI33:NDP33"/>
    <mergeCell ref="NDQ33:NDX33"/>
    <mergeCell ref="NDY33:NEF33"/>
    <mergeCell ref="NEG33:NEN33"/>
    <mergeCell ref="NHQ33:NHX33"/>
    <mergeCell ref="NHY33:NIF33"/>
    <mergeCell ref="NIG33:NIN33"/>
    <mergeCell ref="NIO33:NIV33"/>
    <mergeCell ref="NIW33:NJD33"/>
    <mergeCell ref="NGC33:NGJ33"/>
    <mergeCell ref="NGK33:NGR33"/>
    <mergeCell ref="NGS33:NGZ33"/>
    <mergeCell ref="NHA33:NHH33"/>
    <mergeCell ref="NHI33:NHP33"/>
    <mergeCell ref="MYK33:MYR33"/>
    <mergeCell ref="MYS33:MYZ33"/>
    <mergeCell ref="MZA33:MZH33"/>
    <mergeCell ref="MZI33:MZP33"/>
    <mergeCell ref="MZQ33:MZX33"/>
    <mergeCell ref="MWW33:MXD33"/>
    <mergeCell ref="MXE33:MXL33"/>
    <mergeCell ref="MXM33:MXT33"/>
    <mergeCell ref="MXU33:MYB33"/>
    <mergeCell ref="MYC33:MYJ33"/>
    <mergeCell ref="NBM33:NBT33"/>
    <mergeCell ref="NBU33:NCB33"/>
    <mergeCell ref="NCC33:NCJ33"/>
    <mergeCell ref="NCK33:NCR33"/>
    <mergeCell ref="NCS33:NCZ33"/>
    <mergeCell ref="MZY33:NAF33"/>
    <mergeCell ref="NAG33:NAN33"/>
    <mergeCell ref="NAO33:NAV33"/>
    <mergeCell ref="NAW33:NBD33"/>
    <mergeCell ref="NBE33:NBL33"/>
    <mergeCell ref="MSG33:MSN33"/>
    <mergeCell ref="MSO33:MSV33"/>
    <mergeCell ref="MSW33:MTD33"/>
    <mergeCell ref="MTE33:MTL33"/>
    <mergeCell ref="MTM33:MTT33"/>
    <mergeCell ref="MQS33:MQZ33"/>
    <mergeCell ref="MRA33:MRH33"/>
    <mergeCell ref="MRI33:MRP33"/>
    <mergeCell ref="MRQ33:MRX33"/>
    <mergeCell ref="MRY33:MSF33"/>
    <mergeCell ref="MVI33:MVP33"/>
    <mergeCell ref="MVQ33:MVX33"/>
    <mergeCell ref="MVY33:MWF33"/>
    <mergeCell ref="MWG33:MWN33"/>
    <mergeCell ref="MWO33:MWV33"/>
    <mergeCell ref="MTU33:MUB33"/>
    <mergeCell ref="MUC33:MUJ33"/>
    <mergeCell ref="MUK33:MUR33"/>
    <mergeCell ref="MUS33:MUZ33"/>
    <mergeCell ref="MVA33:MVH33"/>
    <mergeCell ref="MMC33:MMJ33"/>
    <mergeCell ref="MMK33:MMR33"/>
    <mergeCell ref="MMS33:MMZ33"/>
    <mergeCell ref="MNA33:MNH33"/>
    <mergeCell ref="MNI33:MNP33"/>
    <mergeCell ref="MKO33:MKV33"/>
    <mergeCell ref="MKW33:MLD33"/>
    <mergeCell ref="MLE33:MLL33"/>
    <mergeCell ref="MLM33:MLT33"/>
    <mergeCell ref="MLU33:MMB33"/>
    <mergeCell ref="MPE33:MPL33"/>
    <mergeCell ref="MPM33:MPT33"/>
    <mergeCell ref="MPU33:MQB33"/>
    <mergeCell ref="MQC33:MQJ33"/>
    <mergeCell ref="MQK33:MQR33"/>
    <mergeCell ref="MNQ33:MNX33"/>
    <mergeCell ref="MNY33:MOF33"/>
    <mergeCell ref="MOG33:MON33"/>
    <mergeCell ref="MOO33:MOV33"/>
    <mergeCell ref="MOW33:MPD33"/>
    <mergeCell ref="MFY33:MGF33"/>
    <mergeCell ref="MGG33:MGN33"/>
    <mergeCell ref="MGO33:MGV33"/>
    <mergeCell ref="MGW33:MHD33"/>
    <mergeCell ref="MHE33:MHL33"/>
    <mergeCell ref="MEK33:MER33"/>
    <mergeCell ref="MES33:MEZ33"/>
    <mergeCell ref="MFA33:MFH33"/>
    <mergeCell ref="MFI33:MFP33"/>
    <mergeCell ref="MFQ33:MFX33"/>
    <mergeCell ref="MJA33:MJH33"/>
    <mergeCell ref="MJI33:MJP33"/>
    <mergeCell ref="MJQ33:MJX33"/>
    <mergeCell ref="MJY33:MKF33"/>
    <mergeCell ref="MKG33:MKN33"/>
    <mergeCell ref="MHM33:MHT33"/>
    <mergeCell ref="MHU33:MIB33"/>
    <mergeCell ref="MIC33:MIJ33"/>
    <mergeCell ref="MIK33:MIR33"/>
    <mergeCell ref="MIS33:MIZ33"/>
    <mergeCell ref="LZU33:MAB33"/>
    <mergeCell ref="MAC33:MAJ33"/>
    <mergeCell ref="MAK33:MAR33"/>
    <mergeCell ref="MAS33:MAZ33"/>
    <mergeCell ref="MBA33:MBH33"/>
    <mergeCell ref="LYG33:LYN33"/>
    <mergeCell ref="LYO33:LYV33"/>
    <mergeCell ref="LYW33:LZD33"/>
    <mergeCell ref="LZE33:LZL33"/>
    <mergeCell ref="LZM33:LZT33"/>
    <mergeCell ref="MCW33:MDD33"/>
    <mergeCell ref="MDE33:MDL33"/>
    <mergeCell ref="MDM33:MDT33"/>
    <mergeCell ref="MDU33:MEB33"/>
    <mergeCell ref="MEC33:MEJ33"/>
    <mergeCell ref="MBI33:MBP33"/>
    <mergeCell ref="MBQ33:MBX33"/>
    <mergeCell ref="MBY33:MCF33"/>
    <mergeCell ref="MCG33:MCN33"/>
    <mergeCell ref="MCO33:MCV33"/>
    <mergeCell ref="LTQ33:LTX33"/>
    <mergeCell ref="LTY33:LUF33"/>
    <mergeCell ref="LUG33:LUN33"/>
    <mergeCell ref="LUO33:LUV33"/>
    <mergeCell ref="LUW33:LVD33"/>
    <mergeCell ref="LSC33:LSJ33"/>
    <mergeCell ref="LSK33:LSR33"/>
    <mergeCell ref="LSS33:LSZ33"/>
    <mergeCell ref="LTA33:LTH33"/>
    <mergeCell ref="LTI33:LTP33"/>
    <mergeCell ref="LWS33:LWZ33"/>
    <mergeCell ref="LXA33:LXH33"/>
    <mergeCell ref="LXI33:LXP33"/>
    <mergeCell ref="LXQ33:LXX33"/>
    <mergeCell ref="LXY33:LYF33"/>
    <mergeCell ref="LVE33:LVL33"/>
    <mergeCell ref="LVM33:LVT33"/>
    <mergeCell ref="LVU33:LWB33"/>
    <mergeCell ref="LWC33:LWJ33"/>
    <mergeCell ref="LWK33:LWR33"/>
    <mergeCell ref="LNM33:LNT33"/>
    <mergeCell ref="LNU33:LOB33"/>
    <mergeCell ref="LOC33:LOJ33"/>
    <mergeCell ref="LOK33:LOR33"/>
    <mergeCell ref="LOS33:LOZ33"/>
    <mergeCell ref="LLY33:LMF33"/>
    <mergeCell ref="LMG33:LMN33"/>
    <mergeCell ref="LMO33:LMV33"/>
    <mergeCell ref="LMW33:LND33"/>
    <mergeCell ref="LNE33:LNL33"/>
    <mergeCell ref="LQO33:LQV33"/>
    <mergeCell ref="LQW33:LRD33"/>
    <mergeCell ref="LRE33:LRL33"/>
    <mergeCell ref="LRM33:LRT33"/>
    <mergeCell ref="LRU33:LSB33"/>
    <mergeCell ref="LPA33:LPH33"/>
    <mergeCell ref="LPI33:LPP33"/>
    <mergeCell ref="LPQ33:LPX33"/>
    <mergeCell ref="LPY33:LQF33"/>
    <mergeCell ref="LQG33:LQN33"/>
    <mergeCell ref="LHI33:LHP33"/>
    <mergeCell ref="LHQ33:LHX33"/>
    <mergeCell ref="LHY33:LIF33"/>
    <mergeCell ref="LIG33:LIN33"/>
    <mergeCell ref="LIO33:LIV33"/>
    <mergeCell ref="LFU33:LGB33"/>
    <mergeCell ref="LGC33:LGJ33"/>
    <mergeCell ref="LGK33:LGR33"/>
    <mergeCell ref="LGS33:LGZ33"/>
    <mergeCell ref="LHA33:LHH33"/>
    <mergeCell ref="LKK33:LKR33"/>
    <mergeCell ref="LKS33:LKZ33"/>
    <mergeCell ref="LLA33:LLH33"/>
    <mergeCell ref="LLI33:LLP33"/>
    <mergeCell ref="LLQ33:LLX33"/>
    <mergeCell ref="LIW33:LJD33"/>
    <mergeCell ref="LJE33:LJL33"/>
    <mergeCell ref="LJM33:LJT33"/>
    <mergeCell ref="LJU33:LKB33"/>
    <mergeCell ref="LKC33:LKJ33"/>
    <mergeCell ref="LBE33:LBL33"/>
    <mergeCell ref="LBM33:LBT33"/>
    <mergeCell ref="LBU33:LCB33"/>
    <mergeCell ref="LCC33:LCJ33"/>
    <mergeCell ref="LCK33:LCR33"/>
    <mergeCell ref="KZQ33:KZX33"/>
    <mergeCell ref="KZY33:LAF33"/>
    <mergeCell ref="LAG33:LAN33"/>
    <mergeCell ref="LAO33:LAV33"/>
    <mergeCell ref="LAW33:LBD33"/>
    <mergeCell ref="LEG33:LEN33"/>
    <mergeCell ref="LEO33:LEV33"/>
    <mergeCell ref="LEW33:LFD33"/>
    <mergeCell ref="LFE33:LFL33"/>
    <mergeCell ref="LFM33:LFT33"/>
    <mergeCell ref="LCS33:LCZ33"/>
    <mergeCell ref="LDA33:LDH33"/>
    <mergeCell ref="LDI33:LDP33"/>
    <mergeCell ref="LDQ33:LDX33"/>
    <mergeCell ref="LDY33:LEF33"/>
    <mergeCell ref="KVA33:KVH33"/>
    <mergeCell ref="KVI33:KVP33"/>
    <mergeCell ref="KVQ33:KVX33"/>
    <mergeCell ref="KVY33:KWF33"/>
    <mergeCell ref="KWG33:KWN33"/>
    <mergeCell ref="KTM33:KTT33"/>
    <mergeCell ref="KTU33:KUB33"/>
    <mergeCell ref="KUC33:KUJ33"/>
    <mergeCell ref="KUK33:KUR33"/>
    <mergeCell ref="KUS33:KUZ33"/>
    <mergeCell ref="KYC33:KYJ33"/>
    <mergeCell ref="KYK33:KYR33"/>
    <mergeCell ref="KYS33:KYZ33"/>
    <mergeCell ref="KZA33:KZH33"/>
    <mergeCell ref="KZI33:KZP33"/>
    <mergeCell ref="KWO33:KWV33"/>
    <mergeCell ref="KWW33:KXD33"/>
    <mergeCell ref="KXE33:KXL33"/>
    <mergeCell ref="KXM33:KXT33"/>
    <mergeCell ref="KXU33:KYB33"/>
    <mergeCell ref="KOW33:KPD33"/>
    <mergeCell ref="KPE33:KPL33"/>
    <mergeCell ref="KPM33:KPT33"/>
    <mergeCell ref="KPU33:KQB33"/>
    <mergeCell ref="KQC33:KQJ33"/>
    <mergeCell ref="KNI33:KNP33"/>
    <mergeCell ref="KNQ33:KNX33"/>
    <mergeCell ref="KNY33:KOF33"/>
    <mergeCell ref="KOG33:KON33"/>
    <mergeCell ref="KOO33:KOV33"/>
    <mergeCell ref="KRY33:KSF33"/>
    <mergeCell ref="KSG33:KSN33"/>
    <mergeCell ref="KSO33:KSV33"/>
    <mergeCell ref="KSW33:KTD33"/>
    <mergeCell ref="KTE33:KTL33"/>
    <mergeCell ref="KQK33:KQR33"/>
    <mergeCell ref="KQS33:KQZ33"/>
    <mergeCell ref="KRA33:KRH33"/>
    <mergeCell ref="KRI33:KRP33"/>
    <mergeCell ref="KRQ33:KRX33"/>
    <mergeCell ref="KIS33:KIZ33"/>
    <mergeCell ref="KJA33:KJH33"/>
    <mergeCell ref="KJI33:KJP33"/>
    <mergeCell ref="KJQ33:KJX33"/>
    <mergeCell ref="KJY33:KKF33"/>
    <mergeCell ref="KHE33:KHL33"/>
    <mergeCell ref="KHM33:KHT33"/>
    <mergeCell ref="KHU33:KIB33"/>
    <mergeCell ref="KIC33:KIJ33"/>
    <mergeCell ref="KIK33:KIR33"/>
    <mergeCell ref="KLU33:KMB33"/>
    <mergeCell ref="KMC33:KMJ33"/>
    <mergeCell ref="KMK33:KMR33"/>
    <mergeCell ref="KMS33:KMZ33"/>
    <mergeCell ref="KNA33:KNH33"/>
    <mergeCell ref="KKG33:KKN33"/>
    <mergeCell ref="KKO33:KKV33"/>
    <mergeCell ref="KKW33:KLD33"/>
    <mergeCell ref="KLE33:KLL33"/>
    <mergeCell ref="KLM33:KLT33"/>
    <mergeCell ref="KCO33:KCV33"/>
    <mergeCell ref="KCW33:KDD33"/>
    <mergeCell ref="KDE33:KDL33"/>
    <mergeCell ref="KDM33:KDT33"/>
    <mergeCell ref="KDU33:KEB33"/>
    <mergeCell ref="KBA33:KBH33"/>
    <mergeCell ref="KBI33:KBP33"/>
    <mergeCell ref="KBQ33:KBX33"/>
    <mergeCell ref="KBY33:KCF33"/>
    <mergeCell ref="KCG33:KCN33"/>
    <mergeCell ref="KFQ33:KFX33"/>
    <mergeCell ref="KFY33:KGF33"/>
    <mergeCell ref="KGG33:KGN33"/>
    <mergeCell ref="KGO33:KGV33"/>
    <mergeCell ref="KGW33:KHD33"/>
    <mergeCell ref="KEC33:KEJ33"/>
    <mergeCell ref="KEK33:KER33"/>
    <mergeCell ref="KES33:KEZ33"/>
    <mergeCell ref="KFA33:KFH33"/>
    <mergeCell ref="KFI33:KFP33"/>
    <mergeCell ref="JWK33:JWR33"/>
    <mergeCell ref="JWS33:JWZ33"/>
    <mergeCell ref="JXA33:JXH33"/>
    <mergeCell ref="JXI33:JXP33"/>
    <mergeCell ref="JXQ33:JXX33"/>
    <mergeCell ref="JUW33:JVD33"/>
    <mergeCell ref="JVE33:JVL33"/>
    <mergeCell ref="JVM33:JVT33"/>
    <mergeCell ref="JVU33:JWB33"/>
    <mergeCell ref="JWC33:JWJ33"/>
    <mergeCell ref="JZM33:JZT33"/>
    <mergeCell ref="JZU33:KAB33"/>
    <mergeCell ref="KAC33:KAJ33"/>
    <mergeCell ref="KAK33:KAR33"/>
    <mergeCell ref="KAS33:KAZ33"/>
    <mergeCell ref="JXY33:JYF33"/>
    <mergeCell ref="JYG33:JYN33"/>
    <mergeCell ref="JYO33:JYV33"/>
    <mergeCell ref="JYW33:JZD33"/>
    <mergeCell ref="JZE33:JZL33"/>
    <mergeCell ref="JQG33:JQN33"/>
    <mergeCell ref="JQO33:JQV33"/>
    <mergeCell ref="JQW33:JRD33"/>
    <mergeCell ref="JRE33:JRL33"/>
    <mergeCell ref="JRM33:JRT33"/>
    <mergeCell ref="JOS33:JOZ33"/>
    <mergeCell ref="JPA33:JPH33"/>
    <mergeCell ref="JPI33:JPP33"/>
    <mergeCell ref="JPQ33:JPX33"/>
    <mergeCell ref="JPY33:JQF33"/>
    <mergeCell ref="JTI33:JTP33"/>
    <mergeCell ref="JTQ33:JTX33"/>
    <mergeCell ref="JTY33:JUF33"/>
    <mergeCell ref="JUG33:JUN33"/>
    <mergeCell ref="JUO33:JUV33"/>
    <mergeCell ref="JRU33:JSB33"/>
    <mergeCell ref="JSC33:JSJ33"/>
    <mergeCell ref="JSK33:JSR33"/>
    <mergeCell ref="JSS33:JSZ33"/>
    <mergeCell ref="JTA33:JTH33"/>
    <mergeCell ref="JKC33:JKJ33"/>
    <mergeCell ref="JKK33:JKR33"/>
    <mergeCell ref="JKS33:JKZ33"/>
    <mergeCell ref="JLA33:JLH33"/>
    <mergeCell ref="JLI33:JLP33"/>
    <mergeCell ref="JIO33:JIV33"/>
    <mergeCell ref="JIW33:JJD33"/>
    <mergeCell ref="JJE33:JJL33"/>
    <mergeCell ref="JJM33:JJT33"/>
    <mergeCell ref="JJU33:JKB33"/>
    <mergeCell ref="JNE33:JNL33"/>
    <mergeCell ref="JNM33:JNT33"/>
    <mergeCell ref="JNU33:JOB33"/>
    <mergeCell ref="JOC33:JOJ33"/>
    <mergeCell ref="JOK33:JOR33"/>
    <mergeCell ref="JLQ33:JLX33"/>
    <mergeCell ref="JLY33:JMF33"/>
    <mergeCell ref="JMG33:JMN33"/>
    <mergeCell ref="JMO33:JMV33"/>
    <mergeCell ref="JMW33:JND33"/>
    <mergeCell ref="JDY33:JEF33"/>
    <mergeCell ref="JEG33:JEN33"/>
    <mergeCell ref="JEO33:JEV33"/>
    <mergeCell ref="JEW33:JFD33"/>
    <mergeCell ref="JFE33:JFL33"/>
    <mergeCell ref="JCK33:JCR33"/>
    <mergeCell ref="JCS33:JCZ33"/>
    <mergeCell ref="JDA33:JDH33"/>
    <mergeCell ref="JDI33:JDP33"/>
    <mergeCell ref="JDQ33:JDX33"/>
    <mergeCell ref="JHA33:JHH33"/>
    <mergeCell ref="JHI33:JHP33"/>
    <mergeCell ref="JHQ33:JHX33"/>
    <mergeCell ref="JHY33:JIF33"/>
    <mergeCell ref="JIG33:JIN33"/>
    <mergeCell ref="JFM33:JFT33"/>
    <mergeCell ref="JFU33:JGB33"/>
    <mergeCell ref="JGC33:JGJ33"/>
    <mergeCell ref="JGK33:JGR33"/>
    <mergeCell ref="JGS33:JGZ33"/>
    <mergeCell ref="IXU33:IYB33"/>
    <mergeCell ref="IYC33:IYJ33"/>
    <mergeCell ref="IYK33:IYR33"/>
    <mergeCell ref="IYS33:IYZ33"/>
    <mergeCell ref="IZA33:IZH33"/>
    <mergeCell ref="IWG33:IWN33"/>
    <mergeCell ref="IWO33:IWV33"/>
    <mergeCell ref="IWW33:IXD33"/>
    <mergeCell ref="IXE33:IXL33"/>
    <mergeCell ref="IXM33:IXT33"/>
    <mergeCell ref="JAW33:JBD33"/>
    <mergeCell ref="JBE33:JBL33"/>
    <mergeCell ref="JBM33:JBT33"/>
    <mergeCell ref="JBU33:JCB33"/>
    <mergeCell ref="JCC33:JCJ33"/>
    <mergeCell ref="IZI33:IZP33"/>
    <mergeCell ref="IZQ33:IZX33"/>
    <mergeCell ref="IZY33:JAF33"/>
    <mergeCell ref="JAG33:JAN33"/>
    <mergeCell ref="JAO33:JAV33"/>
    <mergeCell ref="IRQ33:IRX33"/>
    <mergeCell ref="IRY33:ISF33"/>
    <mergeCell ref="ISG33:ISN33"/>
    <mergeCell ref="ISO33:ISV33"/>
    <mergeCell ref="ISW33:ITD33"/>
    <mergeCell ref="IQC33:IQJ33"/>
    <mergeCell ref="IQK33:IQR33"/>
    <mergeCell ref="IQS33:IQZ33"/>
    <mergeCell ref="IRA33:IRH33"/>
    <mergeCell ref="IRI33:IRP33"/>
    <mergeCell ref="IUS33:IUZ33"/>
    <mergeCell ref="IVA33:IVH33"/>
    <mergeCell ref="IVI33:IVP33"/>
    <mergeCell ref="IVQ33:IVX33"/>
    <mergeCell ref="IVY33:IWF33"/>
    <mergeCell ref="ITE33:ITL33"/>
    <mergeCell ref="ITM33:ITT33"/>
    <mergeCell ref="ITU33:IUB33"/>
    <mergeCell ref="IUC33:IUJ33"/>
    <mergeCell ref="IUK33:IUR33"/>
    <mergeCell ref="ILM33:ILT33"/>
    <mergeCell ref="ILU33:IMB33"/>
    <mergeCell ref="IMC33:IMJ33"/>
    <mergeCell ref="IMK33:IMR33"/>
    <mergeCell ref="IMS33:IMZ33"/>
    <mergeCell ref="IJY33:IKF33"/>
    <mergeCell ref="IKG33:IKN33"/>
    <mergeCell ref="IKO33:IKV33"/>
    <mergeCell ref="IKW33:ILD33"/>
    <mergeCell ref="ILE33:ILL33"/>
    <mergeCell ref="IOO33:IOV33"/>
    <mergeCell ref="IOW33:IPD33"/>
    <mergeCell ref="IPE33:IPL33"/>
    <mergeCell ref="IPM33:IPT33"/>
    <mergeCell ref="IPU33:IQB33"/>
    <mergeCell ref="INA33:INH33"/>
    <mergeCell ref="INI33:INP33"/>
    <mergeCell ref="INQ33:INX33"/>
    <mergeCell ref="INY33:IOF33"/>
    <mergeCell ref="IOG33:ION33"/>
    <mergeCell ref="IFI33:IFP33"/>
    <mergeCell ref="IFQ33:IFX33"/>
    <mergeCell ref="IFY33:IGF33"/>
    <mergeCell ref="IGG33:IGN33"/>
    <mergeCell ref="IGO33:IGV33"/>
    <mergeCell ref="IDU33:IEB33"/>
    <mergeCell ref="IEC33:IEJ33"/>
    <mergeCell ref="IEK33:IER33"/>
    <mergeCell ref="IES33:IEZ33"/>
    <mergeCell ref="IFA33:IFH33"/>
    <mergeCell ref="IIK33:IIR33"/>
    <mergeCell ref="IIS33:IIZ33"/>
    <mergeCell ref="IJA33:IJH33"/>
    <mergeCell ref="IJI33:IJP33"/>
    <mergeCell ref="IJQ33:IJX33"/>
    <mergeCell ref="IGW33:IHD33"/>
    <mergeCell ref="IHE33:IHL33"/>
    <mergeCell ref="IHM33:IHT33"/>
    <mergeCell ref="IHU33:IIB33"/>
    <mergeCell ref="IIC33:IIJ33"/>
    <mergeCell ref="HZE33:HZL33"/>
    <mergeCell ref="HZM33:HZT33"/>
    <mergeCell ref="HZU33:IAB33"/>
    <mergeCell ref="IAC33:IAJ33"/>
    <mergeCell ref="IAK33:IAR33"/>
    <mergeCell ref="HXQ33:HXX33"/>
    <mergeCell ref="HXY33:HYF33"/>
    <mergeCell ref="HYG33:HYN33"/>
    <mergeCell ref="HYO33:HYV33"/>
    <mergeCell ref="HYW33:HZD33"/>
    <mergeCell ref="ICG33:ICN33"/>
    <mergeCell ref="ICO33:ICV33"/>
    <mergeCell ref="ICW33:IDD33"/>
    <mergeCell ref="IDE33:IDL33"/>
    <mergeCell ref="IDM33:IDT33"/>
    <mergeCell ref="IAS33:IAZ33"/>
    <mergeCell ref="IBA33:IBH33"/>
    <mergeCell ref="IBI33:IBP33"/>
    <mergeCell ref="IBQ33:IBX33"/>
    <mergeCell ref="IBY33:ICF33"/>
    <mergeCell ref="HTA33:HTH33"/>
    <mergeCell ref="HTI33:HTP33"/>
    <mergeCell ref="HTQ33:HTX33"/>
    <mergeCell ref="HTY33:HUF33"/>
    <mergeCell ref="HUG33:HUN33"/>
    <mergeCell ref="HRM33:HRT33"/>
    <mergeCell ref="HRU33:HSB33"/>
    <mergeCell ref="HSC33:HSJ33"/>
    <mergeCell ref="HSK33:HSR33"/>
    <mergeCell ref="HSS33:HSZ33"/>
    <mergeCell ref="HWC33:HWJ33"/>
    <mergeCell ref="HWK33:HWR33"/>
    <mergeCell ref="HWS33:HWZ33"/>
    <mergeCell ref="HXA33:HXH33"/>
    <mergeCell ref="HXI33:HXP33"/>
    <mergeCell ref="HUO33:HUV33"/>
    <mergeCell ref="HUW33:HVD33"/>
    <mergeCell ref="HVE33:HVL33"/>
    <mergeCell ref="HVM33:HVT33"/>
    <mergeCell ref="HVU33:HWB33"/>
    <mergeCell ref="HMW33:HND33"/>
    <mergeCell ref="HNE33:HNL33"/>
    <mergeCell ref="HNM33:HNT33"/>
    <mergeCell ref="HNU33:HOB33"/>
    <mergeCell ref="HOC33:HOJ33"/>
    <mergeCell ref="HLI33:HLP33"/>
    <mergeCell ref="HLQ33:HLX33"/>
    <mergeCell ref="HLY33:HMF33"/>
    <mergeCell ref="HMG33:HMN33"/>
    <mergeCell ref="HMO33:HMV33"/>
    <mergeCell ref="HPY33:HQF33"/>
    <mergeCell ref="HQG33:HQN33"/>
    <mergeCell ref="HQO33:HQV33"/>
    <mergeCell ref="HQW33:HRD33"/>
    <mergeCell ref="HRE33:HRL33"/>
    <mergeCell ref="HOK33:HOR33"/>
    <mergeCell ref="HOS33:HOZ33"/>
    <mergeCell ref="HPA33:HPH33"/>
    <mergeCell ref="HPI33:HPP33"/>
    <mergeCell ref="HPQ33:HPX33"/>
    <mergeCell ref="HGS33:HGZ33"/>
    <mergeCell ref="HHA33:HHH33"/>
    <mergeCell ref="HHI33:HHP33"/>
    <mergeCell ref="HHQ33:HHX33"/>
    <mergeCell ref="HHY33:HIF33"/>
    <mergeCell ref="HFE33:HFL33"/>
    <mergeCell ref="HFM33:HFT33"/>
    <mergeCell ref="HFU33:HGB33"/>
    <mergeCell ref="HGC33:HGJ33"/>
    <mergeCell ref="HGK33:HGR33"/>
    <mergeCell ref="HJU33:HKB33"/>
    <mergeCell ref="HKC33:HKJ33"/>
    <mergeCell ref="HKK33:HKR33"/>
    <mergeCell ref="HKS33:HKZ33"/>
    <mergeCell ref="HLA33:HLH33"/>
    <mergeCell ref="HIG33:HIN33"/>
    <mergeCell ref="HIO33:HIV33"/>
    <mergeCell ref="HIW33:HJD33"/>
    <mergeCell ref="HJE33:HJL33"/>
    <mergeCell ref="HJM33:HJT33"/>
    <mergeCell ref="HAO33:HAV33"/>
    <mergeCell ref="HAW33:HBD33"/>
    <mergeCell ref="HBE33:HBL33"/>
    <mergeCell ref="HBM33:HBT33"/>
    <mergeCell ref="HBU33:HCB33"/>
    <mergeCell ref="GZA33:GZH33"/>
    <mergeCell ref="GZI33:GZP33"/>
    <mergeCell ref="GZQ33:GZX33"/>
    <mergeCell ref="GZY33:HAF33"/>
    <mergeCell ref="HAG33:HAN33"/>
    <mergeCell ref="HDQ33:HDX33"/>
    <mergeCell ref="HDY33:HEF33"/>
    <mergeCell ref="HEG33:HEN33"/>
    <mergeCell ref="HEO33:HEV33"/>
    <mergeCell ref="HEW33:HFD33"/>
    <mergeCell ref="HCC33:HCJ33"/>
    <mergeCell ref="HCK33:HCR33"/>
    <mergeCell ref="HCS33:HCZ33"/>
    <mergeCell ref="HDA33:HDH33"/>
    <mergeCell ref="HDI33:HDP33"/>
    <mergeCell ref="GUK33:GUR33"/>
    <mergeCell ref="GUS33:GUZ33"/>
    <mergeCell ref="GVA33:GVH33"/>
    <mergeCell ref="GVI33:GVP33"/>
    <mergeCell ref="GVQ33:GVX33"/>
    <mergeCell ref="GSW33:GTD33"/>
    <mergeCell ref="GTE33:GTL33"/>
    <mergeCell ref="GTM33:GTT33"/>
    <mergeCell ref="GTU33:GUB33"/>
    <mergeCell ref="GUC33:GUJ33"/>
    <mergeCell ref="GXM33:GXT33"/>
    <mergeCell ref="GXU33:GYB33"/>
    <mergeCell ref="GYC33:GYJ33"/>
    <mergeCell ref="GYK33:GYR33"/>
    <mergeCell ref="GYS33:GYZ33"/>
    <mergeCell ref="GVY33:GWF33"/>
    <mergeCell ref="GWG33:GWN33"/>
    <mergeCell ref="GWO33:GWV33"/>
    <mergeCell ref="GWW33:GXD33"/>
    <mergeCell ref="GXE33:GXL33"/>
    <mergeCell ref="GOG33:GON33"/>
    <mergeCell ref="GOO33:GOV33"/>
    <mergeCell ref="GOW33:GPD33"/>
    <mergeCell ref="GPE33:GPL33"/>
    <mergeCell ref="GPM33:GPT33"/>
    <mergeCell ref="GMS33:GMZ33"/>
    <mergeCell ref="GNA33:GNH33"/>
    <mergeCell ref="GNI33:GNP33"/>
    <mergeCell ref="GNQ33:GNX33"/>
    <mergeCell ref="GNY33:GOF33"/>
    <mergeCell ref="GRI33:GRP33"/>
    <mergeCell ref="GRQ33:GRX33"/>
    <mergeCell ref="GRY33:GSF33"/>
    <mergeCell ref="GSG33:GSN33"/>
    <mergeCell ref="GSO33:GSV33"/>
    <mergeCell ref="GPU33:GQB33"/>
    <mergeCell ref="GQC33:GQJ33"/>
    <mergeCell ref="GQK33:GQR33"/>
    <mergeCell ref="GQS33:GQZ33"/>
    <mergeCell ref="GRA33:GRH33"/>
    <mergeCell ref="GIC33:GIJ33"/>
    <mergeCell ref="GIK33:GIR33"/>
    <mergeCell ref="GIS33:GIZ33"/>
    <mergeCell ref="GJA33:GJH33"/>
    <mergeCell ref="GJI33:GJP33"/>
    <mergeCell ref="GGO33:GGV33"/>
    <mergeCell ref="GGW33:GHD33"/>
    <mergeCell ref="GHE33:GHL33"/>
    <mergeCell ref="GHM33:GHT33"/>
    <mergeCell ref="GHU33:GIB33"/>
    <mergeCell ref="GLE33:GLL33"/>
    <mergeCell ref="GLM33:GLT33"/>
    <mergeCell ref="GLU33:GMB33"/>
    <mergeCell ref="GMC33:GMJ33"/>
    <mergeCell ref="GMK33:GMR33"/>
    <mergeCell ref="GJQ33:GJX33"/>
    <mergeCell ref="GJY33:GKF33"/>
    <mergeCell ref="GKG33:GKN33"/>
    <mergeCell ref="GKO33:GKV33"/>
    <mergeCell ref="GKW33:GLD33"/>
    <mergeCell ref="GBY33:GCF33"/>
    <mergeCell ref="GCG33:GCN33"/>
    <mergeCell ref="GCO33:GCV33"/>
    <mergeCell ref="GCW33:GDD33"/>
    <mergeCell ref="GDE33:GDL33"/>
    <mergeCell ref="GAK33:GAR33"/>
    <mergeCell ref="GAS33:GAZ33"/>
    <mergeCell ref="GBA33:GBH33"/>
    <mergeCell ref="GBI33:GBP33"/>
    <mergeCell ref="GBQ33:GBX33"/>
    <mergeCell ref="GFA33:GFH33"/>
    <mergeCell ref="GFI33:GFP33"/>
    <mergeCell ref="GFQ33:GFX33"/>
    <mergeCell ref="GFY33:GGF33"/>
    <mergeCell ref="GGG33:GGN33"/>
    <mergeCell ref="GDM33:GDT33"/>
    <mergeCell ref="GDU33:GEB33"/>
    <mergeCell ref="GEC33:GEJ33"/>
    <mergeCell ref="GEK33:GER33"/>
    <mergeCell ref="GES33:GEZ33"/>
    <mergeCell ref="FVU33:FWB33"/>
    <mergeCell ref="FWC33:FWJ33"/>
    <mergeCell ref="FWK33:FWR33"/>
    <mergeCell ref="FWS33:FWZ33"/>
    <mergeCell ref="FXA33:FXH33"/>
    <mergeCell ref="FUG33:FUN33"/>
    <mergeCell ref="FUO33:FUV33"/>
    <mergeCell ref="FUW33:FVD33"/>
    <mergeCell ref="FVE33:FVL33"/>
    <mergeCell ref="FVM33:FVT33"/>
    <mergeCell ref="FYW33:FZD33"/>
    <mergeCell ref="FZE33:FZL33"/>
    <mergeCell ref="FZM33:FZT33"/>
    <mergeCell ref="FZU33:GAB33"/>
    <mergeCell ref="GAC33:GAJ33"/>
    <mergeCell ref="FXI33:FXP33"/>
    <mergeCell ref="FXQ33:FXX33"/>
    <mergeCell ref="FXY33:FYF33"/>
    <mergeCell ref="FYG33:FYN33"/>
    <mergeCell ref="FYO33:FYV33"/>
    <mergeCell ref="FPQ33:FPX33"/>
    <mergeCell ref="FPY33:FQF33"/>
    <mergeCell ref="FQG33:FQN33"/>
    <mergeCell ref="FQO33:FQV33"/>
    <mergeCell ref="FQW33:FRD33"/>
    <mergeCell ref="FOC33:FOJ33"/>
    <mergeCell ref="FOK33:FOR33"/>
    <mergeCell ref="FOS33:FOZ33"/>
    <mergeCell ref="FPA33:FPH33"/>
    <mergeCell ref="FPI33:FPP33"/>
    <mergeCell ref="FSS33:FSZ33"/>
    <mergeCell ref="FTA33:FTH33"/>
    <mergeCell ref="FTI33:FTP33"/>
    <mergeCell ref="FTQ33:FTX33"/>
    <mergeCell ref="FTY33:FUF33"/>
    <mergeCell ref="FRE33:FRL33"/>
    <mergeCell ref="FRM33:FRT33"/>
    <mergeCell ref="FRU33:FSB33"/>
    <mergeCell ref="FSC33:FSJ33"/>
    <mergeCell ref="FSK33:FSR33"/>
    <mergeCell ref="FJM33:FJT33"/>
    <mergeCell ref="FJU33:FKB33"/>
    <mergeCell ref="FKC33:FKJ33"/>
    <mergeCell ref="FKK33:FKR33"/>
    <mergeCell ref="FKS33:FKZ33"/>
    <mergeCell ref="FHY33:FIF33"/>
    <mergeCell ref="FIG33:FIN33"/>
    <mergeCell ref="FIO33:FIV33"/>
    <mergeCell ref="FIW33:FJD33"/>
    <mergeCell ref="FJE33:FJL33"/>
    <mergeCell ref="FMO33:FMV33"/>
    <mergeCell ref="FMW33:FND33"/>
    <mergeCell ref="FNE33:FNL33"/>
    <mergeCell ref="FNM33:FNT33"/>
    <mergeCell ref="FNU33:FOB33"/>
    <mergeCell ref="FLA33:FLH33"/>
    <mergeCell ref="FLI33:FLP33"/>
    <mergeCell ref="FLQ33:FLX33"/>
    <mergeCell ref="FLY33:FMF33"/>
    <mergeCell ref="FMG33:FMN33"/>
    <mergeCell ref="FDI33:FDP33"/>
    <mergeCell ref="FDQ33:FDX33"/>
    <mergeCell ref="FDY33:FEF33"/>
    <mergeCell ref="FEG33:FEN33"/>
    <mergeCell ref="FEO33:FEV33"/>
    <mergeCell ref="FBU33:FCB33"/>
    <mergeCell ref="FCC33:FCJ33"/>
    <mergeCell ref="FCK33:FCR33"/>
    <mergeCell ref="FCS33:FCZ33"/>
    <mergeCell ref="FDA33:FDH33"/>
    <mergeCell ref="FGK33:FGR33"/>
    <mergeCell ref="FGS33:FGZ33"/>
    <mergeCell ref="FHA33:FHH33"/>
    <mergeCell ref="FHI33:FHP33"/>
    <mergeCell ref="FHQ33:FHX33"/>
    <mergeCell ref="FEW33:FFD33"/>
    <mergeCell ref="FFE33:FFL33"/>
    <mergeCell ref="FFM33:FFT33"/>
    <mergeCell ref="FFU33:FGB33"/>
    <mergeCell ref="FGC33:FGJ33"/>
    <mergeCell ref="EXE33:EXL33"/>
    <mergeCell ref="EXM33:EXT33"/>
    <mergeCell ref="EXU33:EYB33"/>
    <mergeCell ref="EYC33:EYJ33"/>
    <mergeCell ref="EYK33:EYR33"/>
    <mergeCell ref="EVQ33:EVX33"/>
    <mergeCell ref="EVY33:EWF33"/>
    <mergeCell ref="EWG33:EWN33"/>
    <mergeCell ref="EWO33:EWV33"/>
    <mergeCell ref="EWW33:EXD33"/>
    <mergeCell ref="FAG33:FAN33"/>
    <mergeCell ref="FAO33:FAV33"/>
    <mergeCell ref="FAW33:FBD33"/>
    <mergeCell ref="FBE33:FBL33"/>
    <mergeCell ref="FBM33:FBT33"/>
    <mergeCell ref="EYS33:EYZ33"/>
    <mergeCell ref="EZA33:EZH33"/>
    <mergeCell ref="EZI33:EZP33"/>
    <mergeCell ref="EZQ33:EZX33"/>
    <mergeCell ref="EZY33:FAF33"/>
    <mergeCell ref="ERA33:ERH33"/>
    <mergeCell ref="ERI33:ERP33"/>
    <mergeCell ref="ERQ33:ERX33"/>
    <mergeCell ref="ERY33:ESF33"/>
    <mergeCell ref="ESG33:ESN33"/>
    <mergeCell ref="EPM33:EPT33"/>
    <mergeCell ref="EPU33:EQB33"/>
    <mergeCell ref="EQC33:EQJ33"/>
    <mergeCell ref="EQK33:EQR33"/>
    <mergeCell ref="EQS33:EQZ33"/>
    <mergeCell ref="EUC33:EUJ33"/>
    <mergeCell ref="EUK33:EUR33"/>
    <mergeCell ref="EUS33:EUZ33"/>
    <mergeCell ref="EVA33:EVH33"/>
    <mergeCell ref="EVI33:EVP33"/>
    <mergeCell ref="ESO33:ESV33"/>
    <mergeCell ref="ESW33:ETD33"/>
    <mergeCell ref="ETE33:ETL33"/>
    <mergeCell ref="ETM33:ETT33"/>
    <mergeCell ref="ETU33:EUB33"/>
    <mergeCell ref="EKW33:ELD33"/>
    <mergeCell ref="ELE33:ELL33"/>
    <mergeCell ref="ELM33:ELT33"/>
    <mergeCell ref="ELU33:EMB33"/>
    <mergeCell ref="EMC33:EMJ33"/>
    <mergeCell ref="EJI33:EJP33"/>
    <mergeCell ref="EJQ33:EJX33"/>
    <mergeCell ref="EJY33:EKF33"/>
    <mergeCell ref="EKG33:EKN33"/>
    <mergeCell ref="EKO33:EKV33"/>
    <mergeCell ref="ENY33:EOF33"/>
    <mergeCell ref="EOG33:EON33"/>
    <mergeCell ref="EOO33:EOV33"/>
    <mergeCell ref="EOW33:EPD33"/>
    <mergeCell ref="EPE33:EPL33"/>
    <mergeCell ref="EMK33:EMR33"/>
    <mergeCell ref="EMS33:EMZ33"/>
    <mergeCell ref="ENA33:ENH33"/>
    <mergeCell ref="ENI33:ENP33"/>
    <mergeCell ref="ENQ33:ENX33"/>
    <mergeCell ref="EES33:EEZ33"/>
    <mergeCell ref="EFA33:EFH33"/>
    <mergeCell ref="EFI33:EFP33"/>
    <mergeCell ref="EFQ33:EFX33"/>
    <mergeCell ref="EFY33:EGF33"/>
    <mergeCell ref="EDE33:EDL33"/>
    <mergeCell ref="EDM33:EDT33"/>
    <mergeCell ref="EDU33:EEB33"/>
    <mergeCell ref="EEC33:EEJ33"/>
    <mergeCell ref="EEK33:EER33"/>
    <mergeCell ref="EHU33:EIB33"/>
    <mergeCell ref="EIC33:EIJ33"/>
    <mergeCell ref="EIK33:EIR33"/>
    <mergeCell ref="EIS33:EIZ33"/>
    <mergeCell ref="EJA33:EJH33"/>
    <mergeCell ref="EGG33:EGN33"/>
    <mergeCell ref="EGO33:EGV33"/>
    <mergeCell ref="EGW33:EHD33"/>
    <mergeCell ref="EHE33:EHL33"/>
    <mergeCell ref="EHM33:EHT33"/>
    <mergeCell ref="DYO33:DYV33"/>
    <mergeCell ref="DYW33:DZD33"/>
    <mergeCell ref="DZE33:DZL33"/>
    <mergeCell ref="DZM33:DZT33"/>
    <mergeCell ref="DZU33:EAB33"/>
    <mergeCell ref="DXA33:DXH33"/>
    <mergeCell ref="DXI33:DXP33"/>
    <mergeCell ref="DXQ33:DXX33"/>
    <mergeCell ref="DXY33:DYF33"/>
    <mergeCell ref="DYG33:DYN33"/>
    <mergeCell ref="EBQ33:EBX33"/>
    <mergeCell ref="EBY33:ECF33"/>
    <mergeCell ref="ECG33:ECN33"/>
    <mergeCell ref="ECO33:ECV33"/>
    <mergeCell ref="ECW33:EDD33"/>
    <mergeCell ref="EAC33:EAJ33"/>
    <mergeCell ref="EAK33:EAR33"/>
    <mergeCell ref="EAS33:EAZ33"/>
    <mergeCell ref="EBA33:EBH33"/>
    <mergeCell ref="EBI33:EBP33"/>
    <mergeCell ref="DSK33:DSR33"/>
    <mergeCell ref="DSS33:DSZ33"/>
    <mergeCell ref="DTA33:DTH33"/>
    <mergeCell ref="DTI33:DTP33"/>
    <mergeCell ref="DTQ33:DTX33"/>
    <mergeCell ref="DQW33:DRD33"/>
    <mergeCell ref="DRE33:DRL33"/>
    <mergeCell ref="DRM33:DRT33"/>
    <mergeCell ref="DRU33:DSB33"/>
    <mergeCell ref="DSC33:DSJ33"/>
    <mergeCell ref="DVM33:DVT33"/>
    <mergeCell ref="DVU33:DWB33"/>
    <mergeCell ref="DWC33:DWJ33"/>
    <mergeCell ref="DWK33:DWR33"/>
    <mergeCell ref="DWS33:DWZ33"/>
    <mergeCell ref="DTY33:DUF33"/>
    <mergeCell ref="DUG33:DUN33"/>
    <mergeCell ref="DUO33:DUV33"/>
    <mergeCell ref="DUW33:DVD33"/>
    <mergeCell ref="DVE33:DVL33"/>
    <mergeCell ref="DMG33:DMN33"/>
    <mergeCell ref="DMO33:DMV33"/>
    <mergeCell ref="DMW33:DND33"/>
    <mergeCell ref="DNE33:DNL33"/>
    <mergeCell ref="DNM33:DNT33"/>
    <mergeCell ref="DKS33:DKZ33"/>
    <mergeCell ref="DLA33:DLH33"/>
    <mergeCell ref="DLI33:DLP33"/>
    <mergeCell ref="DLQ33:DLX33"/>
    <mergeCell ref="DLY33:DMF33"/>
    <mergeCell ref="DPI33:DPP33"/>
    <mergeCell ref="DPQ33:DPX33"/>
    <mergeCell ref="DPY33:DQF33"/>
    <mergeCell ref="DQG33:DQN33"/>
    <mergeCell ref="DQO33:DQV33"/>
    <mergeCell ref="DNU33:DOB33"/>
    <mergeCell ref="DOC33:DOJ33"/>
    <mergeCell ref="DOK33:DOR33"/>
    <mergeCell ref="DOS33:DOZ33"/>
    <mergeCell ref="DPA33:DPH33"/>
    <mergeCell ref="DGC33:DGJ33"/>
    <mergeCell ref="DGK33:DGR33"/>
    <mergeCell ref="DGS33:DGZ33"/>
    <mergeCell ref="DHA33:DHH33"/>
    <mergeCell ref="DHI33:DHP33"/>
    <mergeCell ref="DEO33:DEV33"/>
    <mergeCell ref="DEW33:DFD33"/>
    <mergeCell ref="DFE33:DFL33"/>
    <mergeCell ref="DFM33:DFT33"/>
    <mergeCell ref="DFU33:DGB33"/>
    <mergeCell ref="DJE33:DJL33"/>
    <mergeCell ref="DJM33:DJT33"/>
    <mergeCell ref="DJU33:DKB33"/>
    <mergeCell ref="DKC33:DKJ33"/>
    <mergeCell ref="DKK33:DKR33"/>
    <mergeCell ref="DHQ33:DHX33"/>
    <mergeCell ref="DHY33:DIF33"/>
    <mergeCell ref="DIG33:DIN33"/>
    <mergeCell ref="DIO33:DIV33"/>
    <mergeCell ref="DIW33:DJD33"/>
    <mergeCell ref="CZY33:DAF33"/>
    <mergeCell ref="DAG33:DAN33"/>
    <mergeCell ref="DAO33:DAV33"/>
    <mergeCell ref="DAW33:DBD33"/>
    <mergeCell ref="DBE33:DBL33"/>
    <mergeCell ref="CYK33:CYR33"/>
    <mergeCell ref="CYS33:CYZ33"/>
    <mergeCell ref="CZA33:CZH33"/>
    <mergeCell ref="CZI33:CZP33"/>
    <mergeCell ref="CZQ33:CZX33"/>
    <mergeCell ref="DDA33:DDH33"/>
    <mergeCell ref="DDI33:DDP33"/>
    <mergeCell ref="DDQ33:DDX33"/>
    <mergeCell ref="DDY33:DEF33"/>
    <mergeCell ref="DEG33:DEN33"/>
    <mergeCell ref="DBM33:DBT33"/>
    <mergeCell ref="DBU33:DCB33"/>
    <mergeCell ref="DCC33:DCJ33"/>
    <mergeCell ref="DCK33:DCR33"/>
    <mergeCell ref="DCS33:DCZ33"/>
    <mergeCell ref="CTU33:CUB33"/>
    <mergeCell ref="CUC33:CUJ33"/>
    <mergeCell ref="CUK33:CUR33"/>
    <mergeCell ref="CUS33:CUZ33"/>
    <mergeCell ref="CVA33:CVH33"/>
    <mergeCell ref="CSG33:CSN33"/>
    <mergeCell ref="CSO33:CSV33"/>
    <mergeCell ref="CSW33:CTD33"/>
    <mergeCell ref="CTE33:CTL33"/>
    <mergeCell ref="CTM33:CTT33"/>
    <mergeCell ref="CWW33:CXD33"/>
    <mergeCell ref="CXE33:CXL33"/>
    <mergeCell ref="CXM33:CXT33"/>
    <mergeCell ref="CXU33:CYB33"/>
    <mergeCell ref="CYC33:CYJ33"/>
    <mergeCell ref="CVI33:CVP33"/>
    <mergeCell ref="CVQ33:CVX33"/>
    <mergeCell ref="CVY33:CWF33"/>
    <mergeCell ref="CWG33:CWN33"/>
    <mergeCell ref="CWO33:CWV33"/>
    <mergeCell ref="CNQ33:CNX33"/>
    <mergeCell ref="CNY33:COF33"/>
    <mergeCell ref="COG33:CON33"/>
    <mergeCell ref="COO33:COV33"/>
    <mergeCell ref="COW33:CPD33"/>
    <mergeCell ref="CMC33:CMJ33"/>
    <mergeCell ref="CMK33:CMR33"/>
    <mergeCell ref="CMS33:CMZ33"/>
    <mergeCell ref="CNA33:CNH33"/>
    <mergeCell ref="CNI33:CNP33"/>
    <mergeCell ref="CQS33:CQZ33"/>
    <mergeCell ref="CRA33:CRH33"/>
    <mergeCell ref="CRI33:CRP33"/>
    <mergeCell ref="CRQ33:CRX33"/>
    <mergeCell ref="CRY33:CSF33"/>
    <mergeCell ref="CPE33:CPL33"/>
    <mergeCell ref="CPM33:CPT33"/>
    <mergeCell ref="CPU33:CQB33"/>
    <mergeCell ref="CQC33:CQJ33"/>
    <mergeCell ref="CQK33:CQR33"/>
    <mergeCell ref="CHM33:CHT33"/>
    <mergeCell ref="CHU33:CIB33"/>
    <mergeCell ref="CIC33:CIJ33"/>
    <mergeCell ref="CIK33:CIR33"/>
    <mergeCell ref="CIS33:CIZ33"/>
    <mergeCell ref="CFY33:CGF33"/>
    <mergeCell ref="CGG33:CGN33"/>
    <mergeCell ref="CGO33:CGV33"/>
    <mergeCell ref="CGW33:CHD33"/>
    <mergeCell ref="CHE33:CHL33"/>
    <mergeCell ref="CKO33:CKV33"/>
    <mergeCell ref="CKW33:CLD33"/>
    <mergeCell ref="CLE33:CLL33"/>
    <mergeCell ref="CLM33:CLT33"/>
    <mergeCell ref="CLU33:CMB33"/>
    <mergeCell ref="CJA33:CJH33"/>
    <mergeCell ref="CJI33:CJP33"/>
    <mergeCell ref="CJQ33:CJX33"/>
    <mergeCell ref="CJY33:CKF33"/>
    <mergeCell ref="CKG33:CKN33"/>
    <mergeCell ref="CBI33:CBP33"/>
    <mergeCell ref="CBQ33:CBX33"/>
    <mergeCell ref="CBY33:CCF33"/>
    <mergeCell ref="CCG33:CCN33"/>
    <mergeCell ref="CCO33:CCV33"/>
    <mergeCell ref="BZU33:CAB33"/>
    <mergeCell ref="CAC33:CAJ33"/>
    <mergeCell ref="CAK33:CAR33"/>
    <mergeCell ref="CAS33:CAZ33"/>
    <mergeCell ref="CBA33:CBH33"/>
    <mergeCell ref="CEK33:CER33"/>
    <mergeCell ref="CES33:CEZ33"/>
    <mergeCell ref="CFA33:CFH33"/>
    <mergeCell ref="CFI33:CFP33"/>
    <mergeCell ref="CFQ33:CFX33"/>
    <mergeCell ref="CCW33:CDD33"/>
    <mergeCell ref="CDE33:CDL33"/>
    <mergeCell ref="CDM33:CDT33"/>
    <mergeCell ref="CDU33:CEB33"/>
    <mergeCell ref="CEC33:CEJ33"/>
    <mergeCell ref="BVE33:BVL33"/>
    <mergeCell ref="BVM33:BVT33"/>
    <mergeCell ref="BVU33:BWB33"/>
    <mergeCell ref="BWC33:BWJ33"/>
    <mergeCell ref="BWK33:BWR33"/>
    <mergeCell ref="BTQ33:BTX33"/>
    <mergeCell ref="BTY33:BUF33"/>
    <mergeCell ref="BUG33:BUN33"/>
    <mergeCell ref="BUO33:BUV33"/>
    <mergeCell ref="BUW33:BVD33"/>
    <mergeCell ref="BYG33:BYN33"/>
    <mergeCell ref="BYO33:BYV33"/>
    <mergeCell ref="BYW33:BZD33"/>
    <mergeCell ref="BZE33:BZL33"/>
    <mergeCell ref="BZM33:BZT33"/>
    <mergeCell ref="BWS33:BWZ33"/>
    <mergeCell ref="BXA33:BXH33"/>
    <mergeCell ref="BXI33:BXP33"/>
    <mergeCell ref="BXQ33:BXX33"/>
    <mergeCell ref="BXY33:BYF33"/>
    <mergeCell ref="BPA33:BPH33"/>
    <mergeCell ref="BPI33:BPP33"/>
    <mergeCell ref="BPQ33:BPX33"/>
    <mergeCell ref="BPY33:BQF33"/>
    <mergeCell ref="BQG33:BQN33"/>
    <mergeCell ref="BNM33:BNT33"/>
    <mergeCell ref="BNU33:BOB33"/>
    <mergeCell ref="BOC33:BOJ33"/>
    <mergeCell ref="BOK33:BOR33"/>
    <mergeCell ref="BOS33:BOZ33"/>
    <mergeCell ref="BSC33:BSJ33"/>
    <mergeCell ref="BSK33:BSR33"/>
    <mergeCell ref="BSS33:BSZ33"/>
    <mergeCell ref="BTA33:BTH33"/>
    <mergeCell ref="BTI33:BTP33"/>
    <mergeCell ref="BQO33:BQV33"/>
    <mergeCell ref="BQW33:BRD33"/>
    <mergeCell ref="BRE33:BRL33"/>
    <mergeCell ref="BRM33:BRT33"/>
    <mergeCell ref="BRU33:BSB33"/>
    <mergeCell ref="BIW33:BJD33"/>
    <mergeCell ref="BJE33:BJL33"/>
    <mergeCell ref="BJM33:BJT33"/>
    <mergeCell ref="BJU33:BKB33"/>
    <mergeCell ref="BKC33:BKJ33"/>
    <mergeCell ref="BHI33:BHP33"/>
    <mergeCell ref="BHQ33:BHX33"/>
    <mergeCell ref="BHY33:BIF33"/>
    <mergeCell ref="BIG33:BIN33"/>
    <mergeCell ref="BIO33:BIV33"/>
    <mergeCell ref="BLY33:BMF33"/>
    <mergeCell ref="BMG33:BMN33"/>
    <mergeCell ref="BMO33:BMV33"/>
    <mergeCell ref="BMW33:BND33"/>
    <mergeCell ref="BNE33:BNL33"/>
    <mergeCell ref="BKK33:BKR33"/>
    <mergeCell ref="BKS33:BKZ33"/>
    <mergeCell ref="BLA33:BLH33"/>
    <mergeCell ref="BLI33:BLP33"/>
    <mergeCell ref="BLQ33:BLX33"/>
    <mergeCell ref="BCS33:BCZ33"/>
    <mergeCell ref="BDA33:BDH33"/>
    <mergeCell ref="BDI33:BDP33"/>
    <mergeCell ref="BDQ33:BDX33"/>
    <mergeCell ref="BDY33:BEF33"/>
    <mergeCell ref="BBE33:BBL33"/>
    <mergeCell ref="BBM33:BBT33"/>
    <mergeCell ref="BBU33:BCB33"/>
    <mergeCell ref="BCC33:BCJ33"/>
    <mergeCell ref="BCK33:BCR33"/>
    <mergeCell ref="BFU33:BGB33"/>
    <mergeCell ref="BGC33:BGJ33"/>
    <mergeCell ref="BGK33:BGR33"/>
    <mergeCell ref="BGS33:BGZ33"/>
    <mergeCell ref="BHA33:BHH33"/>
    <mergeCell ref="BEG33:BEN33"/>
    <mergeCell ref="BEO33:BEV33"/>
    <mergeCell ref="BEW33:BFD33"/>
    <mergeCell ref="BFE33:BFL33"/>
    <mergeCell ref="BFM33:BFT33"/>
    <mergeCell ref="AWO33:AWV33"/>
    <mergeCell ref="AWW33:AXD33"/>
    <mergeCell ref="AXE33:AXL33"/>
    <mergeCell ref="AXM33:AXT33"/>
    <mergeCell ref="AXU33:AYB33"/>
    <mergeCell ref="AVA33:AVH33"/>
    <mergeCell ref="AVI33:AVP33"/>
    <mergeCell ref="AVQ33:AVX33"/>
    <mergeCell ref="AVY33:AWF33"/>
    <mergeCell ref="AWG33:AWN33"/>
    <mergeCell ref="AZQ33:AZX33"/>
    <mergeCell ref="AZY33:BAF33"/>
    <mergeCell ref="BAG33:BAN33"/>
    <mergeCell ref="BAO33:BAV33"/>
    <mergeCell ref="BAW33:BBD33"/>
    <mergeCell ref="AYC33:AYJ33"/>
    <mergeCell ref="AYK33:AYR33"/>
    <mergeCell ref="AYS33:AYZ33"/>
    <mergeCell ref="AZA33:AZH33"/>
    <mergeCell ref="AZI33:AZP33"/>
    <mergeCell ref="AQK33:AQR33"/>
    <mergeCell ref="AQS33:AQZ33"/>
    <mergeCell ref="ARA33:ARH33"/>
    <mergeCell ref="ARI33:ARP33"/>
    <mergeCell ref="ARQ33:ARX33"/>
    <mergeCell ref="AOW33:APD33"/>
    <mergeCell ref="APE33:APL33"/>
    <mergeCell ref="APM33:APT33"/>
    <mergeCell ref="APU33:AQB33"/>
    <mergeCell ref="AQC33:AQJ33"/>
    <mergeCell ref="ATM33:ATT33"/>
    <mergeCell ref="ATU33:AUB33"/>
    <mergeCell ref="AUC33:AUJ33"/>
    <mergeCell ref="AUK33:AUR33"/>
    <mergeCell ref="AUS33:AUZ33"/>
    <mergeCell ref="ARY33:ASF33"/>
    <mergeCell ref="ASG33:ASN33"/>
    <mergeCell ref="ASO33:ASV33"/>
    <mergeCell ref="ASW33:ATD33"/>
    <mergeCell ref="ATE33:ATL33"/>
    <mergeCell ref="AKG33:AKN33"/>
    <mergeCell ref="AKO33:AKV33"/>
    <mergeCell ref="AKW33:ALD33"/>
    <mergeCell ref="ALE33:ALL33"/>
    <mergeCell ref="ALM33:ALT33"/>
    <mergeCell ref="AIS33:AIZ33"/>
    <mergeCell ref="AJA33:AJH33"/>
    <mergeCell ref="AJI33:AJP33"/>
    <mergeCell ref="AJQ33:AJX33"/>
    <mergeCell ref="AJY33:AKF33"/>
    <mergeCell ref="ANI33:ANP33"/>
    <mergeCell ref="ANQ33:ANX33"/>
    <mergeCell ref="ANY33:AOF33"/>
    <mergeCell ref="AOG33:AON33"/>
    <mergeCell ref="AOO33:AOV33"/>
    <mergeCell ref="ALU33:AMB33"/>
    <mergeCell ref="AMC33:AMJ33"/>
    <mergeCell ref="AMK33:AMR33"/>
    <mergeCell ref="AMS33:AMZ33"/>
    <mergeCell ref="ANA33:ANH33"/>
    <mergeCell ref="AEC33:AEJ33"/>
    <mergeCell ref="AEK33:AER33"/>
    <mergeCell ref="AES33:AEZ33"/>
    <mergeCell ref="AFA33:AFH33"/>
    <mergeCell ref="AFI33:AFP33"/>
    <mergeCell ref="ACO33:ACV33"/>
    <mergeCell ref="ACW33:ADD33"/>
    <mergeCell ref="ADE33:ADL33"/>
    <mergeCell ref="ADM33:ADT33"/>
    <mergeCell ref="ADU33:AEB33"/>
    <mergeCell ref="AHE33:AHL33"/>
    <mergeCell ref="AHM33:AHT33"/>
    <mergeCell ref="AHU33:AIB33"/>
    <mergeCell ref="AIC33:AIJ33"/>
    <mergeCell ref="AIK33:AIR33"/>
    <mergeCell ref="AFQ33:AFX33"/>
    <mergeCell ref="AFY33:AGF33"/>
    <mergeCell ref="AGG33:AGN33"/>
    <mergeCell ref="AGO33:AGV33"/>
    <mergeCell ref="AGW33:AHD33"/>
    <mergeCell ref="XY33:YF33"/>
    <mergeCell ref="YG33:YN33"/>
    <mergeCell ref="YO33:YV33"/>
    <mergeCell ref="YW33:ZD33"/>
    <mergeCell ref="ZE33:ZL33"/>
    <mergeCell ref="WK33:WR33"/>
    <mergeCell ref="WS33:WZ33"/>
    <mergeCell ref="XA33:XH33"/>
    <mergeCell ref="XI33:XP33"/>
    <mergeCell ref="XQ33:XX33"/>
    <mergeCell ref="ABA33:ABH33"/>
    <mergeCell ref="ABI33:ABP33"/>
    <mergeCell ref="ABQ33:ABX33"/>
    <mergeCell ref="ABY33:ACF33"/>
    <mergeCell ref="ACG33:ACN33"/>
    <mergeCell ref="ZM33:ZT33"/>
    <mergeCell ref="ZU33:AAB33"/>
    <mergeCell ref="AAC33:AAJ33"/>
    <mergeCell ref="AAK33:AAR33"/>
    <mergeCell ref="AAS33:AAZ33"/>
    <mergeCell ref="RU33:SB33"/>
    <mergeCell ref="SC33:SJ33"/>
    <mergeCell ref="SK33:SR33"/>
    <mergeCell ref="SS33:SZ33"/>
    <mergeCell ref="TA33:TH33"/>
    <mergeCell ref="QG33:QN33"/>
    <mergeCell ref="QO33:QV33"/>
    <mergeCell ref="QW33:RD33"/>
    <mergeCell ref="RE33:RL33"/>
    <mergeCell ref="RM33:RT33"/>
    <mergeCell ref="UW33:VD33"/>
    <mergeCell ref="VE33:VL33"/>
    <mergeCell ref="VM33:VT33"/>
    <mergeCell ref="VU33:WB33"/>
    <mergeCell ref="WC33:WJ33"/>
    <mergeCell ref="TI33:TP33"/>
    <mergeCell ref="TQ33:TX33"/>
    <mergeCell ref="TY33:UF33"/>
    <mergeCell ref="UG33:UN33"/>
    <mergeCell ref="UO33:UV33"/>
    <mergeCell ref="LQ33:LX33"/>
    <mergeCell ref="LY33:MF33"/>
    <mergeCell ref="MG33:MN33"/>
    <mergeCell ref="MO33:MV33"/>
    <mergeCell ref="MW33:ND33"/>
    <mergeCell ref="KC33:KJ33"/>
    <mergeCell ref="KK33:KR33"/>
    <mergeCell ref="KS33:KZ33"/>
    <mergeCell ref="LA33:LH33"/>
    <mergeCell ref="LI33:LP33"/>
    <mergeCell ref="OS33:OZ33"/>
    <mergeCell ref="PA33:PH33"/>
    <mergeCell ref="PI33:PP33"/>
    <mergeCell ref="PQ33:PX33"/>
    <mergeCell ref="PY33:QF33"/>
    <mergeCell ref="NE33:NL33"/>
    <mergeCell ref="NM33:NT33"/>
    <mergeCell ref="NU33:OB33"/>
    <mergeCell ref="OC33:OJ33"/>
    <mergeCell ref="OK33:OR33"/>
    <mergeCell ref="GS33:GZ33"/>
    <mergeCell ref="DY33:EF33"/>
    <mergeCell ref="EG33:EN33"/>
    <mergeCell ref="EO33:EV33"/>
    <mergeCell ref="EW33:FD33"/>
    <mergeCell ref="FE33:FL33"/>
    <mergeCell ref="JE33:JL33"/>
    <mergeCell ref="JM33:JT33"/>
    <mergeCell ref="JU33:KB33"/>
    <mergeCell ref="HA33:HH33"/>
    <mergeCell ref="HI33:HP33"/>
    <mergeCell ref="HQ33:HX33"/>
    <mergeCell ref="HY33:IF33"/>
    <mergeCell ref="IG33:IN33"/>
    <mergeCell ref="A1:J2"/>
    <mergeCell ref="A3:J3"/>
    <mergeCell ref="A4:J4"/>
    <mergeCell ref="A5:J5"/>
    <mergeCell ref="A32:H32"/>
    <mergeCell ref="IO33:IV33"/>
    <mergeCell ref="IW33:JD33"/>
    <mergeCell ref="FM33:FT33"/>
    <mergeCell ref="FU33:GB33"/>
    <mergeCell ref="GC33:GJ33"/>
    <mergeCell ref="GK33:GR33"/>
    <mergeCell ref="Q33:X33"/>
    <mergeCell ref="Y33:AF33"/>
    <mergeCell ref="AG33:AN33"/>
    <mergeCell ref="AO33:AV33"/>
    <mergeCell ref="CK33:CR33"/>
    <mergeCell ref="CS33:CZ33"/>
    <mergeCell ref="DA33:DH33"/>
    <mergeCell ref="DI33:DP33"/>
    <mergeCell ref="DQ33:DX33"/>
    <mergeCell ref="AW33:BD33"/>
    <mergeCell ref="BE33:BL33"/>
    <mergeCell ref="BM33:BT33"/>
    <mergeCell ref="BU33:CB33"/>
    <mergeCell ref="CC33:CJ33"/>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pageSetUpPr fitToPage="1"/>
  </sheetPr>
  <dimension ref="A1:K46"/>
  <sheetViews>
    <sheetView workbookViewId="0">
      <selection activeCell="P21" sqref="P21"/>
    </sheetView>
  </sheetViews>
  <sheetFormatPr defaultRowHeight="12.75" x14ac:dyDescent="0.2"/>
  <cols>
    <col min="1" max="1" width="11.42578125" style="1" customWidth="1"/>
    <col min="2" max="2" width="15.42578125" style="1" customWidth="1"/>
    <col min="3" max="3" width="13.28515625" style="1" customWidth="1"/>
    <col min="4" max="4" width="11.5703125" style="2" bestFit="1" customWidth="1"/>
    <col min="5" max="5" width="11.42578125" style="1" customWidth="1"/>
    <col min="6" max="6" width="15" style="1" bestFit="1" customWidth="1"/>
    <col min="7" max="7" width="13.7109375" style="1" customWidth="1"/>
    <col min="8" max="8" width="14.140625" style="1" customWidth="1"/>
    <col min="9" max="9" width="12.42578125" style="25" customWidth="1"/>
    <col min="10" max="10" width="12.42578125" style="140" customWidth="1"/>
    <col min="11" max="11" width="12.42578125" style="25" customWidth="1"/>
  </cols>
  <sheetData>
    <row r="1" spans="1:11" x14ac:dyDescent="0.2">
      <c r="A1" s="1646"/>
      <c r="B1" s="1632"/>
      <c r="C1" s="1632"/>
      <c r="D1" s="1632"/>
      <c r="E1" s="1632"/>
      <c r="F1" s="1632"/>
      <c r="G1" s="1632"/>
      <c r="H1" s="1632"/>
      <c r="I1" s="1632"/>
      <c r="J1" s="1632"/>
      <c r="K1" s="1565"/>
    </row>
    <row r="2" spans="1:11" ht="23.25" x14ac:dyDescent="0.35">
      <c r="A2" s="2281" t="s">
        <v>862</v>
      </c>
      <c r="B2" s="2282"/>
      <c r="C2" s="2282"/>
      <c r="D2" s="2282"/>
      <c r="E2" s="2282"/>
      <c r="F2" s="2282"/>
      <c r="G2" s="2282"/>
      <c r="H2" s="2282"/>
      <c r="I2" s="2282"/>
      <c r="J2" s="2282"/>
      <c r="K2" s="2421"/>
    </row>
    <row r="3" spans="1:11" ht="20.25" x14ac:dyDescent="0.3">
      <c r="A3" s="2452" t="s">
        <v>872</v>
      </c>
      <c r="B3" s="2453"/>
      <c r="C3" s="2453"/>
      <c r="D3" s="2453"/>
      <c r="E3" s="2453"/>
      <c r="F3" s="2453"/>
      <c r="G3" s="2453"/>
      <c r="H3" s="2453"/>
      <c r="I3" s="2453"/>
      <c r="J3" s="2453"/>
      <c r="K3" s="2454"/>
    </row>
    <row r="4" spans="1:11" ht="20.25" x14ac:dyDescent="0.3">
      <c r="A4" s="2452" t="s">
        <v>205</v>
      </c>
      <c r="B4" s="2453"/>
      <c r="C4" s="2453"/>
      <c r="D4" s="2453"/>
      <c r="E4" s="2453"/>
      <c r="F4" s="2453"/>
      <c r="G4" s="2453"/>
      <c r="H4" s="2453"/>
      <c r="I4" s="2453"/>
      <c r="J4" s="2453"/>
      <c r="K4" s="2454"/>
    </row>
    <row r="5" spans="1:11" ht="15" customHeight="1" x14ac:dyDescent="0.2">
      <c r="A5" s="2422"/>
      <c r="B5" s="2423"/>
      <c r="C5" s="2423"/>
      <c r="D5" s="2423"/>
      <c r="E5" s="2423"/>
      <c r="F5" s="2423"/>
      <c r="G5" s="2423"/>
      <c r="H5" s="2423"/>
      <c r="I5" s="2423"/>
      <c r="J5" s="2423"/>
      <c r="K5" s="2424"/>
    </row>
    <row r="6" spans="1:11" x14ac:dyDescent="0.2">
      <c r="A6" s="2455" t="s">
        <v>1</v>
      </c>
      <c r="B6" s="2458" t="s">
        <v>832</v>
      </c>
      <c r="C6" s="2459"/>
      <c r="D6" s="2459"/>
      <c r="E6" s="2449"/>
      <c r="F6" s="2448" t="s">
        <v>873</v>
      </c>
      <c r="G6" s="2459"/>
      <c r="H6" s="2449"/>
      <c r="I6" s="2448" t="s">
        <v>874</v>
      </c>
      <c r="J6" s="2449"/>
      <c r="K6" s="1207"/>
    </row>
    <row r="7" spans="1:11" x14ac:dyDescent="0.2">
      <c r="A7" s="2456"/>
      <c r="B7" s="2460"/>
      <c r="C7" s="2461"/>
      <c r="D7" s="2461"/>
      <c r="E7" s="2451"/>
      <c r="F7" s="2450"/>
      <c r="G7" s="2461"/>
      <c r="H7" s="2451"/>
      <c r="I7" s="2450"/>
      <c r="J7" s="2451"/>
      <c r="K7" s="1212"/>
    </row>
    <row r="8" spans="1:11" x14ac:dyDescent="0.2">
      <c r="A8" s="2456"/>
      <c r="B8" s="2460"/>
      <c r="C8" s="2461"/>
      <c r="D8" s="2461"/>
      <c r="E8" s="2451"/>
      <c r="F8" s="2450"/>
      <c r="G8" s="2461"/>
      <c r="H8" s="2451"/>
      <c r="I8" s="2450"/>
      <c r="J8" s="2451"/>
      <c r="K8" s="1211"/>
    </row>
    <row r="9" spans="1:11" ht="15" x14ac:dyDescent="0.2">
      <c r="A9" s="2456"/>
      <c r="B9" s="1226"/>
      <c r="C9" s="2016"/>
      <c r="D9" s="1227" t="s">
        <v>437</v>
      </c>
      <c r="E9" s="1228" t="s">
        <v>863</v>
      </c>
      <c r="F9" s="2450"/>
      <c r="G9" s="2461"/>
      <c r="H9" s="2451"/>
      <c r="I9" s="2450"/>
      <c r="J9" s="2451"/>
      <c r="K9" s="1211"/>
    </row>
    <row r="10" spans="1:11" ht="15" x14ac:dyDescent="0.2">
      <c r="A10" s="2456"/>
      <c r="B10" s="1229"/>
      <c r="C10" s="1230" t="s">
        <v>209</v>
      </c>
      <c r="D10" s="1088" t="s">
        <v>864</v>
      </c>
      <c r="E10" s="1231" t="s">
        <v>864</v>
      </c>
      <c r="F10" s="1230"/>
      <c r="G10" s="1230" t="s">
        <v>209</v>
      </c>
      <c r="H10" s="1234" t="s">
        <v>165</v>
      </c>
      <c r="I10" s="1088"/>
      <c r="J10" s="1231" t="s">
        <v>209</v>
      </c>
      <c r="K10" s="1237" t="s">
        <v>865</v>
      </c>
    </row>
    <row r="11" spans="1:11" ht="15" x14ac:dyDescent="0.2">
      <c r="A11" s="2456"/>
      <c r="B11" s="1229" t="s">
        <v>12</v>
      </c>
      <c r="C11" s="1230" t="s">
        <v>866</v>
      </c>
      <c r="D11" s="1088" t="s">
        <v>626</v>
      </c>
      <c r="E11" s="1231" t="s">
        <v>626</v>
      </c>
      <c r="F11" s="1230" t="s">
        <v>12</v>
      </c>
      <c r="G11" s="1230" t="s">
        <v>866</v>
      </c>
      <c r="H11" s="1234" t="s">
        <v>626</v>
      </c>
      <c r="I11" s="1088" t="s">
        <v>12</v>
      </c>
      <c r="J11" s="1231" t="s">
        <v>866</v>
      </c>
      <c r="K11" s="1237" t="s">
        <v>209</v>
      </c>
    </row>
    <row r="12" spans="1:11" x14ac:dyDescent="0.2">
      <c r="A12" s="2456"/>
      <c r="B12" s="1232" t="s">
        <v>24</v>
      </c>
      <c r="C12" s="1233" t="s">
        <v>64</v>
      </c>
      <c r="D12" s="1209"/>
      <c r="E12" s="1210"/>
      <c r="F12" s="1233" t="s">
        <v>24</v>
      </c>
      <c r="G12" s="1233" t="s">
        <v>64</v>
      </c>
      <c r="H12" s="1208"/>
      <c r="I12" s="1233" t="s">
        <v>24</v>
      </c>
      <c r="J12" s="1235" t="s">
        <v>64</v>
      </c>
      <c r="K12" s="1236" t="s">
        <v>64</v>
      </c>
    </row>
    <row r="13" spans="1:11" ht="4.5" customHeight="1" thickBot="1" x14ac:dyDescent="0.25">
      <c r="A13" s="2457"/>
      <c r="B13" s="2017"/>
      <c r="C13" s="2018"/>
      <c r="D13" s="2018"/>
      <c r="E13" s="2019"/>
      <c r="F13" s="1791"/>
      <c r="G13" s="1791"/>
      <c r="H13" s="2020"/>
      <c r="I13" s="2021"/>
      <c r="J13" s="2022"/>
      <c r="K13" s="2023"/>
    </row>
    <row r="14" spans="1:11" x14ac:dyDescent="0.2">
      <c r="A14" s="679"/>
      <c r="B14" s="145"/>
      <c r="C14" s="145"/>
      <c r="D14" s="2015"/>
      <c r="E14" s="1293"/>
      <c r="F14" s="145"/>
      <c r="G14" s="145"/>
      <c r="H14" s="694"/>
      <c r="I14" s="1213"/>
      <c r="J14" s="1214"/>
      <c r="K14" s="434"/>
    </row>
    <row r="15" spans="1:11" ht="15.75" x14ac:dyDescent="0.2">
      <c r="A15" s="1441">
        <v>1980</v>
      </c>
      <c r="B15" s="1442">
        <v>34</v>
      </c>
      <c r="C15" s="1443">
        <v>28</v>
      </c>
      <c r="D15" s="1444">
        <v>124.129</v>
      </c>
      <c r="E15" s="1445">
        <v>91</v>
      </c>
      <c r="F15" s="1446">
        <v>3</v>
      </c>
      <c r="G15" s="1447">
        <v>2</v>
      </c>
      <c r="H15" s="1448">
        <v>1623</v>
      </c>
      <c r="I15" s="1444">
        <v>37</v>
      </c>
      <c r="J15" s="1449">
        <v>30</v>
      </c>
      <c r="K15" s="1450">
        <v>25</v>
      </c>
    </row>
    <row r="16" spans="1:11" ht="15.75" x14ac:dyDescent="0.2">
      <c r="A16" s="1441"/>
      <c r="B16" s="1451"/>
      <c r="C16" s="1443"/>
      <c r="D16" s="1443"/>
      <c r="E16" s="1452"/>
      <c r="F16" s="1447"/>
      <c r="G16" s="1447"/>
      <c r="H16" s="1449"/>
      <c r="I16" s="1443"/>
      <c r="J16" s="1449"/>
      <c r="K16" s="1450"/>
    </row>
    <row r="17" spans="1:11" ht="15.75" x14ac:dyDescent="0.2">
      <c r="A17" s="1441">
        <v>1985</v>
      </c>
      <c r="B17" s="1451">
        <v>166</v>
      </c>
      <c r="C17" s="1443">
        <v>75</v>
      </c>
      <c r="D17" s="1443">
        <v>226</v>
      </c>
      <c r="E17" s="1452">
        <v>128</v>
      </c>
      <c r="F17" s="1447">
        <v>4</v>
      </c>
      <c r="G17" s="1447">
        <v>2.0390000000000001</v>
      </c>
      <c r="H17" s="1449">
        <v>1782</v>
      </c>
      <c r="I17" s="1443">
        <v>170</v>
      </c>
      <c r="J17" s="1449">
        <v>77</v>
      </c>
      <c r="K17" s="1450">
        <v>92</v>
      </c>
    </row>
    <row r="18" spans="1:11" ht="15.75" x14ac:dyDescent="0.2">
      <c r="A18" s="1441"/>
      <c r="B18" s="1451"/>
      <c r="C18" s="1443"/>
      <c r="D18" s="1443"/>
      <c r="E18" s="1452"/>
      <c r="F18" s="1447"/>
      <c r="G18" s="1447"/>
      <c r="H18" s="1449"/>
      <c r="I18" s="1443"/>
      <c r="J18" s="1449"/>
      <c r="K18" s="1450"/>
    </row>
    <row r="19" spans="1:11" ht="15.75" x14ac:dyDescent="0.2">
      <c r="A19" s="1441">
        <v>1990</v>
      </c>
      <c r="B19" s="1451">
        <v>356</v>
      </c>
      <c r="C19" s="1443">
        <v>110</v>
      </c>
      <c r="D19" s="1443">
        <v>262</v>
      </c>
      <c r="E19" s="1452">
        <v>184</v>
      </c>
      <c r="F19" s="1447">
        <v>13</v>
      </c>
      <c r="G19" s="1447">
        <v>6</v>
      </c>
      <c r="H19" s="1449">
        <v>2437</v>
      </c>
      <c r="I19" s="1443">
        <v>369</v>
      </c>
      <c r="J19" s="1449">
        <v>116</v>
      </c>
      <c r="K19" s="1450">
        <v>85</v>
      </c>
    </row>
    <row r="20" spans="1:11" ht="15.75" x14ac:dyDescent="0.2">
      <c r="A20" s="1441"/>
      <c r="B20" s="1451"/>
      <c r="C20" s="1443"/>
      <c r="D20" s="1443"/>
      <c r="E20" s="1452"/>
      <c r="F20" s="1447"/>
      <c r="G20" s="1447"/>
      <c r="H20" s="1449"/>
      <c r="I20" s="1443"/>
      <c r="J20" s="1449"/>
      <c r="K20" s="1450"/>
    </row>
    <row r="21" spans="1:11" ht="18.75" customHeight="1" x14ac:dyDescent="0.2">
      <c r="A21" s="1441">
        <v>1995</v>
      </c>
      <c r="B21" s="1451">
        <v>739</v>
      </c>
      <c r="C21" s="1453">
        <v>182</v>
      </c>
      <c r="D21" s="1443">
        <v>344</v>
      </c>
      <c r="E21" s="1452">
        <v>232</v>
      </c>
      <c r="F21" s="1447">
        <v>22</v>
      </c>
      <c r="G21" s="1447">
        <v>6</v>
      </c>
      <c r="H21" s="1449">
        <v>3335</v>
      </c>
      <c r="I21" s="1443">
        <v>761</v>
      </c>
      <c r="J21" s="1449">
        <v>187</v>
      </c>
      <c r="K21" s="1450">
        <v>163</v>
      </c>
    </row>
    <row r="22" spans="1:11" ht="18.75" customHeight="1" x14ac:dyDescent="0.2">
      <c r="A22" s="1441">
        <v>1996</v>
      </c>
      <c r="B22" s="1451">
        <v>770</v>
      </c>
      <c r="C22" s="1453">
        <v>199</v>
      </c>
      <c r="D22" s="1443">
        <v>328</v>
      </c>
      <c r="E22" s="1452">
        <v>225</v>
      </c>
      <c r="F22" s="1447">
        <v>20</v>
      </c>
      <c r="G22" s="1447">
        <v>7</v>
      </c>
      <c r="H22" s="1449">
        <v>2757</v>
      </c>
      <c r="I22" s="1443">
        <v>790</v>
      </c>
      <c r="J22" s="1449">
        <v>206</v>
      </c>
      <c r="K22" s="1450">
        <v>182</v>
      </c>
    </row>
    <row r="23" spans="1:11" ht="18.75" customHeight="1" x14ac:dyDescent="0.2">
      <c r="A23" s="1441">
        <v>1997</v>
      </c>
      <c r="B23" s="1451">
        <v>800</v>
      </c>
      <c r="C23" s="1453">
        <v>204</v>
      </c>
      <c r="D23" s="1443">
        <v>316</v>
      </c>
      <c r="E23" s="1452">
        <v>212</v>
      </c>
      <c r="F23" s="1447">
        <v>23</v>
      </c>
      <c r="G23" s="1447">
        <v>9</v>
      </c>
      <c r="H23" s="1449">
        <v>2629</v>
      </c>
      <c r="I23" s="1443">
        <v>823</v>
      </c>
      <c r="J23" s="1449">
        <v>213</v>
      </c>
      <c r="K23" s="1450">
        <v>202</v>
      </c>
    </row>
    <row r="24" spans="1:11" ht="18.75" customHeight="1" x14ac:dyDescent="0.2">
      <c r="A24" s="1441">
        <v>1998</v>
      </c>
      <c r="B24" s="1451">
        <v>826.077448</v>
      </c>
      <c r="C24" s="1453">
        <v>207.57300000000001</v>
      </c>
      <c r="D24" s="1443">
        <v>313</v>
      </c>
      <c r="E24" s="1452">
        <v>208</v>
      </c>
      <c r="F24" s="1447">
        <v>21</v>
      </c>
      <c r="G24" s="1447">
        <v>8.59</v>
      </c>
      <c r="H24" s="1449">
        <v>2198</v>
      </c>
      <c r="I24" s="1443">
        <v>846.770445</v>
      </c>
      <c r="J24" s="1449">
        <v>215.893</v>
      </c>
      <c r="K24" s="1450">
        <v>213</v>
      </c>
    </row>
    <row r="25" spans="1:11" ht="18.75" customHeight="1" x14ac:dyDescent="0.2">
      <c r="A25" s="1441">
        <v>1999</v>
      </c>
      <c r="B25" s="1451">
        <v>844</v>
      </c>
      <c r="C25" s="1453">
        <v>214</v>
      </c>
      <c r="D25" s="1443">
        <v>311</v>
      </c>
      <c r="E25" s="1452">
        <v>208</v>
      </c>
      <c r="F25" s="1447">
        <v>56</v>
      </c>
      <c r="G25" s="1447">
        <v>16</v>
      </c>
      <c r="H25" s="1449">
        <v>3553</v>
      </c>
      <c r="I25" s="1443">
        <v>901</v>
      </c>
      <c r="J25" s="1449">
        <v>229</v>
      </c>
      <c r="K25" s="1450">
        <v>225</v>
      </c>
    </row>
    <row r="26" spans="1:11" ht="18.75" customHeight="1" x14ac:dyDescent="0.2">
      <c r="A26" s="1441">
        <v>2000</v>
      </c>
      <c r="B26" s="1451">
        <v>831</v>
      </c>
      <c r="C26" s="1453">
        <v>226</v>
      </c>
      <c r="D26" s="1443">
        <v>309</v>
      </c>
      <c r="E26" s="1452">
        <v>206</v>
      </c>
      <c r="F26" s="1447">
        <v>71</v>
      </c>
      <c r="G26" s="1447">
        <v>19</v>
      </c>
      <c r="H26" s="1449">
        <v>3726</v>
      </c>
      <c r="I26" s="1443">
        <v>902</v>
      </c>
      <c r="J26" s="1449">
        <v>243</v>
      </c>
      <c r="K26" s="1450">
        <v>226</v>
      </c>
    </row>
    <row r="27" spans="1:11" ht="18.75" customHeight="1" x14ac:dyDescent="0.2">
      <c r="A27" s="1441">
        <v>2001</v>
      </c>
      <c r="B27" s="1451">
        <v>954</v>
      </c>
      <c r="C27" s="1453">
        <v>266</v>
      </c>
      <c r="D27" s="1443">
        <v>325</v>
      </c>
      <c r="E27" s="1452">
        <v>208</v>
      </c>
      <c r="F27" s="1447">
        <v>88</v>
      </c>
      <c r="G27" s="1447">
        <v>18</v>
      </c>
      <c r="H27" s="1449">
        <v>4817</v>
      </c>
      <c r="I27" s="1443">
        <v>1042</v>
      </c>
      <c r="J27" s="1449">
        <v>283</v>
      </c>
      <c r="K27" s="1450">
        <v>246</v>
      </c>
    </row>
    <row r="28" spans="1:11" ht="18.75" customHeight="1" x14ac:dyDescent="0.2">
      <c r="A28" s="1441">
        <v>2002</v>
      </c>
      <c r="B28" s="1451">
        <v>1458</v>
      </c>
      <c r="C28" s="1453">
        <v>343</v>
      </c>
      <c r="D28" s="1443">
        <v>383</v>
      </c>
      <c r="E28" s="1452">
        <v>242</v>
      </c>
      <c r="F28" s="1447">
        <v>79</v>
      </c>
      <c r="G28" s="1447">
        <v>21</v>
      </c>
      <c r="H28" s="1449">
        <v>3757</v>
      </c>
      <c r="I28" s="1443">
        <v>1537</v>
      </c>
      <c r="J28" s="1449">
        <v>362</v>
      </c>
      <c r="K28" s="1450">
        <v>326</v>
      </c>
    </row>
    <row r="29" spans="1:11" ht="18.75" customHeight="1" x14ac:dyDescent="0.2">
      <c r="A29" s="1441">
        <v>2003</v>
      </c>
      <c r="B29" s="1451">
        <v>2401</v>
      </c>
      <c r="C29" s="1453">
        <v>457</v>
      </c>
      <c r="D29" s="1443">
        <v>453</v>
      </c>
      <c r="E29" s="1452">
        <v>275</v>
      </c>
      <c r="F29" s="1447">
        <v>87</v>
      </c>
      <c r="G29" s="1447">
        <v>22</v>
      </c>
      <c r="H29" s="1449">
        <v>4220</v>
      </c>
      <c r="I29" s="1443">
        <v>2488</v>
      </c>
      <c r="J29" s="1449">
        <v>477</v>
      </c>
      <c r="K29" s="1450">
        <v>375</v>
      </c>
    </row>
    <row r="30" spans="1:11" ht="18.75" customHeight="1" x14ac:dyDescent="0.2">
      <c r="A30" s="1441">
        <v>2004</v>
      </c>
      <c r="B30" s="1451">
        <v>2918</v>
      </c>
      <c r="C30" s="1453">
        <v>517</v>
      </c>
      <c r="D30" s="1443">
        <v>475</v>
      </c>
      <c r="E30" s="1452">
        <v>281</v>
      </c>
      <c r="F30" s="1447">
        <v>88</v>
      </c>
      <c r="G30" s="1447">
        <v>21</v>
      </c>
      <c r="H30" s="1449">
        <v>4229</v>
      </c>
      <c r="I30" s="1443">
        <v>3006</v>
      </c>
      <c r="J30" s="1449">
        <v>533</v>
      </c>
      <c r="K30" s="1450">
        <v>424</v>
      </c>
    </row>
    <row r="31" spans="1:11" ht="18.75" customHeight="1" x14ac:dyDescent="0.2">
      <c r="A31" s="1441">
        <v>2005</v>
      </c>
      <c r="B31" s="1451">
        <v>3607</v>
      </c>
      <c r="C31" s="1453">
        <v>683</v>
      </c>
      <c r="D31" s="1443">
        <v>487</v>
      </c>
      <c r="E31" s="1452">
        <v>286</v>
      </c>
      <c r="F31" s="1447">
        <v>78</v>
      </c>
      <c r="G31" s="1447">
        <v>17</v>
      </c>
      <c r="H31" s="1449">
        <v>4633</v>
      </c>
      <c r="I31" s="1443">
        <v>3685</v>
      </c>
      <c r="J31" s="1449">
        <v>698</v>
      </c>
      <c r="K31" s="1450">
        <v>489</v>
      </c>
    </row>
    <row r="32" spans="1:11" ht="18.75" customHeight="1" x14ac:dyDescent="0.2">
      <c r="A32" s="1441">
        <v>2006</v>
      </c>
      <c r="B32" s="1451">
        <v>4011</v>
      </c>
      <c r="C32" s="1453">
        <v>612</v>
      </c>
      <c r="D32" s="1443">
        <v>531</v>
      </c>
      <c r="E32" s="1452">
        <v>296</v>
      </c>
      <c r="F32" s="1447">
        <v>71</v>
      </c>
      <c r="G32" s="1447">
        <v>13</v>
      </c>
      <c r="H32" s="1449">
        <v>5145</v>
      </c>
      <c r="I32" s="1443">
        <v>4082</v>
      </c>
      <c r="J32" s="1449">
        <v>622</v>
      </c>
      <c r="K32" s="1450">
        <v>520</v>
      </c>
    </row>
    <row r="33" spans="1:11" ht="18.75" customHeight="1" x14ac:dyDescent="0.2">
      <c r="A33" s="1441">
        <v>2007</v>
      </c>
      <c r="B33" s="1454">
        <v>4179</v>
      </c>
      <c r="C33" s="1443">
        <v>630</v>
      </c>
      <c r="D33" s="1443">
        <v>539</v>
      </c>
      <c r="E33" s="1443">
        <v>281</v>
      </c>
      <c r="F33" s="1455">
        <v>87</v>
      </c>
      <c r="G33" s="1447">
        <v>17</v>
      </c>
      <c r="H33" s="1453">
        <v>5154</v>
      </c>
      <c r="I33" s="1456">
        <v>4266</v>
      </c>
      <c r="J33" s="1453">
        <v>645</v>
      </c>
      <c r="K33" s="1457">
        <v>534</v>
      </c>
    </row>
    <row r="34" spans="1:11" ht="18.75" customHeight="1" x14ac:dyDescent="0.2">
      <c r="A34" s="1441">
        <v>2008</v>
      </c>
      <c r="B34" s="1454">
        <v>4211</v>
      </c>
      <c r="C34" s="1443">
        <v>639</v>
      </c>
      <c r="D34" s="1443">
        <v>534</v>
      </c>
      <c r="E34" s="1443">
        <v>289</v>
      </c>
      <c r="F34" s="1455">
        <v>81</v>
      </c>
      <c r="G34" s="1447">
        <v>17</v>
      </c>
      <c r="H34" s="1453">
        <v>4827.83</v>
      </c>
      <c r="I34" s="1456">
        <v>4292</v>
      </c>
      <c r="J34" s="1453">
        <v>653</v>
      </c>
      <c r="K34" s="1457">
        <v>495</v>
      </c>
    </row>
    <row r="35" spans="1:11" ht="18.75" customHeight="1" x14ac:dyDescent="0.2">
      <c r="A35" s="1441">
        <v>2009</v>
      </c>
      <c r="B35" s="1454">
        <v>4409</v>
      </c>
      <c r="C35" s="1443">
        <v>743</v>
      </c>
      <c r="D35" s="1443">
        <v>598</v>
      </c>
      <c r="E35" s="1452">
        <v>305</v>
      </c>
      <c r="F35" s="1455">
        <v>69</v>
      </c>
      <c r="G35" s="1447">
        <v>12</v>
      </c>
      <c r="H35" s="1449">
        <v>4289</v>
      </c>
      <c r="I35" s="1456">
        <v>4478</v>
      </c>
      <c r="J35" s="1443">
        <v>754</v>
      </c>
      <c r="K35" s="1457">
        <v>565</v>
      </c>
    </row>
    <row r="36" spans="1:11" ht="18.75" customHeight="1" x14ac:dyDescent="0.2">
      <c r="A36" s="1441">
        <v>2010</v>
      </c>
      <c r="B36" s="1454">
        <v>5361</v>
      </c>
      <c r="C36" s="1443">
        <v>746</v>
      </c>
      <c r="D36" s="1443">
        <v>594</v>
      </c>
      <c r="E36" s="1452">
        <v>316</v>
      </c>
      <c r="F36" s="1455">
        <v>106</v>
      </c>
      <c r="G36" s="1447">
        <v>16</v>
      </c>
      <c r="H36" s="1449">
        <v>6661</v>
      </c>
      <c r="I36" s="1456">
        <v>5467</v>
      </c>
      <c r="J36" s="1443">
        <v>758</v>
      </c>
      <c r="K36" s="1457">
        <v>614</v>
      </c>
    </row>
    <row r="37" spans="1:11" ht="18.75" customHeight="1" x14ac:dyDescent="0.2">
      <c r="A37" s="1441">
        <v>2011</v>
      </c>
      <c r="B37" s="1451">
        <v>5172</v>
      </c>
      <c r="C37" s="1453">
        <v>775</v>
      </c>
      <c r="D37" s="1443">
        <v>579</v>
      </c>
      <c r="E37" s="1452">
        <v>287</v>
      </c>
      <c r="F37" s="1447">
        <v>168</v>
      </c>
      <c r="G37" s="1447">
        <v>48</v>
      </c>
      <c r="H37" s="1449">
        <v>3517</v>
      </c>
      <c r="I37" s="1443">
        <v>5340</v>
      </c>
      <c r="J37" s="1449">
        <v>781</v>
      </c>
      <c r="K37" s="1450">
        <v>595</v>
      </c>
    </row>
    <row r="38" spans="1:11" ht="18.75" customHeight="1" x14ac:dyDescent="0.2">
      <c r="A38" s="1441">
        <v>2012</v>
      </c>
      <c r="B38" s="1454">
        <v>5299</v>
      </c>
      <c r="C38" s="1443">
        <v>781</v>
      </c>
      <c r="D38" s="1443">
        <v>559</v>
      </c>
      <c r="E38" s="1443">
        <v>284</v>
      </c>
      <c r="F38" s="1455">
        <v>85</v>
      </c>
      <c r="G38" s="1447">
        <v>39</v>
      </c>
      <c r="H38" s="1453">
        <v>2198</v>
      </c>
      <c r="I38" s="1456">
        <v>5384</v>
      </c>
      <c r="J38" s="1453">
        <v>786</v>
      </c>
      <c r="K38" s="1457">
        <v>590</v>
      </c>
    </row>
    <row r="39" spans="1:11" ht="18.75" customHeight="1" thickBot="1" x14ac:dyDescent="0.25">
      <c r="A39" s="1458">
        <v>2013</v>
      </c>
      <c r="B39" s="1459">
        <v>5385.8</v>
      </c>
      <c r="C39" s="1460">
        <v>799</v>
      </c>
      <c r="D39" s="1460">
        <v>539</v>
      </c>
      <c r="E39" s="1460">
        <v>283</v>
      </c>
      <c r="F39" s="1461">
        <v>62.779000000000003</v>
      </c>
      <c r="G39" s="1462">
        <v>39</v>
      </c>
      <c r="H39" s="1463">
        <v>1600</v>
      </c>
      <c r="I39" s="1464">
        <v>5449</v>
      </c>
      <c r="J39" s="1463">
        <v>801</v>
      </c>
      <c r="K39" s="1465">
        <v>600</v>
      </c>
    </row>
    <row r="40" spans="1:11" x14ac:dyDescent="0.2">
      <c r="I40" s="1223"/>
      <c r="J40" s="1224"/>
    </row>
    <row r="41" spans="1:11" x14ac:dyDescent="0.2">
      <c r="A41" s="1216" t="s">
        <v>868</v>
      </c>
      <c r="B41" s="1217"/>
      <c r="C41" s="1217"/>
      <c r="D41" s="1218"/>
      <c r="E41" s="1217"/>
      <c r="F41" s="1217"/>
      <c r="G41" s="1217"/>
      <c r="H41" s="1217"/>
      <c r="I41" s="1219"/>
      <c r="J41" s="1220"/>
      <c r="K41" s="1219"/>
    </row>
    <row r="42" spans="1:11" x14ac:dyDescent="0.2">
      <c r="A42" s="1221" t="s">
        <v>869</v>
      </c>
      <c r="B42" s="1217"/>
      <c r="C42" s="1217"/>
      <c r="D42" s="1218"/>
      <c r="E42" s="1217"/>
      <c r="F42" s="1217"/>
      <c r="G42" s="1217"/>
      <c r="H42" s="1217"/>
      <c r="I42" s="1219"/>
      <c r="J42" s="1220"/>
      <c r="K42" s="1219"/>
    </row>
    <row r="43" spans="1:11" x14ac:dyDescent="0.2">
      <c r="A43" s="1222" t="s">
        <v>870</v>
      </c>
      <c r="B43" s="1011"/>
      <c r="C43" s="1011"/>
      <c r="D43" s="1218"/>
      <c r="E43" s="1011"/>
      <c r="F43" s="1011"/>
      <c r="G43" s="1011"/>
      <c r="H43" s="1011"/>
      <c r="I43" s="1219"/>
      <c r="J43" s="1220"/>
      <c r="K43" s="1219"/>
    </row>
    <row r="44" spans="1:11" x14ac:dyDescent="0.2">
      <c r="A44" s="1222" t="s">
        <v>871</v>
      </c>
      <c r="B44" s="1222"/>
      <c r="C44" s="1222"/>
      <c r="D44" s="1216"/>
      <c r="E44" s="1222"/>
      <c r="F44" s="1222"/>
      <c r="G44" s="1222"/>
      <c r="H44" s="1222"/>
      <c r="I44" s="158"/>
      <c r="J44" s="1215"/>
      <c r="K44" s="158"/>
    </row>
    <row r="45" spans="1:11" x14ac:dyDescent="0.2">
      <c r="A45" s="61" t="s">
        <v>8</v>
      </c>
      <c r="B45" s="1011"/>
      <c r="C45" s="1011"/>
      <c r="D45" s="1218"/>
      <c r="E45" s="1011"/>
      <c r="F45" s="1011"/>
      <c r="G45" s="1011"/>
      <c r="H45" s="1011"/>
      <c r="I45" s="1219"/>
      <c r="J45" s="1220"/>
      <c r="K45" s="1219"/>
    </row>
    <row r="46" spans="1:11" hidden="1" x14ac:dyDescent="0.2">
      <c r="A46" s="1225" t="s">
        <v>867</v>
      </c>
    </row>
  </sheetData>
  <mergeCells count="8">
    <mergeCell ref="I6:J9"/>
    <mergeCell ref="A2:K2"/>
    <mergeCell ref="A3:K3"/>
    <mergeCell ref="A5:K5"/>
    <mergeCell ref="A4:K4"/>
    <mergeCell ref="A6:A13"/>
    <mergeCell ref="B6:E8"/>
    <mergeCell ref="F6:H9"/>
  </mergeCells>
  <printOptions horizontalCentered="1"/>
  <pageMargins left="0.7" right="0.7" top="0.75" bottom="0.75" header="0.3" footer="0.3"/>
  <pageSetup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pageSetUpPr fitToPage="1"/>
  </sheetPr>
  <dimension ref="A1:N42"/>
  <sheetViews>
    <sheetView workbookViewId="0">
      <selection activeCell="T28" sqref="T28"/>
    </sheetView>
  </sheetViews>
  <sheetFormatPr defaultRowHeight="12.75" x14ac:dyDescent="0.2"/>
  <cols>
    <col min="1" max="1" width="2.7109375" style="1" customWidth="1"/>
    <col min="2" max="2" width="16.28515625" style="1" customWidth="1"/>
    <col min="3" max="3" width="1.7109375" style="1" customWidth="1"/>
    <col min="4" max="4" width="12.7109375" style="1" bestFit="1" customWidth="1"/>
    <col min="5" max="5" width="14.7109375" style="1" customWidth="1"/>
    <col min="6" max="6" width="1.7109375" style="1" customWidth="1"/>
    <col min="7" max="7" width="11.7109375" style="1" customWidth="1"/>
    <col min="8" max="8" width="18.7109375" style="2" customWidth="1"/>
    <col min="9" max="9" width="10.7109375" style="2" customWidth="1"/>
    <col min="10" max="10" width="3.7109375" style="2" customWidth="1"/>
    <col min="11" max="11" width="9.7109375" style="2" customWidth="1"/>
    <col min="12" max="12" width="4.5703125" style="2" customWidth="1"/>
    <col min="13" max="13" width="13.7109375" style="2" customWidth="1"/>
    <col min="14" max="14" width="2.7109375" style="1" customWidth="1"/>
  </cols>
  <sheetData>
    <row r="1" spans="1:14" x14ac:dyDescent="0.2">
      <c r="A1" s="1552"/>
      <c r="B1" s="1553"/>
      <c r="C1" s="1553"/>
      <c r="D1" s="1553"/>
      <c r="E1" s="1553"/>
      <c r="F1" s="1553"/>
      <c r="G1" s="1553"/>
      <c r="H1" s="1553"/>
      <c r="I1" s="1553"/>
      <c r="J1" s="1553"/>
      <c r="K1" s="1553"/>
      <c r="L1" s="1553"/>
      <c r="M1" s="2481"/>
      <c r="N1" s="2482"/>
    </row>
    <row r="2" spans="1:14" ht="23.25" x14ac:dyDescent="0.35">
      <c r="A2" s="2281" t="s">
        <v>882</v>
      </c>
      <c r="B2" s="2282"/>
      <c r="C2" s="2282"/>
      <c r="D2" s="2282"/>
      <c r="E2" s="2282"/>
      <c r="F2" s="2282"/>
      <c r="G2" s="2282"/>
      <c r="H2" s="2282"/>
      <c r="I2" s="2282"/>
      <c r="J2" s="2282"/>
      <c r="K2" s="2282"/>
      <c r="L2" s="2282"/>
      <c r="M2" s="2282"/>
      <c r="N2" s="2421"/>
    </row>
    <row r="3" spans="1:14" ht="20.25" x14ac:dyDescent="0.2">
      <c r="A3" s="2273" t="s">
        <v>883</v>
      </c>
      <c r="B3" s="2274"/>
      <c r="C3" s="2274"/>
      <c r="D3" s="2274"/>
      <c r="E3" s="2274"/>
      <c r="F3" s="2274"/>
      <c r="G3" s="2274"/>
      <c r="H3" s="2274"/>
      <c r="I3" s="2274"/>
      <c r="J3" s="2274"/>
      <c r="K3" s="2274"/>
      <c r="L3" s="2274"/>
      <c r="M3" s="2274"/>
      <c r="N3" s="2275"/>
    </row>
    <row r="4" spans="1:14" ht="20.25" x14ac:dyDescent="0.2">
      <c r="A4" s="2273" t="s">
        <v>205</v>
      </c>
      <c r="B4" s="2274"/>
      <c r="C4" s="2274"/>
      <c r="D4" s="2274"/>
      <c r="E4" s="2274"/>
      <c r="F4" s="2274"/>
      <c r="G4" s="2274"/>
      <c r="H4" s="2274"/>
      <c r="I4" s="2274"/>
      <c r="J4" s="2274"/>
      <c r="K4" s="2274"/>
      <c r="L4" s="2274"/>
      <c r="M4" s="2274"/>
      <c r="N4" s="2275"/>
    </row>
    <row r="5" spans="1:14" ht="6.75" customHeight="1" x14ac:dyDescent="0.2">
      <c r="A5" s="2276"/>
      <c r="B5" s="2277"/>
      <c r="C5" s="2277"/>
      <c r="D5" s="2277"/>
      <c r="E5" s="2277"/>
      <c r="F5" s="2277"/>
      <c r="G5" s="2277"/>
      <c r="H5" s="2277"/>
      <c r="I5" s="2277"/>
      <c r="J5" s="2277"/>
      <c r="K5" s="2277"/>
      <c r="L5" s="2277"/>
      <c r="M5" s="2277"/>
      <c r="N5" s="2278"/>
    </row>
    <row r="6" spans="1:14" ht="12.75" customHeight="1" x14ac:dyDescent="0.2">
      <c r="A6" s="2024"/>
      <c r="B6" s="1206"/>
      <c r="C6" s="2471" t="s">
        <v>880</v>
      </c>
      <c r="D6" s="2472"/>
      <c r="E6" s="2473"/>
      <c r="F6" s="2263" t="s">
        <v>881</v>
      </c>
      <c r="G6" s="2261"/>
      <c r="H6" s="2262"/>
      <c r="I6" s="1238"/>
      <c r="J6" s="1206"/>
      <c r="K6" s="1206"/>
      <c r="L6" s="1206"/>
      <c r="M6" s="1239"/>
      <c r="N6" s="2025"/>
    </row>
    <row r="7" spans="1:14" ht="15.75" x14ac:dyDescent="0.2">
      <c r="A7" s="2468" t="s">
        <v>1</v>
      </c>
      <c r="B7" s="2469"/>
      <c r="C7" s="2260"/>
      <c r="D7" s="2261"/>
      <c r="E7" s="2262"/>
      <c r="F7" s="2263"/>
      <c r="G7" s="2261"/>
      <c r="H7" s="2262"/>
      <c r="I7" s="2466" t="s">
        <v>437</v>
      </c>
      <c r="J7" s="2470"/>
      <c r="K7" s="2470" t="s">
        <v>875</v>
      </c>
      <c r="L7" s="2470"/>
      <c r="M7" s="2466" t="s">
        <v>865</v>
      </c>
      <c r="N7" s="2467"/>
    </row>
    <row r="8" spans="1:14" ht="15.75" x14ac:dyDescent="0.2">
      <c r="A8" s="2468" t="s">
        <v>358</v>
      </c>
      <c r="B8" s="2469"/>
      <c r="C8" s="2260"/>
      <c r="D8" s="2261"/>
      <c r="E8" s="2262"/>
      <c r="F8" s="2263"/>
      <c r="G8" s="2261"/>
      <c r="H8" s="2262"/>
      <c r="I8" s="2466" t="s">
        <v>864</v>
      </c>
      <c r="J8" s="2470"/>
      <c r="K8" s="2470" t="s">
        <v>864</v>
      </c>
      <c r="L8" s="2470"/>
      <c r="M8" s="2466" t="s">
        <v>209</v>
      </c>
      <c r="N8" s="2467"/>
    </row>
    <row r="9" spans="1:14" ht="15.75" x14ac:dyDescent="0.2">
      <c r="A9" s="2468" t="s">
        <v>886</v>
      </c>
      <c r="B9" s="2469"/>
      <c r="C9" s="2260"/>
      <c r="D9" s="2261"/>
      <c r="E9" s="2261"/>
      <c r="F9" s="2248" t="s">
        <v>24</v>
      </c>
      <c r="G9" s="2247"/>
      <c r="H9" s="2247"/>
      <c r="I9" s="2466" t="s">
        <v>210</v>
      </c>
      <c r="J9" s="2470"/>
      <c r="K9" s="2470" t="s">
        <v>210</v>
      </c>
      <c r="L9" s="2470"/>
      <c r="M9" s="2466" t="s">
        <v>885</v>
      </c>
      <c r="N9" s="2467"/>
    </row>
    <row r="10" spans="1:14" ht="8.25" customHeight="1" thickBot="1" x14ac:dyDescent="0.25">
      <c r="A10" s="2026"/>
      <c r="B10" s="2021"/>
      <c r="C10" s="2474"/>
      <c r="D10" s="2475"/>
      <c r="E10" s="2476"/>
      <c r="F10" s="2477"/>
      <c r="G10" s="2478"/>
      <c r="H10" s="2479"/>
      <c r="I10" s="2477"/>
      <c r="J10" s="2478"/>
      <c r="K10" s="2478"/>
      <c r="L10" s="2478"/>
      <c r="M10" s="2477"/>
      <c r="N10" s="2480"/>
    </row>
    <row r="11" spans="1:14" x14ac:dyDescent="0.2">
      <c r="A11" s="143"/>
      <c r="B11" s="1240"/>
      <c r="C11" s="1241"/>
      <c r="D11" s="144"/>
      <c r="E11" s="1244"/>
      <c r="F11" s="1242"/>
      <c r="G11" s="387"/>
      <c r="H11" s="167"/>
      <c r="I11" s="1243"/>
      <c r="J11" s="167"/>
      <c r="K11" s="167"/>
      <c r="L11" s="167"/>
      <c r="M11" s="1243"/>
      <c r="N11" s="2027"/>
    </row>
    <row r="12" spans="1:14" ht="18" customHeight="1" x14ac:dyDescent="0.2">
      <c r="A12" s="2464" t="s">
        <v>876</v>
      </c>
      <c r="B12" s="2465"/>
      <c r="C12" s="1698"/>
      <c r="D12" s="1246">
        <v>4332.6000000000004</v>
      </c>
      <c r="E12" s="1247">
        <v>5.4072025645460946E-3</v>
      </c>
      <c r="F12" s="1248"/>
      <c r="G12" s="1249">
        <v>5.540546022644202</v>
      </c>
      <c r="H12" s="1247">
        <v>1.0168635965852088E-3</v>
      </c>
      <c r="I12" s="1250">
        <v>107</v>
      </c>
      <c r="J12" s="1251"/>
      <c r="K12" s="1252">
        <v>85</v>
      </c>
      <c r="L12" s="1251"/>
      <c r="M12" s="1253">
        <v>1319</v>
      </c>
      <c r="N12" s="2028"/>
    </row>
    <row r="13" spans="1:14" ht="18" customHeight="1" x14ac:dyDescent="0.2">
      <c r="A13" s="2464" t="s">
        <v>877</v>
      </c>
      <c r="B13" s="2465"/>
      <c r="C13" s="1698"/>
      <c r="D13" s="1246">
        <v>19798.5</v>
      </c>
      <c r="E13" s="1247">
        <v>2.4709066143693358E-2</v>
      </c>
      <c r="F13" s="1248"/>
      <c r="G13" s="1254">
        <v>48.628110264474607</v>
      </c>
      <c r="H13" s="1247">
        <v>8.9247801383800854E-3</v>
      </c>
      <c r="I13" s="1255">
        <v>199</v>
      </c>
      <c r="J13" s="1256"/>
      <c r="K13" s="1257">
        <v>161</v>
      </c>
      <c r="L13" s="1256"/>
      <c r="M13" s="1253">
        <v>3344</v>
      </c>
      <c r="N13" s="2028"/>
    </row>
    <row r="14" spans="1:14" ht="18" customHeight="1" x14ac:dyDescent="0.2">
      <c r="A14" s="2464" t="s">
        <v>878</v>
      </c>
      <c r="B14" s="2465"/>
      <c r="C14" s="1698"/>
      <c r="D14" s="1246">
        <v>32988.300000000003</v>
      </c>
      <c r="E14" s="1247">
        <v>4.1170295056090093E-2</v>
      </c>
      <c r="F14" s="1248"/>
      <c r="G14" s="1254">
        <v>109.71366902481374</v>
      </c>
      <c r="H14" s="1247">
        <v>2.0135891954181067E-2</v>
      </c>
      <c r="I14" s="1255">
        <v>267</v>
      </c>
      <c r="J14" s="1256"/>
      <c r="K14" s="1257">
        <v>197</v>
      </c>
      <c r="L14" s="1256"/>
      <c r="M14" s="1253">
        <v>6116</v>
      </c>
      <c r="N14" s="2028"/>
    </row>
    <row r="15" spans="1:14" ht="18" customHeight="1" x14ac:dyDescent="0.2">
      <c r="A15" s="2464" t="s">
        <v>879</v>
      </c>
      <c r="B15" s="2465"/>
      <c r="C15" s="1698"/>
      <c r="D15" s="1246">
        <v>85531.7</v>
      </c>
      <c r="E15" s="1247">
        <v>0.10674588644000996</v>
      </c>
      <c r="F15" s="1248"/>
      <c r="G15" s="1254">
        <v>357.47214405865037</v>
      </c>
      <c r="H15" s="1247">
        <v>6.5607326173427585E-2</v>
      </c>
      <c r="I15" s="1258">
        <v>331</v>
      </c>
      <c r="J15" s="1259"/>
      <c r="K15" s="1260">
        <v>239</v>
      </c>
      <c r="L15" s="1259"/>
      <c r="M15" s="1253">
        <v>22312</v>
      </c>
      <c r="N15" s="2028"/>
    </row>
    <row r="16" spans="1:14" ht="18" customHeight="1" x14ac:dyDescent="0.2">
      <c r="A16" s="2464">
        <v>1995</v>
      </c>
      <c r="B16" s="2465"/>
      <c r="C16" s="1698"/>
      <c r="D16" s="1246">
        <v>7352.2</v>
      </c>
      <c r="E16" s="1247">
        <v>9.1757454403950962E-3</v>
      </c>
      <c r="F16" s="1248"/>
      <c r="G16" s="1254">
        <v>27.296690728408098</v>
      </c>
      <c r="H16" s="1247">
        <v>5.0097970480743811E-3</v>
      </c>
      <c r="I16" s="1255">
        <v>297</v>
      </c>
      <c r="J16" s="1259"/>
      <c r="K16" s="1257">
        <v>163</v>
      </c>
      <c r="L16" s="1259"/>
      <c r="M16" s="1253">
        <v>3362</v>
      </c>
      <c r="N16" s="2028"/>
    </row>
    <row r="17" spans="1:14" ht="18" customHeight="1" x14ac:dyDescent="0.2">
      <c r="A17" s="2464">
        <v>1996</v>
      </c>
      <c r="B17" s="2465"/>
      <c r="C17" s="1698"/>
      <c r="D17" s="1246">
        <v>9520.7999999999993</v>
      </c>
      <c r="E17" s="1247">
        <v>1.1882217185184519E-2</v>
      </c>
      <c r="F17" s="1248"/>
      <c r="G17" s="1254">
        <v>25.749515216779873</v>
      </c>
      <c r="H17" s="1247">
        <v>4.7258419200287161E-3</v>
      </c>
      <c r="I17" s="1255">
        <v>220</v>
      </c>
      <c r="J17" s="1259"/>
      <c r="K17" s="1257">
        <v>125</v>
      </c>
      <c r="L17" s="1259"/>
      <c r="M17" s="1253">
        <v>3692</v>
      </c>
      <c r="N17" s="2028"/>
    </row>
    <row r="18" spans="1:14" ht="18" customHeight="1" x14ac:dyDescent="0.2">
      <c r="A18" s="2464">
        <v>1997</v>
      </c>
      <c r="B18" s="2465"/>
      <c r="C18" s="1698"/>
      <c r="D18" s="1246">
        <v>12772.4</v>
      </c>
      <c r="E18" s="1247">
        <v>1.5940302367033313E-2</v>
      </c>
      <c r="F18" s="1248"/>
      <c r="G18" s="1254">
        <v>43.460688025693941</v>
      </c>
      <c r="H18" s="1247">
        <v>7.9763964337189359E-3</v>
      </c>
      <c r="I18" s="1255">
        <v>273</v>
      </c>
      <c r="J18" s="1259"/>
      <c r="K18" s="1257">
        <v>196</v>
      </c>
      <c r="L18" s="1259"/>
      <c r="M18" s="1253">
        <v>6420</v>
      </c>
      <c r="N18" s="2028"/>
    </row>
    <row r="19" spans="1:14" ht="18" customHeight="1" x14ac:dyDescent="0.2">
      <c r="A19" s="2464">
        <v>1998</v>
      </c>
      <c r="B19" s="2465"/>
      <c r="C19" s="1698"/>
      <c r="D19" s="1246">
        <v>4437.2</v>
      </c>
      <c r="E19" s="1247">
        <v>5.5377462076822061E-3</v>
      </c>
      <c r="F19" s="1248"/>
      <c r="G19" s="1254">
        <v>14.261448147455434</v>
      </c>
      <c r="H19" s="1247">
        <v>2.6174220729266681E-3</v>
      </c>
      <c r="I19" s="1255">
        <v>258</v>
      </c>
      <c r="J19" s="1259"/>
      <c r="K19" s="1257">
        <v>154</v>
      </c>
      <c r="L19" s="1259"/>
      <c r="M19" s="1253">
        <v>3555</v>
      </c>
      <c r="N19" s="2028"/>
    </row>
    <row r="20" spans="1:14" ht="18" customHeight="1" x14ac:dyDescent="0.2">
      <c r="A20" s="2464">
        <v>1999</v>
      </c>
      <c r="B20" s="2465"/>
      <c r="C20" s="1698"/>
      <c r="D20" s="1246">
        <v>8606.2000000000007</v>
      </c>
      <c r="E20" s="1247">
        <v>1.0740771525411207E-2</v>
      </c>
      <c r="F20" s="1248"/>
      <c r="G20" s="1254">
        <v>25.586563417386365</v>
      </c>
      <c r="H20" s="1247">
        <v>4.6959351649680956E-3</v>
      </c>
      <c r="I20" s="1255">
        <v>239</v>
      </c>
      <c r="J20" s="1259"/>
      <c r="K20" s="1257">
        <v>153</v>
      </c>
      <c r="L20" s="1259"/>
      <c r="M20" s="1253">
        <v>11853</v>
      </c>
      <c r="N20" s="2028"/>
    </row>
    <row r="21" spans="1:14" ht="18" customHeight="1" x14ac:dyDescent="0.2">
      <c r="A21" s="2464">
        <v>2000</v>
      </c>
      <c r="B21" s="2465"/>
      <c r="C21" s="1698"/>
      <c r="D21" s="1246">
        <v>9033.1</v>
      </c>
      <c r="E21" s="1247">
        <v>1.1273554328994443E-2</v>
      </c>
      <c r="F21" s="1248"/>
      <c r="G21" s="1254">
        <v>25.352054428662008</v>
      </c>
      <c r="H21" s="1247">
        <v>4.6528954261533277E-3</v>
      </c>
      <c r="I21" s="1255">
        <v>228</v>
      </c>
      <c r="J21" s="1259"/>
      <c r="K21" s="1257">
        <v>127</v>
      </c>
      <c r="L21" s="1259"/>
      <c r="M21" s="1253">
        <v>3326</v>
      </c>
      <c r="N21" s="2028"/>
    </row>
    <row r="22" spans="1:14" ht="18" customHeight="1" x14ac:dyDescent="0.2">
      <c r="A22" s="2464">
        <v>2001</v>
      </c>
      <c r="B22" s="2465"/>
      <c r="C22" s="1698"/>
      <c r="D22" s="1246">
        <v>48017.8</v>
      </c>
      <c r="E22" s="1247">
        <v>5.9927519573434299E-2</v>
      </c>
      <c r="F22" s="1248"/>
      <c r="G22" s="1254">
        <v>284.08981856039543</v>
      </c>
      <c r="H22" s="1247">
        <v>5.2139372811616146E-2</v>
      </c>
      <c r="I22" s="1255">
        <v>463</v>
      </c>
      <c r="J22" s="1259"/>
      <c r="K22" s="1257">
        <v>292</v>
      </c>
      <c r="L22" s="1259"/>
      <c r="M22" s="1253">
        <v>22268</v>
      </c>
      <c r="N22" s="2028"/>
    </row>
    <row r="23" spans="1:14" ht="18" customHeight="1" x14ac:dyDescent="0.2">
      <c r="A23" s="2464">
        <v>2002</v>
      </c>
      <c r="B23" s="2465"/>
      <c r="C23" s="1698"/>
      <c r="D23" s="1246">
        <v>94881.4</v>
      </c>
      <c r="E23" s="1247">
        <v>0.11841456617451962</v>
      </c>
      <c r="F23" s="1248"/>
      <c r="G23" s="1254">
        <v>547.80024035948452</v>
      </c>
      <c r="H23" s="1247">
        <v>0.10053848850737335</v>
      </c>
      <c r="I23" s="1255">
        <v>456</v>
      </c>
      <c r="J23" s="1259"/>
      <c r="K23" s="1257">
        <v>293</v>
      </c>
      <c r="L23" s="1259"/>
      <c r="M23" s="1253">
        <v>34576</v>
      </c>
      <c r="N23" s="2028"/>
    </row>
    <row r="24" spans="1:14" ht="18" customHeight="1" x14ac:dyDescent="0.2">
      <c r="A24" s="2464">
        <v>2003</v>
      </c>
      <c r="B24" s="2465"/>
      <c r="C24" s="1698"/>
      <c r="D24" s="1246">
        <v>99170.3</v>
      </c>
      <c r="E24" s="1247">
        <v>0.12376722995125457</v>
      </c>
      <c r="F24" s="1248"/>
      <c r="G24" s="1254">
        <v>871.84769500217828</v>
      </c>
      <c r="H24" s="1247">
        <v>0.16001133808673548</v>
      </c>
      <c r="I24" s="1255">
        <v>695</v>
      </c>
      <c r="J24" s="1259"/>
      <c r="K24" s="1257">
        <v>418</v>
      </c>
      <c r="L24" s="1259"/>
      <c r="M24" s="1253">
        <v>44746</v>
      </c>
      <c r="N24" s="2028"/>
    </row>
    <row r="25" spans="1:14" ht="18" customHeight="1" x14ac:dyDescent="0.2">
      <c r="A25" s="2464">
        <v>2004</v>
      </c>
      <c r="B25" s="2465"/>
      <c r="C25" s="1698"/>
      <c r="D25" s="1246">
        <v>66463.399999999994</v>
      </c>
      <c r="E25" s="1247">
        <v>8.294812974390732E-2</v>
      </c>
      <c r="F25" s="1248"/>
      <c r="G25" s="1254">
        <v>340.24068313697387</v>
      </c>
      <c r="H25" s="1247">
        <v>6.2444813804498442E-2</v>
      </c>
      <c r="I25" s="1255">
        <v>407</v>
      </c>
      <c r="J25" s="1259"/>
      <c r="K25" s="1257">
        <v>233</v>
      </c>
      <c r="L25" s="1259"/>
      <c r="M25" s="1253">
        <v>38427</v>
      </c>
      <c r="N25" s="2028"/>
    </row>
    <row r="26" spans="1:14" ht="18" customHeight="1" x14ac:dyDescent="0.2">
      <c r="A26" s="2464">
        <v>2005</v>
      </c>
      <c r="B26" s="2465"/>
      <c r="C26" s="1698"/>
      <c r="D26" s="1246">
        <v>109388</v>
      </c>
      <c r="E26" s="1247">
        <v>0.13651919727890138</v>
      </c>
      <c r="F26" s="1248"/>
      <c r="G26" s="1254">
        <v>1086.6252550304982</v>
      </c>
      <c r="H26" s="1247">
        <v>0.19942974220495682</v>
      </c>
      <c r="I26" s="1255">
        <v>783</v>
      </c>
      <c r="J26" s="1259"/>
      <c r="K26" s="1257">
        <v>451</v>
      </c>
      <c r="L26" s="1259"/>
      <c r="M26" s="1253">
        <v>118838</v>
      </c>
      <c r="N26" s="2028"/>
    </row>
    <row r="27" spans="1:14" ht="18" customHeight="1" x14ac:dyDescent="0.2">
      <c r="A27" s="2464">
        <v>2006</v>
      </c>
      <c r="B27" s="2465"/>
      <c r="C27" s="1698"/>
      <c r="D27" s="1246">
        <v>21140</v>
      </c>
      <c r="E27" s="1247">
        <v>2.6383294607049905E-2</v>
      </c>
      <c r="F27" s="1248"/>
      <c r="G27" s="1254">
        <v>277.2950341401405</v>
      </c>
      <c r="H27" s="1247">
        <v>5.0892317215405408E-2</v>
      </c>
      <c r="I27" s="1255">
        <v>1036</v>
      </c>
      <c r="J27" s="1259"/>
      <c r="K27" s="1257">
        <v>440</v>
      </c>
      <c r="L27" s="1259"/>
      <c r="M27" s="1253">
        <v>18011</v>
      </c>
      <c r="N27" s="2028"/>
    </row>
    <row r="28" spans="1:14" ht="18" customHeight="1" x14ac:dyDescent="0.2">
      <c r="A28" s="2464">
        <v>2007</v>
      </c>
      <c r="B28" s="2465"/>
      <c r="C28" s="1698"/>
      <c r="D28" s="1246">
        <v>12633.6</v>
      </c>
      <c r="E28" s="1247">
        <v>1.5767076194305851E-2</v>
      </c>
      <c r="F28" s="1248"/>
      <c r="G28" s="1254">
        <v>55.44421189002621</v>
      </c>
      <c r="H28" s="1247">
        <v>1.0175748108923334E-2</v>
      </c>
      <c r="I28" s="1255">
        <v>351</v>
      </c>
      <c r="J28" s="1251"/>
      <c r="K28" s="1257">
        <v>191</v>
      </c>
      <c r="L28" s="1259"/>
      <c r="M28" s="1253">
        <v>12666</v>
      </c>
      <c r="N28" s="2028"/>
    </row>
    <row r="29" spans="1:14" ht="18" customHeight="1" x14ac:dyDescent="0.2">
      <c r="A29" s="2464">
        <v>2008</v>
      </c>
      <c r="B29" s="2465"/>
      <c r="C29" s="1698"/>
      <c r="D29" s="1246">
        <v>9312.6</v>
      </c>
      <c r="E29" s="1247">
        <v>1.1622377926093328E-2</v>
      </c>
      <c r="F29" s="1248"/>
      <c r="G29" s="1254">
        <v>45.321903936902764</v>
      </c>
      <c r="H29" s="1247">
        <v>8.3179878035511447E-3</v>
      </c>
      <c r="I29" s="1255">
        <v>389</v>
      </c>
      <c r="J29" s="1251"/>
      <c r="K29" s="1257">
        <v>215</v>
      </c>
      <c r="L29" s="1259"/>
      <c r="M29" s="1253">
        <v>11839</v>
      </c>
      <c r="N29" s="2028"/>
    </row>
    <row r="30" spans="1:14" ht="18" customHeight="1" x14ac:dyDescent="0.2">
      <c r="A30" s="2464">
        <v>2009</v>
      </c>
      <c r="B30" s="2465"/>
      <c r="C30" s="1698"/>
      <c r="D30" s="1246">
        <v>97558.7</v>
      </c>
      <c r="E30" s="1247">
        <v>0.12175590934630083</v>
      </c>
      <c r="F30" s="1248"/>
      <c r="G30" s="1254">
        <v>1016.7108145252603</v>
      </c>
      <c r="H30" s="1247">
        <v>0.18659825427311039</v>
      </c>
      <c r="I30" s="1255">
        <v>796</v>
      </c>
      <c r="J30" s="1251"/>
      <c r="K30" s="1257">
        <v>480</v>
      </c>
      <c r="L30" s="1259"/>
      <c r="M30" s="1253">
        <v>128571</v>
      </c>
      <c r="N30" s="2028"/>
    </row>
    <row r="31" spans="1:14" ht="18" customHeight="1" x14ac:dyDescent="0.2">
      <c r="A31" s="2464">
        <v>2010</v>
      </c>
      <c r="B31" s="2465"/>
      <c r="C31" s="1698"/>
      <c r="D31" s="1246">
        <v>24149.1</v>
      </c>
      <c r="E31" s="1247">
        <v>3.0138733197498054E-2</v>
      </c>
      <c r="F31" s="1248"/>
      <c r="G31" s="1254">
        <v>130.54810732815926</v>
      </c>
      <c r="H31" s="1247">
        <v>2.3959663434354017E-2</v>
      </c>
      <c r="I31" s="1255">
        <v>441</v>
      </c>
      <c r="J31" s="1251"/>
      <c r="K31" s="1257">
        <v>267</v>
      </c>
      <c r="L31" s="1259"/>
      <c r="M31" s="1253">
        <v>36155</v>
      </c>
      <c r="N31" s="2028"/>
    </row>
    <row r="32" spans="1:14" ht="18" customHeight="1" x14ac:dyDescent="0.2">
      <c r="A32" s="2464">
        <v>2011</v>
      </c>
      <c r="B32" s="2465"/>
      <c r="C32" s="1698"/>
      <c r="D32" s="1246">
        <v>12221.9</v>
      </c>
      <c r="E32" s="1247">
        <v>1.5253263403874326E-2</v>
      </c>
      <c r="F32" s="1248"/>
      <c r="G32" s="1254">
        <v>64.038272074162833</v>
      </c>
      <c r="H32" s="1247">
        <v>1.1753027119402569E-2</v>
      </c>
      <c r="I32" s="1255">
        <v>462</v>
      </c>
      <c r="J32" s="1251"/>
      <c r="K32" s="1257">
        <v>278</v>
      </c>
      <c r="L32" s="1259"/>
      <c r="M32" s="1253">
        <v>21925</v>
      </c>
      <c r="N32" s="2028"/>
    </row>
    <row r="33" spans="1:14" ht="18" customHeight="1" x14ac:dyDescent="0.2">
      <c r="A33" s="2464">
        <v>2012</v>
      </c>
      <c r="B33" s="2465"/>
      <c r="C33" s="1698"/>
      <c r="D33" s="1246">
        <v>9083.5</v>
      </c>
      <c r="E33" s="1247">
        <v>1.1336454898918534E-2</v>
      </c>
      <c r="F33" s="1248"/>
      <c r="G33" s="1254">
        <v>40.207657367043907</v>
      </c>
      <c r="H33" s="1247">
        <v>7.379363498366087E-3</v>
      </c>
      <c r="I33" s="1255">
        <v>509</v>
      </c>
      <c r="J33" s="1251"/>
      <c r="K33" s="1257">
        <v>255</v>
      </c>
      <c r="L33" s="1259"/>
      <c r="M33" s="1253">
        <v>21368</v>
      </c>
      <c r="N33" s="2028"/>
    </row>
    <row r="34" spans="1:14" ht="18" customHeight="1" x14ac:dyDescent="0.2">
      <c r="A34" s="2464">
        <v>2013</v>
      </c>
      <c r="B34" s="2465"/>
      <c r="C34" s="1698"/>
      <c r="D34" s="1246">
        <v>2871.3</v>
      </c>
      <c r="E34" s="1247">
        <v>3.5834604449017219E-3</v>
      </c>
      <c r="F34" s="1248"/>
      <c r="G34" s="1254">
        <v>5.4308623138049894</v>
      </c>
      <c r="H34" s="1247">
        <v>9.9673320326274374E-4</v>
      </c>
      <c r="I34" s="1255">
        <v>887</v>
      </c>
      <c r="J34" s="1251"/>
      <c r="K34" s="1257">
        <v>568</v>
      </c>
      <c r="L34" s="1259"/>
      <c r="M34" s="1253">
        <v>25429</v>
      </c>
      <c r="N34" s="2028"/>
    </row>
    <row r="35" spans="1:14" ht="18" customHeight="1" thickBot="1" x14ac:dyDescent="0.3">
      <c r="A35" s="2462" t="s">
        <v>12</v>
      </c>
      <c r="B35" s="2463"/>
      <c r="C35" s="645"/>
      <c r="D35" s="2029">
        <v>801264.6</v>
      </c>
      <c r="E35" s="2030">
        <v>1</v>
      </c>
      <c r="F35" s="2031"/>
      <c r="G35" s="2032">
        <v>5448.6619849999997</v>
      </c>
      <c r="H35" s="2033">
        <v>1</v>
      </c>
      <c r="I35" s="2034">
        <v>569</v>
      </c>
      <c r="J35" s="2035"/>
      <c r="K35" s="2036">
        <v>283</v>
      </c>
      <c r="L35" s="2035"/>
      <c r="M35" s="2037">
        <v>600118</v>
      </c>
      <c r="N35" s="426"/>
    </row>
    <row r="36" spans="1:14" x14ac:dyDescent="0.2">
      <c r="D36" s="1245"/>
    </row>
    <row r="37" spans="1:14" x14ac:dyDescent="0.2">
      <c r="A37" s="61" t="s">
        <v>884</v>
      </c>
    </row>
    <row r="38" spans="1:14" x14ac:dyDescent="0.2">
      <c r="A38" s="61" t="s">
        <v>169</v>
      </c>
    </row>
    <row r="42" spans="1:14" x14ac:dyDescent="0.2">
      <c r="D42" s="1245"/>
    </row>
  </sheetData>
  <mergeCells count="48">
    <mergeCell ref="M1:N1"/>
    <mergeCell ref="A2:N2"/>
    <mergeCell ref="A3:N3"/>
    <mergeCell ref="A5:N5"/>
    <mergeCell ref="I7:J7"/>
    <mergeCell ref="K7:L7"/>
    <mergeCell ref="A4:N4"/>
    <mergeCell ref="A7:B7"/>
    <mergeCell ref="M7:N7"/>
    <mergeCell ref="M8:N8"/>
    <mergeCell ref="A9:B9"/>
    <mergeCell ref="F9:H9"/>
    <mergeCell ref="I9:J9"/>
    <mergeCell ref="K9:L9"/>
    <mergeCell ref="C6:E10"/>
    <mergeCell ref="F6:H8"/>
    <mergeCell ref="A8:B8"/>
    <mergeCell ref="I8:J8"/>
    <mergeCell ref="K8:L8"/>
    <mergeCell ref="M9:N9"/>
    <mergeCell ref="F10:H10"/>
    <mergeCell ref="I10:J10"/>
    <mergeCell ref="K10:L10"/>
    <mergeCell ref="M10:N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s>
  <printOptions horizontalCentered="1"/>
  <pageMargins left="0.7" right="0.7" top="0.75" bottom="0.75" header="0.3" footer="0.3"/>
  <pageSetup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pageSetUpPr fitToPage="1"/>
  </sheetPr>
  <dimension ref="A1:L23"/>
  <sheetViews>
    <sheetView workbookViewId="0">
      <selection sqref="A1:L10"/>
    </sheetView>
  </sheetViews>
  <sheetFormatPr defaultRowHeight="12.75" x14ac:dyDescent="0.2"/>
  <cols>
    <col min="1" max="1" width="2.7109375" style="1" customWidth="1"/>
    <col min="2" max="2" width="20.5703125" style="1" customWidth="1"/>
    <col min="3" max="3" width="15.7109375" style="1" customWidth="1"/>
    <col min="4" max="4" width="11.42578125" style="2" customWidth="1"/>
    <col min="5" max="5" width="4.28515625" style="2" customWidth="1"/>
    <col min="6" max="7" width="15.7109375" style="2" customWidth="1"/>
    <col min="8" max="8" width="5.5703125" style="2" customWidth="1"/>
    <col min="9" max="9" width="14.140625" style="2" customWidth="1"/>
    <col min="10" max="10" width="9.7109375" style="2" customWidth="1"/>
    <col min="11" max="11" width="12.42578125" style="2" customWidth="1"/>
    <col min="12" max="12" width="9.7109375" style="2" customWidth="1"/>
  </cols>
  <sheetData>
    <row r="1" spans="1:12" x14ac:dyDescent="0.2">
      <c r="A1" s="1552"/>
      <c r="B1" s="1553"/>
      <c r="C1" s="1553"/>
      <c r="D1" s="1553"/>
      <c r="E1" s="1553"/>
      <c r="F1" s="1553"/>
      <c r="G1" s="1553"/>
      <c r="H1" s="1553"/>
      <c r="I1" s="1553"/>
      <c r="J1" s="1553"/>
      <c r="K1" s="1553"/>
      <c r="L1" s="1554"/>
    </row>
    <row r="2" spans="1:12" ht="23.25" x14ac:dyDescent="0.35">
      <c r="A2" s="2305" t="s">
        <v>892</v>
      </c>
      <c r="B2" s="2306"/>
      <c r="C2" s="2306"/>
      <c r="D2" s="2306"/>
      <c r="E2" s="2306"/>
      <c r="F2" s="2306"/>
      <c r="G2" s="2306"/>
      <c r="H2" s="2306"/>
      <c r="I2" s="2306"/>
      <c r="J2" s="2306"/>
      <c r="K2" s="2306"/>
      <c r="L2" s="2307"/>
    </row>
    <row r="3" spans="1:12" ht="20.25" x14ac:dyDescent="0.3">
      <c r="A3" s="2265" t="s">
        <v>893</v>
      </c>
      <c r="B3" s="2266"/>
      <c r="C3" s="2266"/>
      <c r="D3" s="2266"/>
      <c r="E3" s="2266"/>
      <c r="F3" s="2266"/>
      <c r="G3" s="2266"/>
      <c r="H3" s="2266"/>
      <c r="I3" s="2266"/>
      <c r="J3" s="2266"/>
      <c r="K3" s="2266"/>
      <c r="L3" s="2267"/>
    </row>
    <row r="4" spans="1:12" ht="20.25" x14ac:dyDescent="0.3">
      <c r="A4" s="2265" t="s">
        <v>205</v>
      </c>
      <c r="B4" s="2266"/>
      <c r="C4" s="2266"/>
      <c r="D4" s="2266"/>
      <c r="E4" s="2266"/>
      <c r="F4" s="2266"/>
      <c r="G4" s="2266"/>
      <c r="H4" s="2266"/>
      <c r="I4" s="2266"/>
      <c r="J4" s="2266"/>
      <c r="K4" s="2266"/>
      <c r="L4" s="2267"/>
    </row>
    <row r="5" spans="1:12" ht="12.75" customHeight="1" x14ac:dyDescent="0.2">
      <c r="A5" s="2276"/>
      <c r="B5" s="2277"/>
      <c r="C5" s="2277"/>
      <c r="D5" s="2277"/>
      <c r="E5" s="2277"/>
      <c r="F5" s="2277"/>
      <c r="G5" s="2277"/>
      <c r="H5" s="2277"/>
      <c r="I5" s="2277"/>
      <c r="J5" s="2277"/>
      <c r="K5" s="2277"/>
      <c r="L5" s="2278"/>
    </row>
    <row r="6" spans="1:12" x14ac:dyDescent="0.2">
      <c r="A6" s="985"/>
      <c r="B6" s="1261"/>
      <c r="C6" s="2498" t="s">
        <v>209</v>
      </c>
      <c r="D6" s="2499"/>
      <c r="E6" s="2500"/>
      <c r="F6" s="2487" t="s">
        <v>21</v>
      </c>
      <c r="G6" s="2488"/>
      <c r="H6" s="2489"/>
      <c r="I6" s="989"/>
      <c r="J6" s="1263"/>
      <c r="K6" s="1262"/>
      <c r="L6" s="1264"/>
    </row>
    <row r="7" spans="1:12" ht="15.75" x14ac:dyDescent="0.2">
      <c r="A7" s="2513" t="s">
        <v>353</v>
      </c>
      <c r="B7" s="2514"/>
      <c r="C7" s="2501"/>
      <c r="D7" s="2502"/>
      <c r="E7" s="2503"/>
      <c r="F7" s="2490"/>
      <c r="G7" s="2491"/>
      <c r="H7" s="2492"/>
      <c r="I7" s="2507" t="s">
        <v>437</v>
      </c>
      <c r="J7" s="2508"/>
      <c r="K7" s="2509" t="s">
        <v>875</v>
      </c>
      <c r="L7" s="2510"/>
    </row>
    <row r="8" spans="1:12" ht="15.75" x14ac:dyDescent="0.2">
      <c r="A8" s="1286" t="s">
        <v>358</v>
      </c>
      <c r="B8" s="1287"/>
      <c r="C8" s="2501"/>
      <c r="D8" s="2502"/>
      <c r="E8" s="2503"/>
      <c r="F8" s="2490"/>
      <c r="G8" s="2491"/>
      <c r="H8" s="2492"/>
      <c r="I8" s="2507" t="s">
        <v>888</v>
      </c>
      <c r="J8" s="2508"/>
      <c r="K8" s="2509" t="s">
        <v>889</v>
      </c>
      <c r="L8" s="2510"/>
    </row>
    <row r="9" spans="1:12" ht="15.75" x14ac:dyDescent="0.2">
      <c r="A9" s="2496" t="s">
        <v>63</v>
      </c>
      <c r="B9" s="2497"/>
      <c r="C9" s="2501"/>
      <c r="D9" s="2502"/>
      <c r="E9" s="2503"/>
      <c r="F9" s="2490"/>
      <c r="G9" s="2491"/>
      <c r="H9" s="2492"/>
      <c r="I9" s="2511" t="s">
        <v>626</v>
      </c>
      <c r="J9" s="2512"/>
      <c r="K9" s="2509" t="s">
        <v>626</v>
      </c>
      <c r="L9" s="2510"/>
    </row>
    <row r="10" spans="1:12" ht="13.5" thickBot="1" x14ac:dyDescent="0.25">
      <c r="A10" s="2040"/>
      <c r="B10" s="2041"/>
      <c r="C10" s="2504"/>
      <c r="D10" s="2505"/>
      <c r="E10" s="2506"/>
      <c r="F10" s="2493" t="s">
        <v>24</v>
      </c>
      <c r="G10" s="2494"/>
      <c r="H10" s="2495"/>
      <c r="I10" s="2042"/>
      <c r="J10" s="2043"/>
      <c r="K10" s="2044"/>
      <c r="L10" s="2045"/>
    </row>
    <row r="11" spans="1:12" x14ac:dyDescent="0.2">
      <c r="A11" s="241"/>
      <c r="B11" s="1269"/>
      <c r="C11" s="1270"/>
      <c r="D11" s="1270"/>
      <c r="E11" s="1270"/>
      <c r="F11" s="1271"/>
      <c r="G11" s="1270"/>
      <c r="H11" s="2038"/>
      <c r="I11" s="1270"/>
      <c r="J11" s="2039"/>
      <c r="K11" s="1270"/>
      <c r="L11" s="1272"/>
    </row>
    <row r="12" spans="1:12" ht="15" x14ac:dyDescent="0.2">
      <c r="A12" s="2483" t="s">
        <v>441</v>
      </c>
      <c r="B12" s="2484"/>
      <c r="C12" s="1289">
        <v>44043.887750734983</v>
      </c>
      <c r="D12" s="1288">
        <v>5.5142329208125097E-2</v>
      </c>
      <c r="E12" s="1273"/>
      <c r="F12" s="1274">
        <v>139.17288372556655</v>
      </c>
      <c r="G12" s="1288">
        <v>2.5847192440580358E-2</v>
      </c>
      <c r="H12" s="1290"/>
      <c r="I12" s="1275">
        <v>250</v>
      </c>
      <c r="J12" s="1276"/>
      <c r="K12" s="1284">
        <v>142</v>
      </c>
      <c r="L12" s="1278"/>
    </row>
    <row r="13" spans="1:12" ht="15" x14ac:dyDescent="0.2">
      <c r="A13" s="2483" t="s">
        <v>538</v>
      </c>
      <c r="B13" s="2484"/>
      <c r="C13" s="1289">
        <v>101618.12760545315</v>
      </c>
      <c r="D13" s="1288">
        <v>0.12722446932127732</v>
      </c>
      <c r="E13" s="1273"/>
      <c r="F13" s="1279">
        <v>389.62501085240842</v>
      </c>
      <c r="G13" s="1288">
        <v>7.236116954380091E-2</v>
      </c>
      <c r="H13" s="1290"/>
      <c r="I13" s="1280">
        <v>309</v>
      </c>
      <c r="J13" s="1281"/>
      <c r="K13" s="1285">
        <v>193</v>
      </c>
      <c r="L13" s="1282"/>
    </row>
    <row r="14" spans="1:12" ht="15" x14ac:dyDescent="0.2">
      <c r="A14" s="2483" t="s">
        <v>539</v>
      </c>
      <c r="B14" s="2484"/>
      <c r="C14" s="1289">
        <v>66837.241235149573</v>
      </c>
      <c r="D14" s="1288">
        <v>8.3679287814232298E-2</v>
      </c>
      <c r="E14" s="1273"/>
      <c r="F14" s="1279">
        <v>271.31060630259879</v>
      </c>
      <c r="G14" s="1288">
        <v>5.0387814526441137E-2</v>
      </c>
      <c r="H14" s="1290"/>
      <c r="I14" s="1280">
        <v>330</v>
      </c>
      <c r="J14" s="1281"/>
      <c r="K14" s="1285">
        <v>200</v>
      </c>
      <c r="L14" s="1282"/>
    </row>
    <row r="15" spans="1:12" ht="15" x14ac:dyDescent="0.2">
      <c r="A15" s="2483" t="s">
        <v>890</v>
      </c>
      <c r="B15" s="2484"/>
      <c r="C15" s="1289">
        <v>173403.34526786339</v>
      </c>
      <c r="D15" s="1288">
        <v>0.21709855416637566</v>
      </c>
      <c r="E15" s="1273"/>
      <c r="F15" s="1279">
        <v>889.11113152121652</v>
      </c>
      <c r="G15" s="1288">
        <v>0.1631797189785148</v>
      </c>
      <c r="H15" s="1290"/>
      <c r="I15" s="1280">
        <v>414</v>
      </c>
      <c r="J15" s="1281"/>
      <c r="K15" s="1285">
        <v>241</v>
      </c>
      <c r="L15" s="1282"/>
    </row>
    <row r="16" spans="1:12" ht="15" x14ac:dyDescent="0.2">
      <c r="A16" s="2483" t="s">
        <v>542</v>
      </c>
      <c r="B16" s="2484"/>
      <c r="C16" s="1289">
        <v>111162.10263704306</v>
      </c>
      <c r="D16" s="1288">
        <v>0.1391733920895058</v>
      </c>
      <c r="E16" s="1273"/>
      <c r="F16" s="1279">
        <v>819.40046426252627</v>
      </c>
      <c r="G16" s="1288">
        <v>0.15038562981486295</v>
      </c>
      <c r="H16" s="1290"/>
      <c r="I16" s="1280">
        <v>604</v>
      </c>
      <c r="J16" s="1281"/>
      <c r="K16" s="1285">
        <v>361</v>
      </c>
      <c r="L16" s="1282"/>
    </row>
    <row r="17" spans="1:12" ht="15" x14ac:dyDescent="0.2">
      <c r="A17" s="2483" t="s">
        <v>891</v>
      </c>
      <c r="B17" s="2484"/>
      <c r="C17" s="1289">
        <v>143646.51122314858</v>
      </c>
      <c r="D17" s="1288">
        <v>0.17984341564700579</v>
      </c>
      <c r="E17" s="1273"/>
      <c r="F17" s="1279">
        <v>1321.2108736671692</v>
      </c>
      <c r="G17" s="1288">
        <v>0.24248354500690672</v>
      </c>
      <c r="H17" s="1290"/>
      <c r="I17" s="1280">
        <v>723</v>
      </c>
      <c r="J17" s="1281"/>
      <c r="K17" s="1285">
        <v>328</v>
      </c>
      <c r="L17" s="1282"/>
    </row>
    <row r="18" spans="1:12" ht="15" x14ac:dyDescent="0.2">
      <c r="A18" s="2485" t="s">
        <v>894</v>
      </c>
      <c r="B18" s="2486"/>
      <c r="C18" s="1289">
        <v>158019.7842806073</v>
      </c>
      <c r="D18" s="1288">
        <v>0.19783855175347809</v>
      </c>
      <c r="E18" s="1273"/>
      <c r="F18" s="1279">
        <v>1618.8310146685144</v>
      </c>
      <c r="G18" s="1288">
        <v>0.2971061554424016</v>
      </c>
      <c r="H18" s="1290"/>
      <c r="I18" s="1280">
        <v>800</v>
      </c>
      <c r="J18" s="1281"/>
      <c r="K18" s="1285">
        <v>644</v>
      </c>
      <c r="L18" s="1282"/>
    </row>
    <row r="19" spans="1:12" ht="15" x14ac:dyDescent="0.2">
      <c r="A19" s="2483" t="s">
        <v>12</v>
      </c>
      <c r="B19" s="2484"/>
      <c r="C19" s="1289">
        <v>798731</v>
      </c>
      <c r="D19" s="1288">
        <v>1</v>
      </c>
      <c r="E19" s="1273"/>
      <c r="F19" s="1274">
        <v>5448.6619849999997</v>
      </c>
      <c r="G19" s="1288">
        <v>1</v>
      </c>
      <c r="H19" s="1290"/>
      <c r="I19" s="1277">
        <v>540</v>
      </c>
      <c r="J19" s="1283"/>
      <c r="K19" s="1284">
        <v>283</v>
      </c>
      <c r="L19" s="1278"/>
    </row>
    <row r="20" spans="1:12" ht="6" customHeight="1" thickBot="1" x14ac:dyDescent="0.25">
      <c r="A20" s="279"/>
      <c r="B20" s="280"/>
      <c r="C20" s="1265"/>
      <c r="D20" s="1265"/>
      <c r="E20" s="1265"/>
      <c r="F20" s="1266"/>
      <c r="G20" s="1265"/>
      <c r="H20" s="1291"/>
      <c r="I20" s="1265"/>
      <c r="J20" s="1268"/>
      <c r="K20" s="1265"/>
      <c r="L20" s="1267"/>
    </row>
    <row r="22" spans="1:12" x14ac:dyDescent="0.2">
      <c r="A22" s="158" t="s">
        <v>884</v>
      </c>
    </row>
    <row r="23" spans="1:12" x14ac:dyDescent="0.2">
      <c r="A23" s="158" t="s">
        <v>169</v>
      </c>
    </row>
  </sheetData>
  <mergeCells count="23">
    <mergeCell ref="I8:J8"/>
    <mergeCell ref="K8:L8"/>
    <mergeCell ref="I9:J9"/>
    <mergeCell ref="K9:L9"/>
    <mergeCell ref="A2:L2"/>
    <mergeCell ref="A3:L3"/>
    <mergeCell ref="A5:L5"/>
    <mergeCell ref="I7:J7"/>
    <mergeCell ref="K7:L7"/>
    <mergeCell ref="A4:L4"/>
    <mergeCell ref="A7:B7"/>
    <mergeCell ref="A16:B16"/>
    <mergeCell ref="A17:B17"/>
    <mergeCell ref="A18:B18"/>
    <mergeCell ref="A19:B19"/>
    <mergeCell ref="F6:H9"/>
    <mergeCell ref="F10:H10"/>
    <mergeCell ref="A12:B12"/>
    <mergeCell ref="A13:B13"/>
    <mergeCell ref="A14:B14"/>
    <mergeCell ref="A15:B15"/>
    <mergeCell ref="A9:B9"/>
    <mergeCell ref="C6:E10"/>
  </mergeCells>
  <printOptions horizontalCentered="1"/>
  <pageMargins left="0.7" right="0.7" top="0.75" bottom="0.75" header="0.3" footer="0.3"/>
  <pageSetup scale="9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A1:R26"/>
  <sheetViews>
    <sheetView workbookViewId="0">
      <selection activeCell="U30" sqref="U30"/>
    </sheetView>
  </sheetViews>
  <sheetFormatPr defaultRowHeight="12.75" x14ac:dyDescent="0.2"/>
  <cols>
    <col min="1" max="1" width="2.28515625" style="1" customWidth="1"/>
    <col min="2" max="2" width="21.7109375" style="1" customWidth="1"/>
    <col min="3" max="3" width="10.7109375" style="1" customWidth="1"/>
    <col min="4" max="4" width="12.7109375" style="1" customWidth="1"/>
    <col min="5" max="5" width="7.7109375" style="1" customWidth="1"/>
    <col min="6" max="6" width="3.7109375" style="1" customWidth="1"/>
    <col min="7" max="8" width="12.7109375" style="1" customWidth="1"/>
    <col min="9" max="9" width="7.7109375" style="1" customWidth="1"/>
    <col min="10" max="10" width="3.7109375" style="1" customWidth="1"/>
    <col min="11" max="12" width="12.7109375" style="1" customWidth="1"/>
    <col min="13" max="13" width="9.28515625" style="1" customWidth="1"/>
    <col min="14" max="14" width="3.28515625" style="1" customWidth="1"/>
    <col min="16" max="17" width="11.28515625" bestFit="1" customWidth="1"/>
    <col min="18" max="18" width="9.28515625" bestFit="1" customWidth="1"/>
  </cols>
  <sheetData>
    <row r="1" spans="1:18" ht="6" customHeight="1" x14ac:dyDescent="0.2">
      <c r="A1" s="1552"/>
      <c r="B1" s="1553"/>
      <c r="C1" s="1553"/>
      <c r="D1" s="1553"/>
      <c r="E1" s="1553"/>
      <c r="F1" s="1553"/>
      <c r="G1" s="1553"/>
      <c r="H1" s="1553"/>
      <c r="I1" s="1553"/>
      <c r="J1" s="1553"/>
      <c r="K1" s="1553"/>
      <c r="L1" s="1553"/>
      <c r="M1" s="1553"/>
      <c r="N1" s="1554"/>
    </row>
    <row r="2" spans="1:18" ht="23.25" x14ac:dyDescent="0.35">
      <c r="A2" s="2305" t="s">
        <v>887</v>
      </c>
      <c r="B2" s="2306"/>
      <c r="C2" s="2306"/>
      <c r="D2" s="2306"/>
      <c r="E2" s="2306"/>
      <c r="F2" s="2306"/>
      <c r="G2" s="2306"/>
      <c r="H2" s="2306"/>
      <c r="I2" s="2306"/>
      <c r="J2" s="2306"/>
      <c r="K2" s="2306"/>
      <c r="L2" s="2306"/>
      <c r="M2" s="2306"/>
      <c r="N2" s="2307"/>
    </row>
    <row r="3" spans="1:18" ht="20.25" x14ac:dyDescent="0.3">
      <c r="A3" s="2265" t="s">
        <v>903</v>
      </c>
      <c r="B3" s="2266"/>
      <c r="C3" s="2266"/>
      <c r="D3" s="2266"/>
      <c r="E3" s="2266"/>
      <c r="F3" s="2266"/>
      <c r="G3" s="2266"/>
      <c r="H3" s="2266"/>
      <c r="I3" s="2266"/>
      <c r="J3" s="2266"/>
      <c r="K3" s="2266"/>
      <c r="L3" s="2266"/>
      <c r="M3" s="2266"/>
      <c r="N3" s="2267"/>
    </row>
    <row r="4" spans="1:18" ht="20.25" x14ac:dyDescent="0.3">
      <c r="A4" s="2265" t="s">
        <v>205</v>
      </c>
      <c r="B4" s="2266"/>
      <c r="C4" s="2266"/>
      <c r="D4" s="2266"/>
      <c r="E4" s="2266"/>
      <c r="F4" s="2266"/>
      <c r="G4" s="2266"/>
      <c r="H4" s="2266"/>
      <c r="I4" s="2266"/>
      <c r="J4" s="2266"/>
      <c r="K4" s="2266"/>
      <c r="L4" s="2266"/>
      <c r="M4" s="2266"/>
      <c r="N4" s="2267"/>
    </row>
    <row r="5" spans="1:18" ht="8.25" customHeight="1" x14ac:dyDescent="0.2">
      <c r="A5" s="2529"/>
      <c r="B5" s="2530"/>
      <c r="C5" s="2530"/>
      <c r="D5" s="2530"/>
      <c r="E5" s="2530"/>
      <c r="F5" s="2530"/>
      <c r="G5" s="2530"/>
      <c r="H5" s="2530"/>
      <c r="I5" s="2530"/>
      <c r="J5" s="2530"/>
      <c r="K5" s="2530"/>
      <c r="L5" s="2530"/>
      <c r="M5" s="2530"/>
      <c r="N5" s="2531"/>
    </row>
    <row r="6" spans="1:18" x14ac:dyDescent="0.2">
      <c r="A6" s="2523" t="s">
        <v>895</v>
      </c>
      <c r="B6" s="2524"/>
      <c r="C6" s="2471" t="s">
        <v>907</v>
      </c>
      <c r="D6" s="2472"/>
      <c r="E6" s="2472"/>
      <c r="F6" s="2473"/>
      <c r="G6" s="2532" t="s">
        <v>908</v>
      </c>
      <c r="H6" s="2472"/>
      <c r="I6" s="2472"/>
      <c r="J6" s="2473"/>
      <c r="K6" s="2532" t="s">
        <v>909</v>
      </c>
      <c r="L6" s="2472"/>
      <c r="M6" s="2472"/>
      <c r="N6" s="2533"/>
    </row>
    <row r="7" spans="1:18" x14ac:dyDescent="0.2">
      <c r="A7" s="2525"/>
      <c r="B7" s="2526"/>
      <c r="C7" s="2260"/>
      <c r="D7" s="2261"/>
      <c r="E7" s="2261"/>
      <c r="F7" s="2262"/>
      <c r="G7" s="2263"/>
      <c r="H7" s="2261"/>
      <c r="I7" s="2261"/>
      <c r="J7" s="2262"/>
      <c r="K7" s="2263"/>
      <c r="L7" s="2261"/>
      <c r="M7" s="2261"/>
      <c r="N7" s="2264"/>
    </row>
    <row r="8" spans="1:18" x14ac:dyDescent="0.2">
      <c r="A8" s="2525"/>
      <c r="B8" s="2526"/>
      <c r="C8" s="2260"/>
      <c r="D8" s="2261"/>
      <c r="E8" s="2261"/>
      <c r="F8" s="2262"/>
      <c r="G8" s="2263"/>
      <c r="H8" s="2261"/>
      <c r="I8" s="2261"/>
      <c r="J8" s="2262"/>
      <c r="K8" s="2263"/>
      <c r="L8" s="2261"/>
      <c r="M8" s="2261"/>
      <c r="N8" s="2264"/>
    </row>
    <row r="9" spans="1:18" ht="12.75" customHeight="1" x14ac:dyDescent="0.2">
      <c r="A9" s="2525"/>
      <c r="B9" s="2526"/>
      <c r="C9" s="2263" t="s">
        <v>209</v>
      </c>
      <c r="D9" s="2261"/>
      <c r="E9" s="2516" t="s">
        <v>906</v>
      </c>
      <c r="F9" s="2516"/>
      <c r="G9" s="2263" t="s">
        <v>209</v>
      </c>
      <c r="H9" s="2261"/>
      <c r="I9" s="2516" t="s">
        <v>906</v>
      </c>
      <c r="J9" s="2521"/>
      <c r="K9" s="2263" t="s">
        <v>209</v>
      </c>
      <c r="L9" s="2261"/>
      <c r="M9" s="2516" t="s">
        <v>906</v>
      </c>
      <c r="N9" s="2517"/>
      <c r="P9" s="2515"/>
      <c r="Q9" s="2515"/>
      <c r="R9" s="2515"/>
    </row>
    <row r="10" spans="1:18" x14ac:dyDescent="0.2">
      <c r="A10" s="2525"/>
      <c r="B10" s="2526"/>
      <c r="C10" s="2263"/>
      <c r="D10" s="2261"/>
      <c r="E10" s="2516"/>
      <c r="F10" s="2516"/>
      <c r="G10" s="2263"/>
      <c r="H10" s="2261"/>
      <c r="I10" s="2516"/>
      <c r="J10" s="2521"/>
      <c r="K10" s="2263"/>
      <c r="L10" s="2261"/>
      <c r="M10" s="2516"/>
      <c r="N10" s="2517"/>
      <c r="P10" s="2515"/>
      <c r="Q10" s="2515"/>
      <c r="R10" s="2515"/>
    </row>
    <row r="11" spans="1:18" ht="13.5" thickBot="1" x14ac:dyDescent="0.25">
      <c r="A11" s="2527"/>
      <c r="B11" s="2528"/>
      <c r="C11" s="2520"/>
      <c r="D11" s="2475"/>
      <c r="E11" s="2518"/>
      <c r="F11" s="2518"/>
      <c r="G11" s="2520"/>
      <c r="H11" s="2475"/>
      <c r="I11" s="2518"/>
      <c r="J11" s="2522"/>
      <c r="K11" s="2520"/>
      <c r="L11" s="2475"/>
      <c r="M11" s="2518"/>
      <c r="N11" s="2519"/>
      <c r="P11" s="1314"/>
      <c r="Q11" s="1314"/>
      <c r="R11" s="1314"/>
    </row>
    <row r="12" spans="1:18" x14ac:dyDescent="0.2">
      <c r="A12" s="241"/>
      <c r="B12" s="395"/>
      <c r="C12" s="1292"/>
      <c r="D12" s="167"/>
      <c r="E12" s="167"/>
      <c r="F12" s="1293"/>
      <c r="G12" s="1243"/>
      <c r="H12" s="167"/>
      <c r="I12" s="167"/>
      <c r="J12" s="167"/>
      <c r="K12" s="1294"/>
      <c r="L12" s="144"/>
      <c r="M12" s="167"/>
      <c r="N12" s="2027"/>
      <c r="P12" s="1314"/>
      <c r="Q12" s="1314"/>
      <c r="R12" s="1314"/>
    </row>
    <row r="13" spans="1:18" ht="20.25" customHeight="1" x14ac:dyDescent="0.2">
      <c r="A13" s="2464" t="s">
        <v>896</v>
      </c>
      <c r="B13" s="2465"/>
      <c r="C13" s="1300">
        <f>SUM(G13,K13)</f>
        <v>50035.106201638118</v>
      </c>
      <c r="D13" s="1309">
        <v>1</v>
      </c>
      <c r="E13" s="1301">
        <v>530</v>
      </c>
      <c r="F13" s="1302"/>
      <c r="G13" s="1300">
        <v>27363.285932820923</v>
      </c>
      <c r="H13" s="1309">
        <v>0.54691490052589797</v>
      </c>
      <c r="I13" s="1301">
        <v>624</v>
      </c>
      <c r="J13" s="1301"/>
      <c r="K13" s="1300">
        <v>22671.820268817195</v>
      </c>
      <c r="L13" s="1309">
        <v>0.45314573540265252</v>
      </c>
      <c r="M13" s="1301">
        <v>413</v>
      </c>
      <c r="N13" s="14"/>
      <c r="P13" s="1315"/>
      <c r="Q13" s="1315"/>
      <c r="R13" s="1315"/>
    </row>
    <row r="14" spans="1:18" ht="20.25" customHeight="1" x14ac:dyDescent="0.2">
      <c r="A14" s="2464" t="s">
        <v>897</v>
      </c>
      <c r="B14" s="2465"/>
      <c r="C14" s="1300">
        <f t="shared" ref="C14:C19" si="0">SUM(G14,K14)</f>
        <v>110200.89416937879</v>
      </c>
      <c r="D14" s="1309">
        <v>1</v>
      </c>
      <c r="E14" s="1303">
        <v>626</v>
      </c>
      <c r="F14" s="1304"/>
      <c r="G14" s="1300">
        <v>66885.381136727505</v>
      </c>
      <c r="H14" s="1309">
        <v>0.60696355915665245</v>
      </c>
      <c r="I14" s="1303">
        <v>715</v>
      </c>
      <c r="J14" s="1303"/>
      <c r="K14" s="1300">
        <v>43315.513032651288</v>
      </c>
      <c r="L14" s="1309">
        <v>0.39307450313021758</v>
      </c>
      <c r="M14" s="1303">
        <v>487</v>
      </c>
      <c r="N14" s="2046"/>
      <c r="P14" s="1315"/>
      <c r="Q14" s="1315"/>
      <c r="R14" s="1315"/>
    </row>
    <row r="15" spans="1:18" ht="20.25" customHeight="1" x14ac:dyDescent="0.2">
      <c r="A15" s="2464" t="s">
        <v>898</v>
      </c>
      <c r="B15" s="2465"/>
      <c r="C15" s="1300">
        <f t="shared" si="0"/>
        <v>172518.79230784599</v>
      </c>
      <c r="D15" s="1309">
        <v>1</v>
      </c>
      <c r="E15" s="1303">
        <v>623</v>
      </c>
      <c r="F15" s="1305"/>
      <c r="G15" s="1300">
        <v>105621.27714705994</v>
      </c>
      <c r="H15" s="1309">
        <v>0.61224919623302965</v>
      </c>
      <c r="I15" s="1303">
        <v>715</v>
      </c>
      <c r="J15" s="1306"/>
      <c r="K15" s="1300">
        <v>66897.515160786046</v>
      </c>
      <c r="L15" s="1309">
        <v>0.38778124061263802</v>
      </c>
      <c r="M15" s="1303">
        <v>473</v>
      </c>
      <c r="N15" s="2046"/>
      <c r="P15" s="1315"/>
      <c r="Q15" s="1315"/>
      <c r="R15" s="1315"/>
    </row>
    <row r="16" spans="1:18" ht="20.25" customHeight="1" x14ac:dyDescent="0.2">
      <c r="A16" s="2464" t="s">
        <v>899</v>
      </c>
      <c r="B16" s="2465"/>
      <c r="C16" s="1300">
        <f t="shared" si="0"/>
        <v>151276.51813453817</v>
      </c>
      <c r="D16" s="1309">
        <v>1</v>
      </c>
      <c r="E16" s="1303">
        <v>621</v>
      </c>
      <c r="F16" s="1305"/>
      <c r="G16" s="1300">
        <v>94171.553391266119</v>
      </c>
      <c r="H16" s="1309">
        <v>0.62253689814688618</v>
      </c>
      <c r="I16" s="1303">
        <v>754</v>
      </c>
      <c r="J16" s="1306"/>
      <c r="K16" s="1300">
        <v>57104.964743272052</v>
      </c>
      <c r="L16" s="1309">
        <v>0.37750197740033176</v>
      </c>
      <c r="M16" s="1303">
        <v>393</v>
      </c>
      <c r="N16" s="2046"/>
      <c r="P16" s="1315"/>
      <c r="Q16" s="1315"/>
      <c r="R16" s="1315"/>
    </row>
    <row r="17" spans="1:18" ht="20.25" customHeight="1" x14ac:dyDescent="0.2">
      <c r="A17" s="2464" t="s">
        <v>900</v>
      </c>
      <c r="B17" s="2465"/>
      <c r="C17" s="1300">
        <f t="shared" si="0"/>
        <v>119652.39779229445</v>
      </c>
      <c r="D17" s="1309">
        <v>1</v>
      </c>
      <c r="E17" s="1303">
        <v>586</v>
      </c>
      <c r="F17" s="1305"/>
      <c r="G17" s="1300">
        <v>71526.542429491441</v>
      </c>
      <c r="H17" s="1309">
        <v>0.59778301017237168</v>
      </c>
      <c r="I17" s="1303">
        <v>759</v>
      </c>
      <c r="J17" s="1306"/>
      <c r="K17" s="1300">
        <v>48125.855362803006</v>
      </c>
      <c r="L17" s="1309">
        <v>0.40221179031904036</v>
      </c>
      <c r="M17" s="1303">
        <v>316</v>
      </c>
      <c r="N17" s="2046"/>
      <c r="P17" s="1315"/>
      <c r="Q17" s="1315"/>
      <c r="R17" s="1315"/>
    </row>
    <row r="18" spans="1:18" ht="20.25" customHeight="1" x14ac:dyDescent="0.2">
      <c r="A18" s="2464" t="s">
        <v>901</v>
      </c>
      <c r="B18" s="2465"/>
      <c r="C18" s="1300">
        <f t="shared" si="0"/>
        <v>94374.051833197504</v>
      </c>
      <c r="D18" s="1309">
        <v>1</v>
      </c>
      <c r="E18" s="1303">
        <v>516</v>
      </c>
      <c r="F18" s="1305"/>
      <c r="G18" s="1300">
        <v>51149.369768075449</v>
      </c>
      <c r="H18" s="1309">
        <v>0.54197075921537996</v>
      </c>
      <c r="I18" s="1303">
        <v>718</v>
      </c>
      <c r="J18" s="1306"/>
      <c r="K18" s="1300">
        <v>43224.682065122048</v>
      </c>
      <c r="L18" s="1309">
        <v>0.45800200201682884</v>
      </c>
      <c r="M18" s="1303">
        <v>264</v>
      </c>
      <c r="N18" s="2046"/>
      <c r="P18" s="1315"/>
      <c r="Q18" s="1315"/>
      <c r="R18" s="1315"/>
    </row>
    <row r="19" spans="1:18" ht="20.25" customHeight="1" x14ac:dyDescent="0.2">
      <c r="A19" s="2464" t="s">
        <v>905</v>
      </c>
      <c r="B19" s="2465"/>
      <c r="C19" s="1300">
        <f t="shared" si="0"/>
        <v>100673.23956110692</v>
      </c>
      <c r="D19" s="1309">
        <v>1</v>
      </c>
      <c r="E19" s="1303">
        <v>402</v>
      </c>
      <c r="F19" s="1305"/>
      <c r="G19" s="1300">
        <v>44329.990494972473</v>
      </c>
      <c r="H19" s="1309">
        <v>0.44026906497951634</v>
      </c>
      <c r="I19" s="1303">
        <v>620</v>
      </c>
      <c r="J19" s="1306"/>
      <c r="K19" s="1300">
        <v>56343.249066134442</v>
      </c>
      <c r="L19" s="1309">
        <v>0.5595803046036818</v>
      </c>
      <c r="M19" s="1303">
        <v>225</v>
      </c>
      <c r="N19" s="2046"/>
      <c r="P19" s="1315"/>
      <c r="Q19" s="1315"/>
      <c r="R19" s="1315"/>
    </row>
    <row r="20" spans="1:18" ht="20.25" customHeight="1" x14ac:dyDescent="0.2">
      <c r="A20" s="2464" t="s">
        <v>12</v>
      </c>
      <c r="B20" s="2465"/>
      <c r="C20" s="1300">
        <f>SUM(C13:C19)</f>
        <v>798730.99999999988</v>
      </c>
      <c r="D20" s="1309">
        <v>1</v>
      </c>
      <c r="E20" s="1301">
        <v>573</v>
      </c>
      <c r="F20" s="1307"/>
      <c r="G20" s="1300">
        <v>461047.40030041384</v>
      </c>
      <c r="H20" s="1309">
        <v>0.57722487333083838</v>
      </c>
      <c r="I20" s="1301">
        <v>717</v>
      </c>
      <c r="J20" s="1308"/>
      <c r="K20" s="1300">
        <v>337683.59969958611</v>
      </c>
      <c r="L20" s="1309">
        <v>0.42277512666916162</v>
      </c>
      <c r="M20" s="1301">
        <v>369</v>
      </c>
      <c r="N20" s="14"/>
      <c r="P20" s="1315"/>
      <c r="Q20" s="1315"/>
      <c r="R20" s="1315"/>
    </row>
    <row r="21" spans="1:18" ht="5.25" customHeight="1" thickBot="1" x14ac:dyDescent="0.25">
      <c r="A21" s="1005"/>
      <c r="B21" s="420"/>
      <c r="C21" s="2047"/>
      <c r="D21" s="422"/>
      <c r="E21" s="1006"/>
      <c r="F21" s="1473"/>
      <c r="G21" s="425"/>
      <c r="H21" s="422"/>
      <c r="I21" s="1006"/>
      <c r="J21" s="1006"/>
      <c r="K21" s="646"/>
      <c r="L21" s="1006"/>
      <c r="M21" s="1006"/>
      <c r="N21" s="1475"/>
    </row>
    <row r="23" spans="1:18" x14ac:dyDescent="0.2">
      <c r="A23" s="2311" t="s">
        <v>884</v>
      </c>
      <c r="B23" s="2311"/>
      <c r="C23" s="2311"/>
      <c r="D23" s="2311"/>
      <c r="E23" s="2311"/>
      <c r="F23" s="2311"/>
      <c r="G23" s="2311"/>
      <c r="H23" s="2311"/>
      <c r="I23" s="2311"/>
      <c r="J23" s="2311"/>
      <c r="K23" s="2311"/>
      <c r="L23" s="2311"/>
      <c r="M23" s="2311"/>
      <c r="N23" s="2311"/>
    </row>
    <row r="24" spans="1:18" x14ac:dyDescent="0.2">
      <c r="A24" s="2311" t="s">
        <v>169</v>
      </c>
      <c r="B24" s="2311"/>
      <c r="C24" s="2311"/>
      <c r="D24" s="2311"/>
      <c r="E24" s="2311"/>
      <c r="F24" s="2311"/>
      <c r="G24" s="2311"/>
      <c r="H24" s="2311"/>
      <c r="I24" s="2311"/>
      <c r="J24" s="2311"/>
      <c r="K24" s="2311"/>
      <c r="L24" s="2311"/>
      <c r="M24" s="2311"/>
      <c r="N24" s="2311"/>
    </row>
    <row r="25" spans="1:18" x14ac:dyDescent="0.2">
      <c r="A25" s="2311" t="s">
        <v>902</v>
      </c>
      <c r="B25" s="2311"/>
      <c r="C25" s="2311"/>
      <c r="D25" s="2311"/>
      <c r="E25" s="2311"/>
      <c r="F25" s="2311"/>
      <c r="G25" s="2311"/>
      <c r="H25" s="2311"/>
      <c r="I25" s="2311"/>
      <c r="J25" s="2311"/>
      <c r="K25" s="2311"/>
      <c r="L25" s="2311"/>
      <c r="M25" s="2311"/>
      <c r="N25" s="2311"/>
    </row>
    <row r="26" spans="1:18" x14ac:dyDescent="0.2">
      <c r="A26" s="2311" t="s">
        <v>904</v>
      </c>
      <c r="B26" s="2311"/>
      <c r="C26" s="2311"/>
      <c r="D26" s="2311"/>
      <c r="E26" s="2311"/>
      <c r="F26" s="2311"/>
      <c r="G26" s="2311"/>
      <c r="H26" s="2311"/>
      <c r="I26" s="2311"/>
      <c r="J26" s="2311"/>
      <c r="K26" s="2311"/>
      <c r="L26" s="2311"/>
      <c r="M26" s="2311"/>
      <c r="N26" s="2311"/>
    </row>
  </sheetData>
  <mergeCells count="27">
    <mergeCell ref="A2:N2"/>
    <mergeCell ref="A3:N3"/>
    <mergeCell ref="A16:B16"/>
    <mergeCell ref="A17:B17"/>
    <mergeCell ref="A18:B18"/>
    <mergeCell ref="A23:N23"/>
    <mergeCell ref="A24:N24"/>
    <mergeCell ref="A25:N25"/>
    <mergeCell ref="A26:N26"/>
    <mergeCell ref="A4:N4"/>
    <mergeCell ref="A6:B11"/>
    <mergeCell ref="A13:B13"/>
    <mergeCell ref="A14:B14"/>
    <mergeCell ref="A15:B15"/>
    <mergeCell ref="A5:N5"/>
    <mergeCell ref="C6:F8"/>
    <mergeCell ref="G6:J8"/>
    <mergeCell ref="K6:N8"/>
    <mergeCell ref="A19:B19"/>
    <mergeCell ref="P9:R10"/>
    <mergeCell ref="A20:B20"/>
    <mergeCell ref="M9:N11"/>
    <mergeCell ref="K9:L11"/>
    <mergeCell ref="C9:D11"/>
    <mergeCell ref="E9:F11"/>
    <mergeCell ref="G9:H11"/>
    <mergeCell ref="I9:J11"/>
  </mergeCells>
  <printOptions horizontalCentered="1"/>
  <pageMargins left="0.7" right="0.7" top="0.75" bottom="0.75" header="0.3" footer="0.3"/>
  <pageSetup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pageSetUpPr fitToPage="1"/>
  </sheetPr>
  <dimension ref="A1:R48"/>
  <sheetViews>
    <sheetView workbookViewId="0">
      <selection activeCell="S20" sqref="S20:S21"/>
    </sheetView>
  </sheetViews>
  <sheetFormatPr defaultRowHeight="12.75" x14ac:dyDescent="0.2"/>
  <cols>
    <col min="1" max="1" width="6.7109375" style="1" customWidth="1"/>
    <col min="2" max="2" width="18.140625" style="1" customWidth="1"/>
    <col min="3" max="3" width="10.7109375" style="1" customWidth="1"/>
    <col min="4" max="4" width="12.7109375" style="1" customWidth="1"/>
    <col min="5" max="5" width="7.7109375" style="1" customWidth="1"/>
    <col min="6" max="6" width="3.7109375" style="1" customWidth="1"/>
    <col min="7" max="7" width="10.7109375" style="178" customWidth="1"/>
    <col min="8" max="8" width="12.7109375" style="1" customWidth="1"/>
    <col min="9" max="9" width="7.7109375" style="1" customWidth="1"/>
    <col min="10" max="10" width="3.7109375" style="1" customWidth="1"/>
    <col min="11" max="11" width="10.7109375" style="178" customWidth="1"/>
    <col min="12" max="12" width="12.7109375" style="1" customWidth="1"/>
    <col min="13" max="13" width="9.85546875" style="1" customWidth="1"/>
    <col min="14" max="14" width="4.7109375" style="1" customWidth="1"/>
  </cols>
  <sheetData>
    <row r="1" spans="1:18" ht="6.75" customHeight="1" x14ac:dyDescent="0.2">
      <c r="A1" s="1552"/>
      <c r="B1" s="1553"/>
      <c r="C1" s="1553"/>
      <c r="D1" s="1553"/>
      <c r="E1" s="1553"/>
      <c r="F1" s="1553"/>
      <c r="G1" s="1628"/>
      <c r="H1" s="1553"/>
      <c r="I1" s="1553"/>
      <c r="J1" s="1553"/>
      <c r="K1" s="1628"/>
      <c r="L1" s="1553"/>
      <c r="M1" s="1553"/>
      <c r="N1" s="1554"/>
    </row>
    <row r="2" spans="1:18" ht="23.25" x14ac:dyDescent="0.35">
      <c r="A2" s="2305" t="s">
        <v>910</v>
      </c>
      <c r="B2" s="2306"/>
      <c r="C2" s="2306"/>
      <c r="D2" s="2306"/>
      <c r="E2" s="2306"/>
      <c r="F2" s="2306"/>
      <c r="G2" s="2306"/>
      <c r="H2" s="2306"/>
      <c r="I2" s="2306"/>
      <c r="J2" s="2306"/>
      <c r="K2" s="2306"/>
      <c r="L2" s="2306"/>
      <c r="M2" s="2306"/>
      <c r="N2" s="2307"/>
    </row>
    <row r="3" spans="1:18" ht="20.25" x14ac:dyDescent="0.3">
      <c r="A3" s="2452" t="s">
        <v>911</v>
      </c>
      <c r="B3" s="2453"/>
      <c r="C3" s="2453"/>
      <c r="D3" s="2453"/>
      <c r="E3" s="2453"/>
      <c r="F3" s="2453"/>
      <c r="G3" s="2453"/>
      <c r="H3" s="2453"/>
      <c r="I3" s="2453"/>
      <c r="J3" s="2453"/>
      <c r="K3" s="2453"/>
      <c r="L3" s="2453"/>
      <c r="M3" s="2453"/>
      <c r="N3" s="2454"/>
    </row>
    <row r="4" spans="1:18" ht="20.25" x14ac:dyDescent="0.3">
      <c r="A4" s="2265" t="s">
        <v>912</v>
      </c>
      <c r="B4" s="2266"/>
      <c r="C4" s="2266"/>
      <c r="D4" s="2266"/>
      <c r="E4" s="2266"/>
      <c r="F4" s="2266"/>
      <c r="G4" s="2266"/>
      <c r="H4" s="2266"/>
      <c r="I4" s="2266"/>
      <c r="J4" s="2266"/>
      <c r="K4" s="2266"/>
      <c r="L4" s="2266"/>
      <c r="M4" s="2266"/>
      <c r="N4" s="2267"/>
    </row>
    <row r="5" spans="1:18" ht="20.25" x14ac:dyDescent="0.3">
      <c r="A5" s="2265" t="s">
        <v>205</v>
      </c>
      <c r="B5" s="2266"/>
      <c r="C5" s="2266"/>
      <c r="D5" s="2266"/>
      <c r="E5" s="2266"/>
      <c r="F5" s="2266"/>
      <c r="G5" s="2266"/>
      <c r="H5" s="2266"/>
      <c r="I5" s="2266"/>
      <c r="J5" s="2266"/>
      <c r="K5" s="2266"/>
      <c r="L5" s="2266"/>
      <c r="M5" s="2266"/>
      <c r="N5" s="2267"/>
    </row>
    <row r="6" spans="1:18" ht="8.25" customHeight="1" x14ac:dyDescent="0.2">
      <c r="A6" s="2276"/>
      <c r="B6" s="2277"/>
      <c r="C6" s="2277"/>
      <c r="D6" s="2277"/>
      <c r="E6" s="2277"/>
      <c r="F6" s="2277"/>
      <c r="G6" s="2277"/>
      <c r="H6" s="2277"/>
      <c r="I6" s="2277"/>
      <c r="J6" s="2277"/>
      <c r="K6" s="2277"/>
      <c r="L6" s="2277"/>
      <c r="M6" s="2277"/>
      <c r="N6" s="2278"/>
    </row>
    <row r="7" spans="1:18" ht="12.75" customHeight="1" x14ac:dyDescent="0.2">
      <c r="A7" s="2523" t="s">
        <v>895</v>
      </c>
      <c r="B7" s="2524"/>
      <c r="C7" s="2534" t="s">
        <v>914</v>
      </c>
      <c r="D7" s="2535"/>
      <c r="E7" s="2535"/>
      <c r="F7" s="2536"/>
      <c r="G7" s="2532" t="s">
        <v>908</v>
      </c>
      <c r="H7" s="2472"/>
      <c r="I7" s="2472"/>
      <c r="J7" s="2473"/>
      <c r="K7" s="2532" t="s">
        <v>909</v>
      </c>
      <c r="L7" s="2472"/>
      <c r="M7" s="2472"/>
      <c r="N7" s="2533"/>
    </row>
    <row r="8" spans="1:18" ht="12.75" customHeight="1" x14ac:dyDescent="0.2">
      <c r="A8" s="2525"/>
      <c r="B8" s="2526"/>
      <c r="C8" s="2537" t="s">
        <v>913</v>
      </c>
      <c r="D8" s="2538"/>
      <c r="E8" s="2538"/>
      <c r="F8" s="2539"/>
      <c r="G8" s="2263"/>
      <c r="H8" s="2261"/>
      <c r="I8" s="2261"/>
      <c r="J8" s="2262"/>
      <c r="K8" s="2263"/>
      <c r="L8" s="2261"/>
      <c r="M8" s="2261"/>
      <c r="N8" s="2264"/>
    </row>
    <row r="9" spans="1:18" ht="12.75" customHeight="1" x14ac:dyDescent="0.2">
      <c r="A9" s="2525"/>
      <c r="B9" s="2526"/>
      <c r="C9" s="2537"/>
      <c r="D9" s="2538"/>
      <c r="E9" s="2538"/>
      <c r="F9" s="2539"/>
      <c r="G9" s="2263"/>
      <c r="H9" s="2261"/>
      <c r="I9" s="2261"/>
      <c r="J9" s="2262"/>
      <c r="K9" s="2263"/>
      <c r="L9" s="2261"/>
      <c r="M9" s="2261"/>
      <c r="N9" s="2264"/>
    </row>
    <row r="10" spans="1:18" x14ac:dyDescent="0.2">
      <c r="A10" s="2525"/>
      <c r="B10" s="2526"/>
      <c r="C10" s="2263" t="s">
        <v>209</v>
      </c>
      <c r="D10" s="2261"/>
      <c r="E10" s="2516" t="s">
        <v>906</v>
      </c>
      <c r="F10" s="2516"/>
      <c r="G10" s="2263" t="s">
        <v>209</v>
      </c>
      <c r="H10" s="2261"/>
      <c r="I10" s="2516" t="s">
        <v>906</v>
      </c>
      <c r="J10" s="2516"/>
      <c r="K10" s="2263" t="s">
        <v>209</v>
      </c>
      <c r="L10" s="2261"/>
      <c r="M10" s="2516" t="s">
        <v>906</v>
      </c>
      <c r="N10" s="2517"/>
    </row>
    <row r="11" spans="1:18" x14ac:dyDescent="0.2">
      <c r="A11" s="2525"/>
      <c r="B11" s="2526"/>
      <c r="C11" s="2263"/>
      <c r="D11" s="2261"/>
      <c r="E11" s="2516"/>
      <c r="F11" s="2516"/>
      <c r="G11" s="2263"/>
      <c r="H11" s="2261"/>
      <c r="I11" s="2516"/>
      <c r="J11" s="2516"/>
      <c r="K11" s="2263"/>
      <c r="L11" s="2261"/>
      <c r="M11" s="2516"/>
      <c r="N11" s="2517"/>
      <c r="P11" s="2515"/>
      <c r="Q11" s="2515"/>
      <c r="R11" s="2515"/>
    </row>
    <row r="12" spans="1:18" ht="13.5" thickBot="1" x14ac:dyDescent="0.25">
      <c r="A12" s="2527"/>
      <c r="B12" s="2528"/>
      <c r="C12" s="2520"/>
      <c r="D12" s="2475"/>
      <c r="E12" s="2518"/>
      <c r="F12" s="2518"/>
      <c r="G12" s="2520"/>
      <c r="H12" s="2475"/>
      <c r="I12" s="2518"/>
      <c r="J12" s="2518"/>
      <c r="K12" s="2520"/>
      <c r="L12" s="2475"/>
      <c r="M12" s="2518"/>
      <c r="N12" s="2519"/>
      <c r="P12" s="2515"/>
      <c r="Q12" s="2515"/>
      <c r="R12" s="2515"/>
    </row>
    <row r="13" spans="1:18" ht="12.75" customHeight="1" x14ac:dyDescent="0.2">
      <c r="A13" s="241"/>
      <c r="B13" s="395"/>
      <c r="C13" s="1292"/>
      <c r="D13" s="167"/>
      <c r="E13" s="167"/>
      <c r="F13" s="1293"/>
      <c r="G13" s="1310"/>
      <c r="H13" s="167"/>
      <c r="I13" s="167"/>
      <c r="J13" s="167"/>
      <c r="K13" s="1311"/>
      <c r="L13" s="144"/>
      <c r="M13" s="167"/>
      <c r="N13" s="2027"/>
      <c r="P13" s="1314"/>
      <c r="Q13" s="1314"/>
      <c r="R13" s="1314"/>
    </row>
    <row r="14" spans="1:18" ht="18.75" customHeight="1" x14ac:dyDescent="0.2">
      <c r="A14" s="2464" t="s">
        <v>896</v>
      </c>
      <c r="B14" s="2465"/>
      <c r="C14" s="1300">
        <f>SUM(G14,K14)</f>
        <v>40221.542922274282</v>
      </c>
      <c r="D14" s="1309">
        <v>1</v>
      </c>
      <c r="E14" s="1301">
        <v>569</v>
      </c>
      <c r="F14" s="1295"/>
      <c r="G14" s="1300">
        <v>26142.06237278413</v>
      </c>
      <c r="H14" s="1309">
        <v>0.64995701579411225</v>
      </c>
      <c r="I14" s="1301">
        <v>638</v>
      </c>
      <c r="J14" s="13"/>
      <c r="K14" s="1300">
        <v>14079.480549490154</v>
      </c>
      <c r="L14" s="1309">
        <v>0.35005107980328332</v>
      </c>
      <c r="M14" s="1301">
        <v>436</v>
      </c>
      <c r="N14" s="14"/>
      <c r="P14" s="1314"/>
      <c r="Q14" s="1314"/>
      <c r="R14" s="1314"/>
    </row>
    <row r="15" spans="1:18" ht="18.75" customHeight="1" x14ac:dyDescent="0.2">
      <c r="A15" s="2464" t="s">
        <v>897</v>
      </c>
      <c r="B15" s="2465"/>
      <c r="C15" s="1300">
        <f t="shared" ref="C15:C20" si="0">SUM(G15,K15)</f>
        <v>98877.799462926923</v>
      </c>
      <c r="D15" s="1309">
        <v>1</v>
      </c>
      <c r="E15" s="1303">
        <v>655</v>
      </c>
      <c r="F15" s="1296"/>
      <c r="G15" s="1300">
        <v>65871.193133353197</v>
      </c>
      <c r="H15" s="1309">
        <v>0.66619676964571084</v>
      </c>
      <c r="I15" s="1303">
        <v>721</v>
      </c>
      <c r="J15" s="378"/>
      <c r="K15" s="1300">
        <v>33006.606329573733</v>
      </c>
      <c r="L15" s="1309">
        <v>0.33381655117760184</v>
      </c>
      <c r="M15" s="1303">
        <v>523</v>
      </c>
      <c r="N15" s="2046"/>
      <c r="P15" s="1315"/>
      <c r="Q15" s="1315"/>
      <c r="R15" s="1315"/>
    </row>
    <row r="16" spans="1:18" ht="18.75" customHeight="1" x14ac:dyDescent="0.2">
      <c r="A16" s="2464" t="s">
        <v>898</v>
      </c>
      <c r="B16" s="2465"/>
      <c r="C16" s="1300">
        <f t="shared" si="0"/>
        <v>154384.38423687831</v>
      </c>
      <c r="D16" s="1309">
        <v>1</v>
      </c>
      <c r="E16" s="1303">
        <v>653</v>
      </c>
      <c r="F16" s="1297"/>
      <c r="G16" s="1300">
        <v>103805.6611824115</v>
      </c>
      <c r="H16" s="1309">
        <v>0.67237748677717912</v>
      </c>
      <c r="I16" s="1303">
        <v>722</v>
      </c>
      <c r="J16" s="599"/>
      <c r="K16" s="1300">
        <v>50578.723054466805</v>
      </c>
      <c r="L16" s="1309">
        <v>0.32761213891794533</v>
      </c>
      <c r="M16" s="1303">
        <v>509</v>
      </c>
      <c r="N16" s="2046"/>
      <c r="P16" s="1315"/>
      <c r="Q16" s="1315"/>
      <c r="R16" s="1315"/>
    </row>
    <row r="17" spans="1:18" ht="18.75" customHeight="1" x14ac:dyDescent="0.2">
      <c r="A17" s="2464" t="s">
        <v>899</v>
      </c>
      <c r="B17" s="2465"/>
      <c r="C17" s="1300">
        <f t="shared" si="0"/>
        <v>128074.81957900622</v>
      </c>
      <c r="D17" s="1309">
        <v>1</v>
      </c>
      <c r="E17" s="1303">
        <v>673</v>
      </c>
      <c r="F17" s="1297"/>
      <c r="G17" s="1300">
        <v>91525.887038155168</v>
      </c>
      <c r="H17" s="1309">
        <v>0.71461597765891816</v>
      </c>
      <c r="I17" s="1303">
        <v>765</v>
      </c>
      <c r="J17" s="599"/>
      <c r="K17" s="1300">
        <v>36548.932540851049</v>
      </c>
      <c r="L17" s="1309">
        <v>0.28536681812416526</v>
      </c>
      <c r="M17" s="1303">
        <v>435</v>
      </c>
      <c r="N17" s="2046"/>
      <c r="P17" s="1315"/>
      <c r="Q17" s="1315"/>
      <c r="R17" s="1315"/>
    </row>
    <row r="18" spans="1:18" ht="18.75" customHeight="1" x14ac:dyDescent="0.2">
      <c r="A18" s="2464" t="s">
        <v>900</v>
      </c>
      <c r="B18" s="2465"/>
      <c r="C18" s="1300">
        <f t="shared" si="0"/>
        <v>93888.860068302864</v>
      </c>
      <c r="D18" s="1309">
        <v>1</v>
      </c>
      <c r="E18" s="1303">
        <v>665</v>
      </c>
      <c r="F18" s="1297"/>
      <c r="G18" s="1300">
        <v>68550.764082808033</v>
      </c>
      <c r="H18" s="1309">
        <v>0.73014540079082368</v>
      </c>
      <c r="I18" s="1303">
        <v>774</v>
      </c>
      <c r="J18" s="599"/>
      <c r="K18" s="1300">
        <v>25338.095985494838</v>
      </c>
      <c r="L18" s="1309">
        <v>0.26988020478163072</v>
      </c>
      <c r="M18" s="1303">
        <v>352</v>
      </c>
      <c r="N18" s="2046"/>
      <c r="P18" s="1315"/>
      <c r="Q18" s="1315"/>
      <c r="R18" s="1315"/>
    </row>
    <row r="19" spans="1:18" ht="18.75" customHeight="1" x14ac:dyDescent="0.2">
      <c r="A19" s="2464" t="s">
        <v>901</v>
      </c>
      <c r="B19" s="2465"/>
      <c r="C19" s="1300">
        <f t="shared" si="0"/>
        <v>69780.624340255526</v>
      </c>
      <c r="D19" s="1309">
        <v>1</v>
      </c>
      <c r="E19" s="1303">
        <v>613</v>
      </c>
      <c r="F19" s="1297"/>
      <c r="G19" s="1300">
        <v>49702.983114156872</v>
      </c>
      <c r="H19" s="1309">
        <v>0.71228019725282443</v>
      </c>
      <c r="I19" s="1303">
        <v>731</v>
      </c>
      <c r="J19" s="599"/>
      <c r="K19" s="1300">
        <v>20077.641226098658</v>
      </c>
      <c r="L19" s="1309">
        <v>0.28772732252410166</v>
      </c>
      <c r="M19" s="1303">
        <v>299</v>
      </c>
      <c r="N19" s="2046"/>
      <c r="P19" s="1315"/>
      <c r="Q19" s="1315"/>
      <c r="R19" s="1315"/>
    </row>
    <row r="20" spans="1:18" ht="18.75" customHeight="1" x14ac:dyDescent="0.2">
      <c r="A20" s="2464" t="s">
        <v>905</v>
      </c>
      <c r="B20" s="2465"/>
      <c r="C20" s="1300">
        <f t="shared" si="0"/>
        <v>67574.815690355827</v>
      </c>
      <c r="D20" s="1309">
        <v>1</v>
      </c>
      <c r="E20" s="1303">
        <v>496</v>
      </c>
      <c r="F20" s="1297"/>
      <c r="G20" s="1300">
        <v>42856.889575678091</v>
      </c>
      <c r="H20" s="1309">
        <v>0.63420673964656438</v>
      </c>
      <c r="I20" s="1303">
        <v>633</v>
      </c>
      <c r="J20" s="599"/>
      <c r="K20" s="1300">
        <v>24717.926114677739</v>
      </c>
      <c r="L20" s="1309">
        <v>0.36578191948187844</v>
      </c>
      <c r="M20" s="1303">
        <v>241</v>
      </c>
      <c r="N20" s="2046"/>
      <c r="P20" s="1315"/>
      <c r="Q20" s="1315"/>
      <c r="R20" s="1315"/>
    </row>
    <row r="21" spans="1:18" ht="18.75" customHeight="1" x14ac:dyDescent="0.2">
      <c r="A21" s="2464" t="s">
        <v>12</v>
      </c>
      <c r="B21" s="2465"/>
      <c r="C21" s="1300">
        <f>SUM(C14:C20)</f>
        <v>652802.84629999998</v>
      </c>
      <c r="D21" s="1309">
        <v>1</v>
      </c>
      <c r="E21" s="1301">
        <v>635</v>
      </c>
      <c r="F21" s="1298"/>
      <c r="G21" s="1300">
        <v>448455.44049934699</v>
      </c>
      <c r="H21" s="1309">
        <v>0.68696918685501007</v>
      </c>
      <c r="I21" s="1301">
        <v>727</v>
      </c>
      <c r="J21" s="1299"/>
      <c r="K21" s="1300">
        <v>204347.40580065301</v>
      </c>
      <c r="L21" s="1309">
        <v>0.31303081314499021</v>
      </c>
      <c r="M21" s="1301">
        <v>424</v>
      </c>
      <c r="N21" s="14"/>
      <c r="P21" s="1315"/>
      <c r="Q21" s="1315"/>
      <c r="R21" s="1315"/>
    </row>
    <row r="22" spans="1:18" ht="8.25" customHeight="1" thickBot="1" x14ac:dyDescent="0.25">
      <c r="A22" s="1005"/>
      <c r="B22" s="420"/>
      <c r="C22" s="2047"/>
      <c r="D22" s="422"/>
      <c r="E22" s="1006"/>
      <c r="F22" s="1473"/>
      <c r="G22" s="2048"/>
      <c r="H22" s="422"/>
      <c r="I22" s="1006"/>
      <c r="J22" s="1006"/>
      <c r="K22" s="2049"/>
      <c r="L22" s="1006"/>
      <c r="M22" s="1006"/>
      <c r="N22" s="1475"/>
      <c r="P22" s="1315"/>
      <c r="Q22" s="1315"/>
      <c r="R22" s="1315"/>
    </row>
    <row r="24" spans="1:18" x14ac:dyDescent="0.2">
      <c r="A24" s="2311" t="s">
        <v>884</v>
      </c>
      <c r="B24" s="2311"/>
      <c r="C24" s="2311"/>
      <c r="D24" s="2311"/>
      <c r="E24" s="2311"/>
      <c r="F24" s="2311"/>
      <c r="G24" s="2311"/>
      <c r="H24" s="2311"/>
      <c r="I24" s="2311"/>
      <c r="J24" s="2311"/>
      <c r="K24" s="2311"/>
      <c r="L24" s="2311"/>
      <c r="M24" s="2311"/>
      <c r="N24" s="2311"/>
    </row>
    <row r="25" spans="1:18" x14ac:dyDescent="0.2">
      <c r="A25" s="2311" t="s">
        <v>169</v>
      </c>
      <c r="B25" s="2311"/>
      <c r="C25" s="2311"/>
      <c r="D25" s="2311"/>
      <c r="E25" s="2311"/>
      <c r="F25" s="2311"/>
      <c r="G25" s="2311"/>
      <c r="H25" s="2311"/>
      <c r="I25" s="2311"/>
      <c r="J25" s="2311"/>
      <c r="K25" s="2311"/>
      <c r="L25" s="2311"/>
      <c r="M25" s="2311"/>
      <c r="N25" s="2311"/>
    </row>
    <row r="26" spans="1:18" x14ac:dyDescent="0.2">
      <c r="A26" s="2311" t="s">
        <v>902</v>
      </c>
      <c r="B26" s="2311"/>
      <c r="C26" s="2311"/>
      <c r="D26" s="2311"/>
      <c r="E26" s="2311"/>
      <c r="F26" s="2311"/>
      <c r="G26" s="2311"/>
      <c r="H26" s="2311"/>
      <c r="I26" s="2311"/>
      <c r="J26" s="2311"/>
      <c r="K26" s="2311"/>
      <c r="L26" s="2311"/>
      <c r="M26" s="2311"/>
      <c r="N26" s="2311"/>
    </row>
    <row r="27" spans="1:18" x14ac:dyDescent="0.2">
      <c r="A27" s="2311" t="s">
        <v>904</v>
      </c>
      <c r="B27" s="2311"/>
      <c r="C27" s="2311"/>
      <c r="D27" s="2311"/>
      <c r="E27" s="2311"/>
      <c r="F27" s="2311"/>
      <c r="G27" s="2311"/>
      <c r="H27" s="2311"/>
      <c r="I27" s="2311"/>
      <c r="J27" s="2311"/>
      <c r="K27" s="2311"/>
      <c r="L27" s="2311"/>
      <c r="M27" s="2311"/>
      <c r="N27" s="2311"/>
    </row>
    <row r="28" spans="1:18" x14ac:dyDescent="0.2">
      <c r="B28"/>
      <c r="C28"/>
      <c r="D28"/>
      <c r="E28"/>
      <c r="F28"/>
      <c r="G28"/>
      <c r="H28"/>
      <c r="I28"/>
      <c r="J28"/>
      <c r="K28"/>
      <c r="L28"/>
      <c r="M28"/>
    </row>
    <row r="39" spans="3:8" x14ac:dyDescent="0.2">
      <c r="C39" s="178"/>
    </row>
    <row r="40" spans="3:8" x14ac:dyDescent="0.2">
      <c r="G40" s="676"/>
    </row>
    <row r="41" spans="3:8" x14ac:dyDescent="0.2">
      <c r="H41" s="16"/>
    </row>
    <row r="42" spans="3:8" x14ac:dyDescent="0.2">
      <c r="H42" s="16"/>
    </row>
    <row r="43" spans="3:8" x14ac:dyDescent="0.2">
      <c r="H43" s="16"/>
    </row>
    <row r="44" spans="3:8" x14ac:dyDescent="0.2">
      <c r="H44" s="16"/>
    </row>
    <row r="45" spans="3:8" x14ac:dyDescent="0.2">
      <c r="H45" s="16"/>
    </row>
    <row r="46" spans="3:8" x14ac:dyDescent="0.2">
      <c r="H46" s="16"/>
    </row>
    <row r="47" spans="3:8" x14ac:dyDescent="0.2">
      <c r="H47" s="16"/>
    </row>
    <row r="48" spans="3:8" x14ac:dyDescent="0.2">
      <c r="H48" s="16"/>
    </row>
  </sheetData>
  <mergeCells count="28">
    <mergeCell ref="A2:N2"/>
    <mergeCell ref="A3:N3"/>
    <mergeCell ref="A4:N4"/>
    <mergeCell ref="A6:N6"/>
    <mergeCell ref="G7:J9"/>
    <mergeCell ref="K7:N9"/>
    <mergeCell ref="C7:F9"/>
    <mergeCell ref="E10:F12"/>
    <mergeCell ref="G10:H12"/>
    <mergeCell ref="I10:J12"/>
    <mergeCell ref="K10:L12"/>
    <mergeCell ref="M10:N12"/>
    <mergeCell ref="P11:R12"/>
    <mergeCell ref="A27:N27"/>
    <mergeCell ref="A5:N5"/>
    <mergeCell ref="A14:B14"/>
    <mergeCell ref="A15:B15"/>
    <mergeCell ref="A16:B16"/>
    <mergeCell ref="A17:B17"/>
    <mergeCell ref="A18:B18"/>
    <mergeCell ref="A19:B19"/>
    <mergeCell ref="A20:B20"/>
    <mergeCell ref="A21:B21"/>
    <mergeCell ref="A24:N24"/>
    <mergeCell ref="A25:N25"/>
    <mergeCell ref="A26:N26"/>
    <mergeCell ref="A7:B12"/>
    <mergeCell ref="C10:D12"/>
  </mergeCells>
  <printOptions horizontalCentered="1"/>
  <pageMargins left="0.7" right="0.7" top="0.75" bottom="0.75" header="0.3" footer="0.3"/>
  <pageSetup scale="9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S26"/>
  <sheetViews>
    <sheetView workbookViewId="0">
      <selection activeCell="A25" sqref="A25:N25"/>
    </sheetView>
  </sheetViews>
  <sheetFormatPr defaultRowHeight="12.75" x14ac:dyDescent="0.2"/>
  <cols>
    <col min="1" max="1" width="2.28515625" style="1" customWidth="1"/>
    <col min="2" max="2" width="18.140625" style="1" customWidth="1"/>
    <col min="3" max="3" width="10.7109375" style="1" customWidth="1"/>
    <col min="4" max="4" width="12.7109375" style="1" customWidth="1"/>
    <col min="5" max="5" width="7.7109375" style="1" customWidth="1"/>
    <col min="6" max="6" width="3.7109375" style="1" customWidth="1"/>
    <col min="7" max="7" width="10.7109375" style="178" customWidth="1"/>
    <col min="8" max="8" width="12.7109375" style="1" customWidth="1"/>
    <col min="9" max="9" width="7.7109375" style="1" customWidth="1"/>
    <col min="10" max="10" width="3.7109375" style="1" customWidth="1"/>
    <col min="11" max="11" width="10.7109375" style="178" customWidth="1"/>
    <col min="12" max="12" width="12.7109375" style="1" customWidth="1"/>
    <col min="13" max="13" width="7.7109375" style="1" customWidth="1"/>
    <col min="14" max="14" width="3.7109375" style="1" customWidth="1"/>
  </cols>
  <sheetData>
    <row r="1" spans="1:18" ht="6.75" customHeight="1" x14ac:dyDescent="0.2">
      <c r="A1" s="1552"/>
      <c r="B1" s="1553"/>
      <c r="C1" s="1553"/>
      <c r="D1" s="1553"/>
      <c r="E1" s="1553"/>
      <c r="F1" s="1553"/>
      <c r="G1" s="1628"/>
      <c r="H1" s="1553"/>
      <c r="I1" s="1553"/>
      <c r="J1" s="1553"/>
      <c r="K1" s="1628"/>
      <c r="L1" s="1553"/>
      <c r="M1" s="1553"/>
      <c r="N1" s="1554"/>
    </row>
    <row r="2" spans="1:18" ht="23.25" x14ac:dyDescent="0.35">
      <c r="A2" s="2305" t="s">
        <v>915</v>
      </c>
      <c r="B2" s="2306"/>
      <c r="C2" s="2306"/>
      <c r="D2" s="2306"/>
      <c r="E2" s="2306"/>
      <c r="F2" s="2306"/>
      <c r="G2" s="2306"/>
      <c r="H2" s="2306"/>
      <c r="I2" s="2306"/>
      <c r="J2" s="2306"/>
      <c r="K2" s="2306"/>
      <c r="L2" s="2306"/>
      <c r="M2" s="2306"/>
      <c r="N2" s="2307"/>
    </row>
    <row r="3" spans="1:18" ht="20.25" x14ac:dyDescent="0.3">
      <c r="A3" s="2265" t="s">
        <v>917</v>
      </c>
      <c r="B3" s="2266"/>
      <c r="C3" s="2266"/>
      <c r="D3" s="2266"/>
      <c r="E3" s="2266"/>
      <c r="F3" s="2266"/>
      <c r="G3" s="2266"/>
      <c r="H3" s="2266"/>
      <c r="I3" s="2266"/>
      <c r="J3" s="2266"/>
      <c r="K3" s="2266"/>
      <c r="L3" s="2266"/>
      <c r="M3" s="2266"/>
      <c r="N3" s="2267"/>
    </row>
    <row r="4" spans="1:18" ht="20.25" x14ac:dyDescent="0.3">
      <c r="A4" s="2265" t="s">
        <v>918</v>
      </c>
      <c r="B4" s="2266"/>
      <c r="C4" s="2266"/>
      <c r="D4" s="2266"/>
      <c r="E4" s="2266"/>
      <c r="F4" s="2266"/>
      <c r="G4" s="2266"/>
      <c r="H4" s="2266"/>
      <c r="I4" s="2266"/>
      <c r="J4" s="2266"/>
      <c r="K4" s="2266"/>
      <c r="L4" s="2266"/>
      <c r="M4" s="2266"/>
      <c r="N4" s="2267"/>
    </row>
    <row r="5" spans="1:18" ht="20.25" x14ac:dyDescent="0.3">
      <c r="A5" s="2265" t="s">
        <v>205</v>
      </c>
      <c r="B5" s="2266"/>
      <c r="C5" s="2266"/>
      <c r="D5" s="2266"/>
      <c r="E5" s="2266"/>
      <c r="F5" s="2266"/>
      <c r="G5" s="2266"/>
      <c r="H5" s="2266"/>
      <c r="I5" s="2266"/>
      <c r="J5" s="2266"/>
      <c r="K5" s="2266"/>
      <c r="L5" s="2266"/>
      <c r="M5" s="2266"/>
      <c r="N5" s="2267"/>
    </row>
    <row r="6" spans="1:18" ht="8.25" customHeight="1" x14ac:dyDescent="0.2">
      <c r="A6" s="2276"/>
      <c r="B6" s="2277"/>
      <c r="C6" s="2277"/>
      <c r="D6" s="2277"/>
      <c r="E6" s="2277"/>
      <c r="F6" s="2277"/>
      <c r="G6" s="2277"/>
      <c r="H6" s="2277"/>
      <c r="I6" s="2277"/>
      <c r="J6" s="2277"/>
      <c r="K6" s="2277"/>
      <c r="L6" s="2277"/>
      <c r="M6" s="2277"/>
      <c r="N6" s="2278"/>
    </row>
    <row r="7" spans="1:18" ht="12.75" customHeight="1" x14ac:dyDescent="0.2">
      <c r="A7" s="2523" t="s">
        <v>895</v>
      </c>
      <c r="B7" s="2524"/>
      <c r="C7" s="2534" t="s">
        <v>919</v>
      </c>
      <c r="D7" s="2535"/>
      <c r="E7" s="2535"/>
      <c r="F7" s="2536"/>
      <c r="G7" s="2532" t="s">
        <v>908</v>
      </c>
      <c r="H7" s="2472"/>
      <c r="I7" s="2472"/>
      <c r="J7" s="2473"/>
      <c r="K7" s="2532" t="s">
        <v>909</v>
      </c>
      <c r="L7" s="2472"/>
      <c r="M7" s="2472"/>
      <c r="N7" s="2533"/>
    </row>
    <row r="8" spans="1:18" ht="12.75" customHeight="1" x14ac:dyDescent="0.2">
      <c r="A8" s="2525"/>
      <c r="B8" s="2526"/>
      <c r="C8" s="2537" t="s">
        <v>916</v>
      </c>
      <c r="D8" s="2538"/>
      <c r="E8" s="2538"/>
      <c r="F8" s="2539"/>
      <c r="G8" s="2263"/>
      <c r="H8" s="2261"/>
      <c r="I8" s="2261"/>
      <c r="J8" s="2262"/>
      <c r="K8" s="2263"/>
      <c r="L8" s="2261"/>
      <c r="M8" s="2261"/>
      <c r="N8" s="2264"/>
    </row>
    <row r="9" spans="1:18" ht="12.75" customHeight="1" x14ac:dyDescent="0.2">
      <c r="A9" s="2525"/>
      <c r="B9" s="2526"/>
      <c r="C9" s="2537"/>
      <c r="D9" s="2538"/>
      <c r="E9" s="2538"/>
      <c r="F9" s="2539"/>
      <c r="G9" s="2263"/>
      <c r="H9" s="2261"/>
      <c r="I9" s="2261"/>
      <c r="J9" s="2262"/>
      <c r="K9" s="2263"/>
      <c r="L9" s="2261"/>
      <c r="M9" s="2261"/>
      <c r="N9" s="2264"/>
    </row>
    <row r="10" spans="1:18" x14ac:dyDescent="0.2">
      <c r="A10" s="2525"/>
      <c r="B10" s="2526"/>
      <c r="C10" s="2263" t="s">
        <v>209</v>
      </c>
      <c r="D10" s="2261"/>
      <c r="E10" s="2516" t="s">
        <v>906</v>
      </c>
      <c r="F10" s="2516"/>
      <c r="G10" s="2263" t="s">
        <v>209</v>
      </c>
      <c r="H10" s="2261"/>
      <c r="I10" s="2516" t="s">
        <v>906</v>
      </c>
      <c r="J10" s="2516"/>
      <c r="K10" s="2263" t="s">
        <v>209</v>
      </c>
      <c r="L10" s="2261"/>
      <c r="M10" s="2516" t="s">
        <v>906</v>
      </c>
      <c r="N10" s="2517"/>
    </row>
    <row r="11" spans="1:18" x14ac:dyDescent="0.2">
      <c r="A11" s="2525"/>
      <c r="B11" s="2526"/>
      <c r="C11" s="2263"/>
      <c r="D11" s="2261"/>
      <c r="E11" s="2516"/>
      <c r="F11" s="2516"/>
      <c r="G11" s="2263"/>
      <c r="H11" s="2261"/>
      <c r="I11" s="2516"/>
      <c r="J11" s="2516"/>
      <c r="K11" s="2263"/>
      <c r="L11" s="2261"/>
      <c r="M11" s="2516"/>
      <c r="N11" s="2517"/>
      <c r="P11" s="2515"/>
      <c r="Q11" s="2515"/>
      <c r="R11" s="2515"/>
    </row>
    <row r="12" spans="1:18" ht="13.5" thickBot="1" x14ac:dyDescent="0.25">
      <c r="A12" s="2527"/>
      <c r="B12" s="2528"/>
      <c r="C12" s="2520"/>
      <c r="D12" s="2475"/>
      <c r="E12" s="2518"/>
      <c r="F12" s="2518"/>
      <c r="G12" s="2520"/>
      <c r="H12" s="2475"/>
      <c r="I12" s="2518"/>
      <c r="J12" s="2518"/>
      <c r="K12" s="2520"/>
      <c r="L12" s="2475"/>
      <c r="M12" s="2518"/>
      <c r="N12" s="2519"/>
      <c r="P12" s="2515"/>
      <c r="Q12" s="2515"/>
      <c r="R12" s="2515"/>
    </row>
    <row r="13" spans="1:18" x14ac:dyDescent="0.2">
      <c r="A13" s="241"/>
      <c r="B13" s="395"/>
      <c r="C13" s="1292"/>
      <c r="D13" s="167"/>
      <c r="E13" s="167"/>
      <c r="F13" s="1293"/>
      <c r="G13" s="1310"/>
      <c r="H13" s="167"/>
      <c r="I13" s="167"/>
      <c r="J13" s="167"/>
      <c r="K13" s="1311"/>
      <c r="L13" s="144"/>
      <c r="M13" s="167"/>
      <c r="N13" s="2027"/>
      <c r="P13" s="1314"/>
      <c r="Q13" s="1314"/>
      <c r="R13" s="1314"/>
    </row>
    <row r="14" spans="1:18" ht="21" customHeight="1" x14ac:dyDescent="0.2">
      <c r="A14" s="2464" t="s">
        <v>896</v>
      </c>
      <c r="B14" s="2465"/>
      <c r="C14" s="1300">
        <f>G14+K14</f>
        <v>9813.5632793638324</v>
      </c>
      <c r="D14" s="1309">
        <v>1</v>
      </c>
      <c r="E14" s="1301">
        <v>365</v>
      </c>
      <c r="F14" s="1295"/>
      <c r="G14" s="1300">
        <v>1221.2235600367931</v>
      </c>
      <c r="H14" s="1309">
        <v>0.1244767699649993</v>
      </c>
      <c r="I14" s="1301">
        <v>301</v>
      </c>
      <c r="J14" s="13"/>
      <c r="K14" s="1300">
        <v>8592.3397193270393</v>
      </c>
      <c r="L14" s="1309">
        <v>0.87579926370858352</v>
      </c>
      <c r="M14" s="1301">
        <v>373</v>
      </c>
      <c r="N14" s="14"/>
      <c r="P14" s="1314"/>
      <c r="Q14" s="1314"/>
      <c r="R14" s="1314"/>
    </row>
    <row r="15" spans="1:18" ht="21" customHeight="1" x14ac:dyDescent="0.2">
      <c r="A15" s="2464" t="s">
        <v>897</v>
      </c>
      <c r="B15" s="2465"/>
      <c r="C15" s="1300">
        <f t="shared" ref="C15:C20" si="0">G15+K15</f>
        <v>11323.094706451859</v>
      </c>
      <c r="D15" s="1309">
        <v>1</v>
      </c>
      <c r="E15" s="1303">
        <v>359</v>
      </c>
      <c r="F15" s="1296"/>
      <c r="G15" s="1300">
        <v>1014.1880033743055</v>
      </c>
      <c r="H15" s="1309">
        <v>8.9590858549287777E-2</v>
      </c>
      <c r="I15" s="1303">
        <v>280</v>
      </c>
      <c r="J15" s="378"/>
      <c r="K15" s="1300">
        <v>10308.906703077553</v>
      </c>
      <c r="L15" s="1309">
        <v>0.91066330814441654</v>
      </c>
      <c r="M15" s="1303">
        <v>366</v>
      </c>
      <c r="N15" s="2046"/>
      <c r="P15" s="1315"/>
      <c r="Q15" s="1315"/>
      <c r="R15" s="1315"/>
    </row>
    <row r="16" spans="1:18" ht="21" customHeight="1" x14ac:dyDescent="0.2">
      <c r="A16" s="2464" t="s">
        <v>898</v>
      </c>
      <c r="B16" s="2465"/>
      <c r="C16" s="1300">
        <f t="shared" si="0"/>
        <v>18134.408070967693</v>
      </c>
      <c r="D16" s="1309">
        <v>1</v>
      </c>
      <c r="E16" s="1303">
        <v>532</v>
      </c>
      <c r="F16" s="1297"/>
      <c r="G16" s="1300">
        <v>1815.6159646484509</v>
      </c>
      <c r="H16" s="1309">
        <v>0.10015779287282688</v>
      </c>
      <c r="I16" s="1303">
        <v>293</v>
      </c>
      <c r="J16" s="599"/>
      <c r="K16" s="1300">
        <v>16318.792106319243</v>
      </c>
      <c r="L16" s="1309">
        <v>0.90022021812080544</v>
      </c>
      <c r="M16" s="1303">
        <v>358</v>
      </c>
      <c r="N16" s="2046"/>
      <c r="P16" s="1315"/>
      <c r="Q16" s="1315"/>
      <c r="R16" s="1315"/>
    </row>
    <row r="17" spans="1:19" ht="21" customHeight="1" x14ac:dyDescent="0.2">
      <c r="A17" s="2464" t="s">
        <v>899</v>
      </c>
      <c r="B17" s="2465"/>
      <c r="C17" s="1300">
        <f t="shared" si="0"/>
        <v>23201.698555531966</v>
      </c>
      <c r="D17" s="1309">
        <v>1</v>
      </c>
      <c r="E17" s="1303">
        <v>320</v>
      </c>
      <c r="F17" s="1297"/>
      <c r="G17" s="1300">
        <v>2645.6663531109584</v>
      </c>
      <c r="H17" s="1309">
        <v>0.11406873943131576</v>
      </c>
      <c r="I17" s="1303">
        <v>346</v>
      </c>
      <c r="J17" s="599"/>
      <c r="K17" s="1300">
        <v>20556.032202421007</v>
      </c>
      <c r="L17" s="1309">
        <v>0.88627981313007143</v>
      </c>
      <c r="M17" s="1303">
        <v>317</v>
      </c>
      <c r="N17" s="2046"/>
      <c r="P17" s="1315"/>
      <c r="Q17" s="1315"/>
      <c r="R17" s="1315"/>
    </row>
    <row r="18" spans="1:19" ht="21" customHeight="1" x14ac:dyDescent="0.2">
      <c r="A18" s="2464" t="s">
        <v>900</v>
      </c>
      <c r="B18" s="2465"/>
      <c r="C18" s="1300">
        <f t="shared" si="0"/>
        <v>25763.537723991569</v>
      </c>
      <c r="D18" s="1309">
        <v>1</v>
      </c>
      <c r="E18" s="1303">
        <v>289</v>
      </c>
      <c r="F18" s="1297"/>
      <c r="G18" s="1300">
        <v>2975.7783466834044</v>
      </c>
      <c r="H18" s="1309">
        <v>0.11548991789702097</v>
      </c>
      <c r="I18" s="1303">
        <v>400</v>
      </c>
      <c r="J18" s="599"/>
      <c r="K18" s="1300">
        <v>22787.759377308164</v>
      </c>
      <c r="L18" s="1309">
        <v>0.88439263713158012</v>
      </c>
      <c r="M18" s="1303">
        <v>275</v>
      </c>
      <c r="N18" s="2046"/>
      <c r="P18" s="1315"/>
      <c r="Q18" s="1315"/>
      <c r="R18" s="1315"/>
    </row>
    <row r="19" spans="1:19" ht="21" customHeight="1" x14ac:dyDescent="0.2">
      <c r="A19" s="2464" t="s">
        <v>901</v>
      </c>
      <c r="B19" s="2465"/>
      <c r="C19" s="1300">
        <f t="shared" si="0"/>
        <v>24593.427492941963</v>
      </c>
      <c r="D19" s="1309">
        <v>1</v>
      </c>
      <c r="E19" s="1303">
        <v>233</v>
      </c>
      <c r="F19" s="1297"/>
      <c r="G19" s="1300">
        <v>1446.3866539185767</v>
      </c>
      <c r="H19" s="1309">
        <v>5.8804517135734986E-2</v>
      </c>
      <c r="I19" s="1303">
        <v>187</v>
      </c>
      <c r="J19" s="599"/>
      <c r="K19" s="1300">
        <v>23147.040839023386</v>
      </c>
      <c r="L19" s="1309">
        <v>0.94106963443851932</v>
      </c>
      <c r="M19" s="1303">
        <v>235</v>
      </c>
      <c r="N19" s="2046"/>
      <c r="P19" s="1315"/>
      <c r="Q19" s="1315"/>
      <c r="R19" s="1315"/>
    </row>
    <row r="20" spans="1:19" ht="21" customHeight="1" x14ac:dyDescent="0.2">
      <c r="A20" s="2464" t="s">
        <v>905</v>
      </c>
      <c r="B20" s="2465"/>
      <c r="C20" s="1300">
        <f t="shared" si="0"/>
        <v>33098.423870751081</v>
      </c>
      <c r="D20" s="1309">
        <v>1</v>
      </c>
      <c r="E20" s="1303">
        <v>212</v>
      </c>
      <c r="F20" s="1297"/>
      <c r="G20" s="1300">
        <v>1473.1009192943816</v>
      </c>
      <c r="H20" s="1309">
        <v>4.4487323357162704E-2</v>
      </c>
      <c r="I20" s="1303">
        <v>167</v>
      </c>
      <c r="J20" s="599"/>
      <c r="K20" s="1300">
        <v>31625.322951456703</v>
      </c>
      <c r="L20" s="1309">
        <v>0.95507778862162007</v>
      </c>
      <c r="M20" s="1303">
        <v>214</v>
      </c>
      <c r="N20" s="2046"/>
      <c r="P20" s="1315"/>
      <c r="Q20" s="1315"/>
      <c r="R20" s="1315"/>
    </row>
    <row r="21" spans="1:19" ht="21" customHeight="1" thickBot="1" x14ac:dyDescent="0.25">
      <c r="A21" s="2462" t="s">
        <v>12</v>
      </c>
      <c r="B21" s="2463"/>
      <c r="C21" s="2050">
        <f>SUM(C14:C20)</f>
        <v>145928.15369999997</v>
      </c>
      <c r="D21" s="2051">
        <v>1</v>
      </c>
      <c r="E21" s="2052">
        <v>285</v>
      </c>
      <c r="F21" s="2053"/>
      <c r="G21" s="2050">
        <v>12591.959801066871</v>
      </c>
      <c r="H21" s="2051">
        <v>8.6288762530042709E-2</v>
      </c>
      <c r="I21" s="2052">
        <v>305</v>
      </c>
      <c r="J21" s="2054"/>
      <c r="K21" s="2050">
        <v>133336.1938989331</v>
      </c>
      <c r="L21" s="2051">
        <v>0.9137112374699573</v>
      </c>
      <c r="M21" s="2052">
        <v>283</v>
      </c>
      <c r="N21" s="2055"/>
      <c r="P21" s="1315"/>
      <c r="Q21" s="1315"/>
      <c r="R21" s="1315"/>
      <c r="S21" s="343"/>
    </row>
    <row r="23" spans="1:19" x14ac:dyDescent="0.2">
      <c r="A23" s="2311" t="s">
        <v>884</v>
      </c>
      <c r="B23" s="2311"/>
      <c r="C23" s="2311"/>
      <c r="D23" s="2311"/>
      <c r="E23" s="2311"/>
      <c r="F23" s="2311"/>
      <c r="G23" s="2311"/>
      <c r="H23" s="2311"/>
      <c r="I23" s="2311"/>
      <c r="J23" s="2311"/>
      <c r="K23" s="2311"/>
      <c r="L23" s="2311"/>
      <c r="M23" s="2311"/>
      <c r="N23" s="2311"/>
    </row>
    <row r="24" spans="1:19" x14ac:dyDescent="0.2">
      <c r="A24" s="2311" t="s">
        <v>169</v>
      </c>
      <c r="B24" s="2311"/>
      <c r="C24" s="2311"/>
      <c r="D24" s="2311"/>
      <c r="E24" s="2311"/>
      <c r="F24" s="2311"/>
      <c r="G24" s="2311"/>
      <c r="H24" s="2311"/>
      <c r="I24" s="2311"/>
      <c r="J24" s="2311"/>
      <c r="K24" s="2311"/>
      <c r="L24" s="2311"/>
      <c r="M24" s="2311"/>
      <c r="N24" s="2311"/>
    </row>
    <row r="25" spans="1:19" x14ac:dyDescent="0.2">
      <c r="A25" s="2311" t="s">
        <v>902</v>
      </c>
      <c r="B25" s="2311"/>
      <c r="C25" s="2311"/>
      <c r="D25" s="2311"/>
      <c r="E25" s="2311"/>
      <c r="F25" s="2311"/>
      <c r="G25" s="2311"/>
      <c r="H25" s="2311"/>
      <c r="I25" s="2311"/>
      <c r="J25" s="2311"/>
      <c r="K25" s="2311"/>
      <c r="L25" s="2311"/>
      <c r="M25" s="2311"/>
      <c r="N25" s="2311"/>
    </row>
    <row r="26" spans="1:19" x14ac:dyDescent="0.2">
      <c r="A26" s="2311" t="s">
        <v>904</v>
      </c>
      <c r="B26" s="2311"/>
      <c r="C26" s="2311"/>
      <c r="D26" s="2311"/>
      <c r="E26" s="2311"/>
      <c r="F26" s="2311"/>
      <c r="G26" s="2311"/>
      <c r="H26" s="2311"/>
      <c r="I26" s="2311"/>
      <c r="J26" s="2311"/>
      <c r="K26" s="2311"/>
      <c r="L26" s="2311"/>
      <c r="M26" s="2311"/>
      <c r="N26" s="2311"/>
    </row>
  </sheetData>
  <mergeCells count="28">
    <mergeCell ref="A2:N2"/>
    <mergeCell ref="A3:N3"/>
    <mergeCell ref="A4:N4"/>
    <mergeCell ref="A16:B16"/>
    <mergeCell ref="A17:B17"/>
    <mergeCell ref="A25:N25"/>
    <mergeCell ref="A26:N26"/>
    <mergeCell ref="A7:B12"/>
    <mergeCell ref="C10:D12"/>
    <mergeCell ref="E10:F12"/>
    <mergeCell ref="G10:H12"/>
    <mergeCell ref="I10:J12"/>
    <mergeCell ref="K10:L12"/>
    <mergeCell ref="M10:N12"/>
    <mergeCell ref="G7:J9"/>
    <mergeCell ref="A23:N23"/>
    <mergeCell ref="A24:N24"/>
    <mergeCell ref="A18:B18"/>
    <mergeCell ref="A19:B19"/>
    <mergeCell ref="A20:B20"/>
    <mergeCell ref="A21:B21"/>
    <mergeCell ref="P11:R12"/>
    <mergeCell ref="A5:N5"/>
    <mergeCell ref="A6:N6"/>
    <mergeCell ref="A14:B14"/>
    <mergeCell ref="A15:B15"/>
    <mergeCell ref="K7:N9"/>
    <mergeCell ref="C7:F9"/>
  </mergeCells>
  <printOptions horizontalCentered="1"/>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pageSetUpPr fitToPage="1"/>
  </sheetPr>
  <dimension ref="A1:M43"/>
  <sheetViews>
    <sheetView workbookViewId="0"/>
  </sheetViews>
  <sheetFormatPr defaultRowHeight="12.75" x14ac:dyDescent="0.2"/>
  <cols>
    <col min="1" max="1" width="10.7109375" style="1" customWidth="1"/>
    <col min="2" max="2" width="22.28515625" style="1" customWidth="1"/>
    <col min="3" max="3" width="18.7109375" style="1" customWidth="1"/>
    <col min="4" max="4" width="5.7109375" style="1" customWidth="1"/>
    <col min="5" max="5" width="9.140625" style="1" customWidth="1"/>
    <col min="6" max="6" width="8.7109375" style="1" customWidth="1"/>
    <col min="7" max="7" width="18.7109375" style="1" customWidth="1"/>
    <col min="8" max="8" width="7.7109375" style="1" customWidth="1"/>
    <col min="9" max="9" width="10.28515625" style="1" customWidth="1"/>
    <col min="10" max="10" width="8.140625" style="1" customWidth="1"/>
  </cols>
  <sheetData>
    <row r="1" spans="1:13" ht="9.75" customHeight="1" x14ac:dyDescent="0.2">
      <c r="A1" s="1552"/>
      <c r="B1" s="1553"/>
      <c r="C1" s="1553"/>
      <c r="D1" s="1553"/>
      <c r="E1" s="1553"/>
      <c r="F1" s="1553"/>
      <c r="G1" s="1553"/>
      <c r="H1" s="1553"/>
      <c r="I1" s="1553"/>
      <c r="J1" s="1554"/>
    </row>
    <row r="2" spans="1:13" ht="23.25" x14ac:dyDescent="0.35">
      <c r="A2" s="2281" t="s">
        <v>920</v>
      </c>
      <c r="B2" s="2282"/>
      <c r="C2" s="2282"/>
      <c r="D2" s="2282"/>
      <c r="E2" s="2282"/>
      <c r="F2" s="2282"/>
      <c r="G2" s="2282"/>
      <c r="H2" s="2282"/>
      <c r="I2" s="2282"/>
      <c r="J2" s="2421"/>
    </row>
    <row r="3" spans="1:13" ht="20.25" x14ac:dyDescent="0.2">
      <c r="A3" s="2273" t="s">
        <v>941</v>
      </c>
      <c r="B3" s="2274"/>
      <c r="C3" s="2274"/>
      <c r="D3" s="2274"/>
      <c r="E3" s="2274"/>
      <c r="F3" s="2274"/>
      <c r="G3" s="2274"/>
      <c r="H3" s="2274"/>
      <c r="I3" s="2274"/>
      <c r="J3" s="2275"/>
    </row>
    <row r="4" spans="1:13" ht="20.25" x14ac:dyDescent="0.2">
      <c r="A4" s="2273" t="s">
        <v>205</v>
      </c>
      <c r="B4" s="2274"/>
      <c r="C4" s="2274"/>
      <c r="D4" s="2274"/>
      <c r="E4" s="2274"/>
      <c r="F4" s="2274"/>
      <c r="G4" s="2274"/>
      <c r="H4" s="2274"/>
      <c r="I4" s="2274"/>
      <c r="J4" s="2275"/>
    </row>
    <row r="5" spans="1:13" ht="12" customHeight="1" x14ac:dyDescent="0.2">
      <c r="A5" s="2529"/>
      <c r="B5" s="2530"/>
      <c r="C5" s="2530"/>
      <c r="D5" s="2530"/>
      <c r="E5" s="2530"/>
      <c r="F5" s="2530"/>
      <c r="G5" s="2530"/>
      <c r="H5" s="2530"/>
      <c r="I5" s="2530"/>
      <c r="J5" s="2531"/>
    </row>
    <row r="6" spans="1:13" x14ac:dyDescent="0.2">
      <c r="A6" s="2542" t="s">
        <v>921</v>
      </c>
      <c r="B6" s="2543"/>
      <c r="C6" s="2548" t="s">
        <v>922</v>
      </c>
      <c r="D6" s="2488"/>
      <c r="E6" s="2488"/>
      <c r="F6" s="2489"/>
      <c r="G6" s="2487" t="s">
        <v>923</v>
      </c>
      <c r="H6" s="2488"/>
      <c r="I6" s="2488"/>
      <c r="J6" s="2553"/>
    </row>
    <row r="7" spans="1:13" x14ac:dyDescent="0.2">
      <c r="A7" s="2544"/>
      <c r="B7" s="2545"/>
      <c r="C7" s="2549"/>
      <c r="D7" s="2491"/>
      <c r="E7" s="2491"/>
      <c r="F7" s="2492"/>
      <c r="G7" s="2490"/>
      <c r="H7" s="2491"/>
      <c r="I7" s="2491"/>
      <c r="J7" s="2554"/>
    </row>
    <row r="8" spans="1:13" ht="13.5" thickBot="1" x14ac:dyDescent="0.25">
      <c r="A8" s="2546"/>
      <c r="B8" s="2547"/>
      <c r="C8" s="2550"/>
      <c r="D8" s="2551"/>
      <c r="E8" s="2551"/>
      <c r="F8" s="2552"/>
      <c r="G8" s="2555"/>
      <c r="H8" s="2551"/>
      <c r="I8" s="2551"/>
      <c r="J8" s="2556"/>
    </row>
    <row r="9" spans="1:13" x14ac:dyDescent="0.2">
      <c r="A9" s="143"/>
      <c r="B9" s="1240"/>
      <c r="C9" s="144"/>
      <c r="D9" s="144"/>
      <c r="E9" s="144"/>
      <c r="F9" s="387"/>
      <c r="G9" s="1242"/>
      <c r="H9" s="387"/>
      <c r="I9" s="387"/>
      <c r="J9" s="2027"/>
    </row>
    <row r="10" spans="1:13" ht="19.5" customHeight="1" x14ac:dyDescent="0.2">
      <c r="A10" s="2540" t="s">
        <v>924</v>
      </c>
      <c r="B10" s="2541"/>
      <c r="C10" s="1408">
        <v>39990.586789095469</v>
      </c>
      <c r="D10" s="2056"/>
      <c r="E10" s="1395">
        <v>5.006765330141872E-2</v>
      </c>
      <c r="F10" s="1323"/>
      <c r="G10" s="1318">
        <v>5980017.0961687118</v>
      </c>
      <c r="H10" s="1319"/>
      <c r="I10" s="1395">
        <v>1.1103132065806765E-3</v>
      </c>
      <c r="J10" s="2057"/>
      <c r="L10" s="355"/>
      <c r="M10" s="355"/>
    </row>
    <row r="11" spans="1:13" ht="19.5" customHeight="1" x14ac:dyDescent="0.2">
      <c r="A11" s="2540" t="s">
        <v>925</v>
      </c>
      <c r="B11" s="2541"/>
      <c r="C11" s="1408">
        <v>107912.00461140889</v>
      </c>
      <c r="D11" s="2056"/>
      <c r="E11" s="1395">
        <v>0.13510431498390435</v>
      </c>
      <c r="F11" s="1323"/>
      <c r="G11" s="1320">
        <v>105075829.50143485</v>
      </c>
      <c r="H11" s="1321"/>
      <c r="I11" s="1395">
        <v>1.9509489573635005E-2</v>
      </c>
      <c r="J11" s="2057"/>
      <c r="L11" s="355"/>
      <c r="M11" s="355"/>
    </row>
    <row r="12" spans="1:13" ht="19.5" customHeight="1" x14ac:dyDescent="0.2">
      <c r="A12" s="2540" t="s">
        <v>926</v>
      </c>
      <c r="B12" s="2541"/>
      <c r="C12" s="1408">
        <v>93713.140554457088</v>
      </c>
      <c r="D12" s="2056"/>
      <c r="E12" s="1395">
        <v>0.11732753649784108</v>
      </c>
      <c r="F12" s="1323"/>
      <c r="G12" s="1320">
        <v>143291709.45007771</v>
      </c>
      <c r="H12" s="1322"/>
      <c r="I12" s="1395">
        <v>2.6605053938369847E-2</v>
      </c>
      <c r="J12" s="2057"/>
      <c r="L12" s="355"/>
      <c r="M12" s="355"/>
    </row>
    <row r="13" spans="1:13" ht="19.5" customHeight="1" x14ac:dyDescent="0.2">
      <c r="A13" s="2540" t="s">
        <v>927</v>
      </c>
      <c r="B13" s="2541"/>
      <c r="C13" s="1408">
        <v>68607.737657584687</v>
      </c>
      <c r="D13" s="2056"/>
      <c r="E13" s="1395">
        <v>8.5895924482190744E-2</v>
      </c>
      <c r="F13" s="1323"/>
      <c r="G13" s="1320">
        <v>146678392.05082849</v>
      </c>
      <c r="H13" s="1322"/>
      <c r="I13" s="1395">
        <v>2.7233861240696745E-2</v>
      </c>
      <c r="J13" s="2057"/>
      <c r="L13" s="355"/>
      <c r="M13" s="355"/>
    </row>
    <row r="14" spans="1:13" ht="19.5" customHeight="1" x14ac:dyDescent="0.2">
      <c r="A14" s="2540" t="s">
        <v>928</v>
      </c>
      <c r="B14" s="2541"/>
      <c r="C14" s="1408">
        <v>56709.724700146086</v>
      </c>
      <c r="D14" s="2056"/>
      <c r="E14" s="1395">
        <v>7.0999779275057684E-2</v>
      </c>
      <c r="F14" s="1323"/>
      <c r="G14" s="1320">
        <v>156645750.20342761</v>
      </c>
      <c r="H14" s="1322"/>
      <c r="I14" s="1395">
        <v>2.9084506349828745E-2</v>
      </c>
      <c r="J14" s="2057"/>
      <c r="L14" s="355"/>
      <c r="M14" s="355"/>
    </row>
    <row r="15" spans="1:13" ht="19.5" customHeight="1" x14ac:dyDescent="0.2">
      <c r="A15" s="2540" t="s">
        <v>929</v>
      </c>
      <c r="B15" s="2541"/>
      <c r="C15" s="1408">
        <v>43115.880702476221</v>
      </c>
      <c r="D15" s="2056"/>
      <c r="E15" s="1395">
        <v>5.3980477410387515E-2</v>
      </c>
      <c r="F15" s="1323"/>
      <c r="G15" s="1320">
        <v>146932745.29283482</v>
      </c>
      <c r="H15" s="1322"/>
      <c r="I15" s="1395">
        <v>2.7281087153130535E-2</v>
      </c>
      <c r="J15" s="2057"/>
      <c r="L15" s="355"/>
      <c r="M15" s="355"/>
    </row>
    <row r="16" spans="1:13" ht="19.5" customHeight="1" x14ac:dyDescent="0.2">
      <c r="A16" s="2540" t="s">
        <v>930</v>
      </c>
      <c r="B16" s="2541"/>
      <c r="C16" s="1408">
        <v>38780.469695021704</v>
      </c>
      <c r="D16" s="2056"/>
      <c r="E16" s="1395">
        <v>4.8552603686374651E-2</v>
      </c>
      <c r="F16" s="1323"/>
      <c r="G16" s="1320">
        <v>156300580.60073999</v>
      </c>
      <c r="H16" s="1322"/>
      <c r="I16" s="1395">
        <v>2.9020418511581627E-2</v>
      </c>
      <c r="J16" s="2057"/>
      <c r="L16" s="355"/>
      <c r="M16" s="355"/>
    </row>
    <row r="17" spans="1:13" ht="19.5" customHeight="1" x14ac:dyDescent="0.2">
      <c r="A17" s="2540" t="s">
        <v>931</v>
      </c>
      <c r="B17" s="2541"/>
      <c r="C17" s="1408">
        <v>29722.215288326926</v>
      </c>
      <c r="D17" s="2056"/>
      <c r="E17" s="1395">
        <v>3.721179632232495E-2</v>
      </c>
      <c r="F17" s="1323"/>
      <c r="G17" s="1320">
        <v>139136070.93589711</v>
      </c>
      <c r="H17" s="1322"/>
      <c r="I17" s="1395">
        <v>2.5833474150240784E-2</v>
      </c>
      <c r="J17" s="2057"/>
      <c r="L17" s="355"/>
      <c r="M17" s="355"/>
    </row>
    <row r="18" spans="1:13" ht="19.5" customHeight="1" x14ac:dyDescent="0.2">
      <c r="A18" s="2540" t="s">
        <v>932</v>
      </c>
      <c r="B18" s="2541"/>
      <c r="C18" s="1408">
        <v>28270.357260370551</v>
      </c>
      <c r="D18" s="2056"/>
      <c r="E18" s="1395">
        <v>3.539409045144179E-2</v>
      </c>
      <c r="F18" s="1323"/>
      <c r="G18" s="1320">
        <v>149247693.634996</v>
      </c>
      <c r="H18" s="1322"/>
      <c r="I18" s="1395">
        <v>2.7710904940524549E-2</v>
      </c>
      <c r="J18" s="2057"/>
      <c r="L18" s="355"/>
      <c r="M18" s="355"/>
    </row>
    <row r="19" spans="1:13" ht="19.5" customHeight="1" x14ac:dyDescent="0.2">
      <c r="A19" s="2540" t="s">
        <v>933</v>
      </c>
      <c r="B19" s="2541"/>
      <c r="C19" s="1408">
        <v>23115.546007593472</v>
      </c>
      <c r="D19" s="2056"/>
      <c r="E19" s="1395">
        <v>2.8940339122424791E-2</v>
      </c>
      <c r="F19" s="1323"/>
      <c r="G19" s="1320">
        <v>137593617.04488406</v>
      </c>
      <c r="H19" s="1322"/>
      <c r="I19" s="1395">
        <v>2.5547085850978098E-2</v>
      </c>
      <c r="J19" s="2057"/>
      <c r="L19" s="355"/>
      <c r="M19" s="355"/>
    </row>
    <row r="20" spans="1:13" ht="19.5" customHeight="1" x14ac:dyDescent="0.2">
      <c r="A20" s="2540" t="s">
        <v>934</v>
      </c>
      <c r="B20" s="2541"/>
      <c r="C20" s="1408">
        <v>22111.555536311098</v>
      </c>
      <c r="D20" s="2056"/>
      <c r="E20" s="1395">
        <v>2.7683357145661183E-2</v>
      </c>
      <c r="F20" s="1323"/>
      <c r="G20" s="1320">
        <v>145453071.75940093</v>
      </c>
      <c r="H20" s="1322"/>
      <c r="I20" s="1395">
        <v>2.7006355318893456E-2</v>
      </c>
      <c r="J20" s="2057"/>
      <c r="L20" s="355"/>
      <c r="M20" s="355"/>
    </row>
    <row r="21" spans="1:13" ht="19.5" customHeight="1" x14ac:dyDescent="0.2">
      <c r="A21" s="2540" t="s">
        <v>935</v>
      </c>
      <c r="B21" s="2541"/>
      <c r="C21" s="1408">
        <v>18746.555702552359</v>
      </c>
      <c r="D21" s="2056"/>
      <c r="E21" s="1395">
        <v>2.3470424589195064E-2</v>
      </c>
      <c r="F21" s="1323"/>
      <c r="G21" s="1320">
        <v>135724590.46671194</v>
      </c>
      <c r="H21" s="1322"/>
      <c r="I21" s="1395">
        <v>2.5200062613448503E-2</v>
      </c>
      <c r="J21" s="2057"/>
      <c r="L21" s="355"/>
      <c r="M21" s="355"/>
    </row>
    <row r="22" spans="1:13" ht="19.5" customHeight="1" x14ac:dyDescent="0.2">
      <c r="A22" s="2540" t="s">
        <v>936</v>
      </c>
      <c r="B22" s="2541"/>
      <c r="C22" s="1408">
        <v>44996.830240062351</v>
      </c>
      <c r="D22" s="2056"/>
      <c r="E22" s="1395">
        <v>5.6335399828055202E-2</v>
      </c>
      <c r="F22" s="1323"/>
      <c r="G22" s="1320">
        <v>379502801.8446129</v>
      </c>
      <c r="H22" s="1322"/>
      <c r="I22" s="1395">
        <v>7.0462503040736341E-2</v>
      </c>
      <c r="J22" s="2057"/>
      <c r="L22" s="355"/>
      <c r="M22" s="355"/>
    </row>
    <row r="23" spans="1:13" ht="19.5" customHeight="1" x14ac:dyDescent="0.2">
      <c r="A23" s="2540" t="s">
        <v>937</v>
      </c>
      <c r="B23" s="2541"/>
      <c r="C23" s="1408">
        <v>49352.690342423535</v>
      </c>
      <c r="D23" s="2056"/>
      <c r="E23" s="1395">
        <v>6.1788875531841814E-2</v>
      </c>
      <c r="F23" s="1323"/>
      <c r="G23" s="1320">
        <v>532609865.19571704</v>
      </c>
      <c r="H23" s="1322"/>
      <c r="I23" s="1395">
        <v>9.8889979371603209E-2</v>
      </c>
      <c r="J23" s="2057"/>
      <c r="L23" s="355"/>
      <c r="M23" s="355"/>
    </row>
    <row r="24" spans="1:13" ht="19.5" customHeight="1" x14ac:dyDescent="0.2">
      <c r="A24" s="2540" t="s">
        <v>938</v>
      </c>
      <c r="B24" s="2541"/>
      <c r="C24" s="1408">
        <v>67071.952326106955</v>
      </c>
      <c r="D24" s="2056"/>
      <c r="E24" s="1395">
        <v>8.3973142805408782E-2</v>
      </c>
      <c r="F24" s="1323"/>
      <c r="G24" s="1320">
        <v>1019302473.4056735</v>
      </c>
      <c r="H24" s="1322"/>
      <c r="I24" s="1395">
        <v>0.18925447528365036</v>
      </c>
      <c r="J24" s="2057"/>
      <c r="L24" s="355"/>
      <c r="M24" s="355"/>
    </row>
    <row r="25" spans="1:13" ht="19.5" customHeight="1" x14ac:dyDescent="0.2">
      <c r="A25" s="2540" t="s">
        <v>939</v>
      </c>
      <c r="B25" s="2541"/>
      <c r="C25" s="1408">
        <v>37271.811392287666</v>
      </c>
      <c r="D25" s="2056"/>
      <c r="E25" s="1395">
        <v>4.666378466879046E-2</v>
      </c>
      <c r="F25" s="1323"/>
      <c r="G25" s="1320">
        <v>777714336.68330646</v>
      </c>
      <c r="H25" s="1322"/>
      <c r="I25" s="1395">
        <v>0.144398667274687</v>
      </c>
      <c r="J25" s="2057"/>
      <c r="L25" s="355"/>
      <c r="M25" s="355"/>
    </row>
    <row r="26" spans="1:13" ht="19.5" customHeight="1" x14ac:dyDescent="0.2">
      <c r="A26" s="2540" t="s">
        <v>940</v>
      </c>
      <c r="B26" s="2541"/>
      <c r="C26" s="1408">
        <v>13748.750061963878</v>
      </c>
      <c r="D26" s="2056"/>
      <c r="E26" s="1395">
        <v>1.7213242082708545E-2</v>
      </c>
      <c r="F26" s="1323"/>
      <c r="G26" s="1320">
        <v>370173309.22005236</v>
      </c>
      <c r="H26" s="1322"/>
      <c r="I26" s="1395">
        <v>6.8730290790309304E-2</v>
      </c>
      <c r="J26" s="2057"/>
      <c r="L26" s="355"/>
      <c r="M26" s="355"/>
    </row>
    <row r="27" spans="1:13" ht="19.5" customHeight="1" x14ac:dyDescent="0.2">
      <c r="A27" s="2540" t="s">
        <v>942</v>
      </c>
      <c r="B27" s="2541"/>
      <c r="C27" s="1408">
        <v>15493.19113181098</v>
      </c>
      <c r="D27" s="2056"/>
      <c r="E27" s="1395">
        <v>1.9397257814972729E-2</v>
      </c>
      <c r="F27" s="1323"/>
      <c r="G27" s="1320">
        <v>738520210.61323512</v>
      </c>
      <c r="H27" s="1322"/>
      <c r="I27" s="1395">
        <v>0.13712147139110514</v>
      </c>
      <c r="J27" s="2057"/>
      <c r="L27" s="355"/>
      <c r="M27" s="355"/>
    </row>
    <row r="28" spans="1:13" ht="19.5" customHeight="1" x14ac:dyDescent="0.2">
      <c r="A28" s="2540" t="s">
        <v>12</v>
      </c>
      <c r="B28" s="2541"/>
      <c r="C28" s="1408">
        <v>798730.99999999988</v>
      </c>
      <c r="D28" s="2056"/>
      <c r="E28" s="1395">
        <v>1</v>
      </c>
      <c r="F28" s="1323"/>
      <c r="G28" s="1318">
        <v>5385883065</v>
      </c>
      <c r="H28" s="1319"/>
      <c r="I28" s="1395">
        <v>1</v>
      </c>
      <c r="J28" s="2057"/>
      <c r="L28" s="355"/>
      <c r="M28" s="355"/>
    </row>
    <row r="29" spans="1:13" ht="6.75" customHeight="1" thickBot="1" x14ac:dyDescent="0.25">
      <c r="A29" s="643"/>
      <c r="B29" s="644"/>
      <c r="C29" s="1891"/>
      <c r="D29" s="1891"/>
      <c r="E29" s="1891"/>
      <c r="F29" s="1006"/>
      <c r="G29" s="646"/>
      <c r="H29" s="1006"/>
      <c r="I29" s="1006"/>
      <c r="J29" s="426"/>
      <c r="M29" s="355"/>
    </row>
    <row r="30" spans="1:13" x14ac:dyDescent="0.2">
      <c r="A30" s="21"/>
      <c r="B30" s="21"/>
      <c r="C30" s="22"/>
      <c r="D30" s="22"/>
      <c r="E30" s="22"/>
      <c r="F30" s="26"/>
      <c r="G30" s="1316"/>
      <c r="H30" s="26"/>
      <c r="I30" s="26"/>
      <c r="J30" s="26"/>
    </row>
    <row r="31" spans="1:13" x14ac:dyDescent="0.2">
      <c r="A31" s="61" t="s">
        <v>884</v>
      </c>
    </row>
    <row r="32" spans="1:13" x14ac:dyDescent="0.2">
      <c r="A32" s="61" t="s">
        <v>169</v>
      </c>
    </row>
    <row r="33" spans="1:3" x14ac:dyDescent="0.2">
      <c r="A33" s="61" t="s">
        <v>902</v>
      </c>
      <c r="C33" s="178"/>
    </row>
    <row r="34" spans="1:3" x14ac:dyDescent="0.2">
      <c r="A34" s="25"/>
    </row>
    <row r="35" spans="1:3" x14ac:dyDescent="0.2">
      <c r="A35" s="25"/>
    </row>
    <row r="36" spans="1:3" x14ac:dyDescent="0.2">
      <c r="A36" s="25"/>
    </row>
    <row r="37" spans="1:3" x14ac:dyDescent="0.2">
      <c r="A37" s="25"/>
    </row>
    <row r="38" spans="1:3" x14ac:dyDescent="0.2">
      <c r="A38" s="25"/>
    </row>
    <row r="39" spans="1:3" x14ac:dyDescent="0.2">
      <c r="A39" s="25"/>
    </row>
    <row r="40" spans="1:3" x14ac:dyDescent="0.2">
      <c r="A40" s="25"/>
    </row>
    <row r="41" spans="1:3" x14ac:dyDescent="0.2">
      <c r="A41" s="25"/>
    </row>
    <row r="42" spans="1:3" x14ac:dyDescent="0.2">
      <c r="A42" s="25"/>
    </row>
    <row r="43" spans="1:3" x14ac:dyDescent="0.2">
      <c r="A43" s="25"/>
    </row>
  </sheetData>
  <mergeCells count="26">
    <mergeCell ref="A10:B10"/>
    <mergeCell ref="A18:B18"/>
    <mergeCell ref="A17:B17"/>
    <mergeCell ref="A16:B16"/>
    <mergeCell ref="A15:B15"/>
    <mergeCell ref="A14:B14"/>
    <mergeCell ref="A13:B13"/>
    <mergeCell ref="A12:B12"/>
    <mergeCell ref="A11:B11"/>
    <mergeCell ref="A2:J2"/>
    <mergeCell ref="A3:J3"/>
    <mergeCell ref="A5:J5"/>
    <mergeCell ref="A4:J4"/>
    <mergeCell ref="A6:B8"/>
    <mergeCell ref="C6:F8"/>
    <mergeCell ref="G6:J8"/>
    <mergeCell ref="A28:B28"/>
    <mergeCell ref="A27:B27"/>
    <mergeCell ref="A26:B26"/>
    <mergeCell ref="A25:B25"/>
    <mergeCell ref="A24:B24"/>
    <mergeCell ref="A23:B23"/>
    <mergeCell ref="A22:B22"/>
    <mergeCell ref="A21:B21"/>
    <mergeCell ref="A20:B20"/>
    <mergeCell ref="A19:B19"/>
  </mergeCells>
  <printOptions horizontalCentered="1"/>
  <pageMargins left="0.7" right="0.7" top="0.75" bottom="0.75" header="0.3" footer="0.3"/>
  <pageSetup scale="9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pageSetUpPr fitToPage="1"/>
  </sheetPr>
  <dimension ref="A1:K33"/>
  <sheetViews>
    <sheetView workbookViewId="0"/>
  </sheetViews>
  <sheetFormatPr defaultRowHeight="12.75" x14ac:dyDescent="0.2"/>
  <cols>
    <col min="1" max="1" width="10.7109375" style="1" customWidth="1"/>
    <col min="2" max="2" width="22.28515625" style="1" customWidth="1"/>
    <col min="3" max="3" width="23.7109375" style="1327" customWidth="1"/>
    <col min="4" max="4" width="11" style="1327" customWidth="1"/>
    <col min="5" max="5" width="8.140625" style="1" customWidth="1"/>
    <col min="6" max="6" width="21.140625" style="1" customWidth="1"/>
    <col min="7" max="7" width="6.140625" style="1" customWidth="1"/>
    <col min="8" max="8" width="12" style="1" customWidth="1"/>
    <col min="9" max="9" width="8.140625" style="1" customWidth="1"/>
    <col min="11" max="11" width="22.7109375" bestFit="1" customWidth="1"/>
  </cols>
  <sheetData>
    <row r="1" spans="1:11" ht="8.25" customHeight="1" x14ac:dyDescent="0.2">
      <c r="A1" s="1552"/>
      <c r="B1" s="1553"/>
      <c r="C1" s="2058"/>
      <c r="D1" s="2058"/>
      <c r="E1" s="1553"/>
      <c r="F1" s="1553"/>
      <c r="G1" s="1553"/>
      <c r="H1" s="1553"/>
      <c r="I1" s="1554"/>
    </row>
    <row r="2" spans="1:11" ht="23.25" x14ac:dyDescent="0.35">
      <c r="A2" s="2281" t="s">
        <v>943</v>
      </c>
      <c r="B2" s="2282"/>
      <c r="C2" s="2282"/>
      <c r="D2" s="2282"/>
      <c r="E2" s="2282"/>
      <c r="F2" s="2282"/>
      <c r="G2" s="2282"/>
      <c r="H2" s="2282"/>
      <c r="I2" s="2421"/>
    </row>
    <row r="3" spans="1:11" ht="20.25" x14ac:dyDescent="0.2">
      <c r="A3" s="2273" t="s">
        <v>945</v>
      </c>
      <c r="B3" s="2274"/>
      <c r="C3" s="2274"/>
      <c r="D3" s="2274"/>
      <c r="E3" s="2274"/>
      <c r="F3" s="2274"/>
      <c r="G3" s="2274"/>
      <c r="H3" s="2274"/>
      <c r="I3" s="2275"/>
    </row>
    <row r="4" spans="1:11" ht="20.25" x14ac:dyDescent="0.2">
      <c r="A4" s="2273" t="s">
        <v>205</v>
      </c>
      <c r="B4" s="2274"/>
      <c r="C4" s="2274"/>
      <c r="D4" s="2274"/>
      <c r="E4" s="2274"/>
      <c r="F4" s="2274"/>
      <c r="G4" s="2274"/>
      <c r="H4" s="2274"/>
      <c r="I4" s="2275"/>
    </row>
    <row r="5" spans="1:11" ht="10.5" customHeight="1" x14ac:dyDescent="0.2">
      <c r="A5" s="2529"/>
      <c r="B5" s="2530"/>
      <c r="C5" s="2530"/>
      <c r="D5" s="2530"/>
      <c r="E5" s="2530"/>
      <c r="F5" s="2530"/>
      <c r="G5" s="2530"/>
      <c r="H5" s="2530"/>
      <c r="I5" s="2531"/>
    </row>
    <row r="6" spans="1:11" x14ac:dyDescent="0.2">
      <c r="A6" s="2542" t="s">
        <v>921</v>
      </c>
      <c r="B6" s="2543"/>
      <c r="C6" s="2548" t="s">
        <v>944</v>
      </c>
      <c r="D6" s="2488"/>
      <c r="E6" s="2489"/>
      <c r="F6" s="2487" t="s">
        <v>923</v>
      </c>
      <c r="G6" s="2488"/>
      <c r="H6" s="2488"/>
      <c r="I6" s="2553"/>
    </row>
    <row r="7" spans="1:11" x14ac:dyDescent="0.2">
      <c r="A7" s="2544"/>
      <c r="B7" s="2545"/>
      <c r="C7" s="2549"/>
      <c r="D7" s="2491"/>
      <c r="E7" s="2492"/>
      <c r="F7" s="2490"/>
      <c r="G7" s="2491"/>
      <c r="H7" s="2491"/>
      <c r="I7" s="2554"/>
    </row>
    <row r="8" spans="1:11" ht="13.5" thickBot="1" x14ac:dyDescent="0.25">
      <c r="A8" s="2546"/>
      <c r="B8" s="2547"/>
      <c r="C8" s="2550"/>
      <c r="D8" s="2551"/>
      <c r="E8" s="2552"/>
      <c r="F8" s="2555"/>
      <c r="G8" s="2551"/>
      <c r="H8" s="2551"/>
      <c r="I8" s="2556"/>
    </row>
    <row r="9" spans="1:11" x14ac:dyDescent="0.2">
      <c r="A9" s="143"/>
      <c r="B9" s="1240"/>
      <c r="C9" s="1324"/>
      <c r="D9" s="1324"/>
      <c r="E9" s="387"/>
      <c r="F9" s="1242"/>
      <c r="G9" s="387"/>
      <c r="H9" s="387"/>
      <c r="I9" s="2027"/>
    </row>
    <row r="10" spans="1:11" ht="19.5" customHeight="1" x14ac:dyDescent="0.2">
      <c r="A10" s="2540" t="s">
        <v>924</v>
      </c>
      <c r="B10" s="2541"/>
      <c r="C10" s="1328">
        <v>28517.737321305598</v>
      </c>
      <c r="D10" s="1323">
        <v>4.3685068903942983E-2</v>
      </c>
      <c r="E10" s="1317"/>
      <c r="F10" s="1318">
        <v>4490556.3213080009</v>
      </c>
      <c r="G10" s="1319"/>
      <c r="H10" s="1323">
        <v>9.139898180983429E-4</v>
      </c>
      <c r="I10" s="2057"/>
      <c r="K10" s="1333"/>
    </row>
    <row r="11" spans="1:11" ht="19.5" customHeight="1" x14ac:dyDescent="0.2">
      <c r="A11" s="2540" t="s">
        <v>925</v>
      </c>
      <c r="B11" s="2541"/>
      <c r="C11" s="1329">
        <v>68571.056967962213</v>
      </c>
      <c r="D11" s="1323">
        <v>0.10504098956769854</v>
      </c>
      <c r="E11" s="1317"/>
      <c r="F11" s="1330">
        <v>66875759.820982367</v>
      </c>
      <c r="G11" s="1321"/>
      <c r="H11" s="1323">
        <v>1.3611623856922059E-2</v>
      </c>
      <c r="I11" s="2057"/>
      <c r="K11" s="1333"/>
    </row>
    <row r="12" spans="1:11" ht="19.5" customHeight="1" x14ac:dyDescent="0.2">
      <c r="A12" s="2540" t="s">
        <v>926</v>
      </c>
      <c r="B12" s="2541"/>
      <c r="C12" s="1329">
        <v>67604.371128613624</v>
      </c>
      <c r="D12" s="1323">
        <v>0.10356016600078606</v>
      </c>
      <c r="E12" s="1317"/>
      <c r="F12" s="1331">
        <v>104912362.27551545</v>
      </c>
      <c r="G12" s="1322"/>
      <c r="H12" s="1323">
        <v>2.1353441322507563E-2</v>
      </c>
      <c r="I12" s="2057"/>
      <c r="K12" s="1333"/>
    </row>
    <row r="13" spans="1:11" ht="19.5" customHeight="1" x14ac:dyDescent="0.2">
      <c r="A13" s="2540" t="s">
        <v>927</v>
      </c>
      <c r="B13" s="2541"/>
      <c r="C13" s="1329">
        <v>54413.200411734557</v>
      </c>
      <c r="D13" s="1323">
        <v>8.3353191120629097E-2</v>
      </c>
      <c r="E13" s="1317"/>
      <c r="F13" s="1331">
        <v>117328063.34745321</v>
      </c>
      <c r="G13" s="1322"/>
      <c r="H13" s="1323">
        <v>2.3880483308476558E-2</v>
      </c>
      <c r="I13" s="2057"/>
      <c r="K13" s="1333"/>
    </row>
    <row r="14" spans="1:11" ht="19.5" customHeight="1" x14ac:dyDescent="0.2">
      <c r="A14" s="2540" t="s">
        <v>928</v>
      </c>
      <c r="B14" s="2541"/>
      <c r="C14" s="1329">
        <v>46405.970893953687</v>
      </c>
      <c r="D14" s="1323">
        <v>7.1087268012044652E-2</v>
      </c>
      <c r="E14" s="1317"/>
      <c r="F14" s="1331">
        <v>128667448.94755903</v>
      </c>
      <c r="G14" s="1322"/>
      <c r="H14" s="1323">
        <v>2.6188456361349626E-2</v>
      </c>
      <c r="I14" s="2057"/>
      <c r="K14" s="1333"/>
    </row>
    <row r="15" spans="1:11" ht="19.5" customHeight="1" x14ac:dyDescent="0.2">
      <c r="A15" s="2540" t="s">
        <v>929</v>
      </c>
      <c r="B15" s="2541"/>
      <c r="C15" s="1329">
        <v>35366.358001330111</v>
      </c>
      <c r="D15" s="1323">
        <v>5.4176170036301069E-2</v>
      </c>
      <c r="E15" s="1317"/>
      <c r="F15" s="1331">
        <v>121155836.97739811</v>
      </c>
      <c r="G15" s="1322"/>
      <c r="H15" s="1323">
        <v>2.4659572996574695E-2</v>
      </c>
      <c r="I15" s="2057"/>
      <c r="K15" s="1333"/>
    </row>
    <row r="16" spans="1:11" ht="19.5" customHeight="1" x14ac:dyDescent="0.2">
      <c r="A16" s="2540" t="s">
        <v>930</v>
      </c>
      <c r="B16" s="2541"/>
      <c r="C16" s="1329">
        <v>32669.334813178863</v>
      </c>
      <c r="D16" s="1323">
        <v>5.0044718705416685E-2</v>
      </c>
      <c r="E16" s="1317"/>
      <c r="F16" s="1331">
        <v>132266473.93793614</v>
      </c>
      <c r="G16" s="1322"/>
      <c r="H16" s="1323">
        <v>2.6920987469060579E-2</v>
      </c>
      <c r="I16" s="2057"/>
      <c r="K16" s="1333"/>
    </row>
    <row r="17" spans="1:11" ht="19.5" customHeight="1" x14ac:dyDescent="0.2">
      <c r="A17" s="2540" t="s">
        <v>931</v>
      </c>
      <c r="B17" s="2541"/>
      <c r="C17" s="1329">
        <v>25405.554383967028</v>
      </c>
      <c r="D17" s="1323">
        <v>3.8917652592911231E-2</v>
      </c>
      <c r="E17" s="1317"/>
      <c r="F17" s="1331">
        <v>119722382.45387438</v>
      </c>
      <c r="G17" s="1322"/>
      <c r="H17" s="1323">
        <v>2.4367813413693866E-2</v>
      </c>
      <c r="I17" s="2057"/>
      <c r="K17" s="1333"/>
    </row>
    <row r="18" spans="1:11" ht="19.5" customHeight="1" x14ac:dyDescent="0.2">
      <c r="A18" s="2540" t="s">
        <v>932</v>
      </c>
      <c r="B18" s="2541"/>
      <c r="C18" s="1329">
        <v>24765.137641911639</v>
      </c>
      <c r="D18" s="1323">
        <v>3.7936626321832319E-2</v>
      </c>
      <c r="E18" s="1317"/>
      <c r="F18" s="1331">
        <v>131635671.13545844</v>
      </c>
      <c r="G18" s="1322"/>
      <c r="H18" s="1323">
        <v>2.6792596397344864E-2</v>
      </c>
      <c r="I18" s="2057"/>
      <c r="K18" s="1333"/>
    </row>
    <row r="19" spans="1:11" ht="19.5" customHeight="1" x14ac:dyDescent="0.2">
      <c r="A19" s="2540" t="s">
        <v>933</v>
      </c>
      <c r="B19" s="2541"/>
      <c r="C19" s="1329">
        <v>20282.220447523912</v>
      </c>
      <c r="D19" s="1323">
        <v>3.1069442424279933E-2</v>
      </c>
      <c r="E19" s="1317"/>
      <c r="F19" s="1331">
        <v>121646805.92689122</v>
      </c>
      <c r="G19" s="1322"/>
      <c r="H19" s="1323">
        <v>2.4759502846849558E-2</v>
      </c>
      <c r="I19" s="2057"/>
      <c r="K19" s="1333"/>
    </row>
    <row r="20" spans="1:11" ht="19.5" customHeight="1" x14ac:dyDescent="0.2">
      <c r="A20" s="2540" t="s">
        <v>934</v>
      </c>
      <c r="B20" s="2541"/>
      <c r="C20" s="1329">
        <v>19629.682252937506</v>
      </c>
      <c r="D20" s="1323">
        <v>3.0069847832612778E-2</v>
      </c>
      <c r="E20" s="1317"/>
      <c r="F20" s="1331">
        <v>129930105.4396984</v>
      </c>
      <c r="G20" s="1322"/>
      <c r="H20" s="1323">
        <v>2.6445452398142458E-2</v>
      </c>
      <c r="I20" s="2057"/>
      <c r="K20" s="1333"/>
    </row>
    <row r="21" spans="1:11" ht="19.5" customHeight="1" x14ac:dyDescent="0.2">
      <c r="A21" s="2540" t="s">
        <v>935</v>
      </c>
      <c r="B21" s="2541"/>
      <c r="C21" s="1329">
        <v>16676.088319546405</v>
      </c>
      <c r="D21" s="1323">
        <v>2.5545367049277228E-2</v>
      </c>
      <c r="E21" s="1317"/>
      <c r="F21" s="1331">
        <v>121575661.04929695</v>
      </c>
      <c r="G21" s="1322"/>
      <c r="H21" s="1323">
        <v>2.4745022303888219E-2</v>
      </c>
      <c r="I21" s="2057"/>
      <c r="K21" s="1333"/>
    </row>
    <row r="22" spans="1:11" ht="19.5" customHeight="1" x14ac:dyDescent="0.2">
      <c r="A22" s="2540" t="s">
        <v>936</v>
      </c>
      <c r="B22" s="2541"/>
      <c r="C22" s="1329">
        <v>40522.015811189267</v>
      </c>
      <c r="D22" s="1323">
        <v>6.2073895726501016E-2</v>
      </c>
      <c r="E22" s="1317"/>
      <c r="F22" s="1331">
        <v>344129253.89638406</v>
      </c>
      <c r="G22" s="1322"/>
      <c r="H22" s="1323">
        <v>7.0042687735282341E-2</v>
      </c>
      <c r="I22" s="2057"/>
      <c r="K22" s="1333"/>
    </row>
    <row r="23" spans="1:11" ht="19.5" customHeight="1" x14ac:dyDescent="0.2">
      <c r="A23" s="2540" t="s">
        <v>937</v>
      </c>
      <c r="B23" s="2541"/>
      <c r="C23" s="1329">
        <v>44779.676012708929</v>
      </c>
      <c r="D23" s="1323">
        <v>6.8596018333121858E-2</v>
      </c>
      <c r="E23" s="1317"/>
      <c r="F23" s="1331">
        <v>486503521.50822949</v>
      </c>
      <c r="G23" s="1322"/>
      <c r="H23" s="1323">
        <v>9.9020974977548082E-2</v>
      </c>
      <c r="I23" s="2057"/>
      <c r="K23" s="1333"/>
    </row>
    <row r="24" spans="1:11" ht="19.5" customHeight="1" x14ac:dyDescent="0.2">
      <c r="A24" s="2540" t="s">
        <v>938</v>
      </c>
      <c r="B24" s="2541"/>
      <c r="C24" s="1329">
        <v>63176.000470615472</v>
      </c>
      <c r="D24" s="1323">
        <v>9.6776539545880766E-2</v>
      </c>
      <c r="E24" s="1317"/>
      <c r="F24" s="1331">
        <v>964903906.57396591</v>
      </c>
      <c r="G24" s="1322"/>
      <c r="H24" s="1323">
        <v>0.19639267007234368</v>
      </c>
      <c r="I24" s="2057"/>
      <c r="K24" s="1333"/>
    </row>
    <row r="25" spans="1:11" ht="19.5" customHeight="1" x14ac:dyDescent="0.2">
      <c r="A25" s="2540" t="s">
        <v>939</v>
      </c>
      <c r="B25" s="2541"/>
      <c r="C25" s="1329">
        <v>36059.301037686571</v>
      </c>
      <c r="D25" s="1323">
        <v>5.523765902992904E-2</v>
      </c>
      <c r="E25" s="1317"/>
      <c r="F25" s="1331">
        <v>753059118.42408848</v>
      </c>
      <c r="G25" s="1322"/>
      <c r="H25" s="1323">
        <v>0.15327463178665751</v>
      </c>
      <c r="I25" s="2057"/>
      <c r="K25" s="1333"/>
    </row>
    <row r="26" spans="1:11" ht="19.5" customHeight="1" x14ac:dyDescent="0.2">
      <c r="A26" s="2540" t="s">
        <v>940</v>
      </c>
      <c r="B26" s="2541"/>
      <c r="C26" s="1329">
        <v>13172.988538082542</v>
      </c>
      <c r="D26" s="1323">
        <v>2.0179122399274597E-2</v>
      </c>
      <c r="E26" s="1317"/>
      <c r="F26" s="1331">
        <v>355315504.45828182</v>
      </c>
      <c r="G26" s="1322"/>
      <c r="H26" s="1323">
        <v>7.2319492296836832E-2</v>
      </c>
      <c r="I26" s="2057"/>
      <c r="K26" s="1333"/>
    </row>
    <row r="27" spans="1:11" ht="19.5" customHeight="1" x14ac:dyDescent="0.2">
      <c r="A27" s="2540" t="s">
        <v>942</v>
      </c>
      <c r="B27" s="2541"/>
      <c r="C27" s="1329">
        <v>14786.151845752031</v>
      </c>
      <c r="D27" s="1323">
        <v>2.2650256397560121E-2</v>
      </c>
      <c r="E27" s="1317"/>
      <c r="F27" s="1331">
        <v>709017613.8689754</v>
      </c>
      <c r="G27" s="1322"/>
      <c r="H27" s="1323">
        <v>0.14431060063842324</v>
      </c>
      <c r="I27" s="2057"/>
      <c r="K27" s="1333"/>
    </row>
    <row r="28" spans="1:11" ht="19.5" customHeight="1" x14ac:dyDescent="0.2">
      <c r="A28" s="2540" t="s">
        <v>12</v>
      </c>
      <c r="B28" s="2541"/>
      <c r="C28" s="1328">
        <v>652802.84629999998</v>
      </c>
      <c r="D28" s="1323">
        <v>1</v>
      </c>
      <c r="E28" s="1317"/>
      <c r="F28" s="1318">
        <v>4913136046.3632965</v>
      </c>
      <c r="G28" s="1319"/>
      <c r="H28" s="1323">
        <v>1</v>
      </c>
      <c r="I28" s="2057"/>
      <c r="K28" s="1333"/>
    </row>
    <row r="29" spans="1:11" ht="13.5" thickBot="1" x14ac:dyDescent="0.25">
      <c r="A29" s="643"/>
      <c r="B29" s="644"/>
      <c r="C29" s="2059"/>
      <c r="D29" s="2059"/>
      <c r="E29" s="1006"/>
      <c r="F29" s="646"/>
      <c r="G29" s="1006"/>
      <c r="H29" s="1006"/>
      <c r="I29" s="426"/>
    </row>
    <row r="30" spans="1:11" x14ac:dyDescent="0.2">
      <c r="A30" s="21"/>
      <c r="B30" s="21"/>
      <c r="C30" s="1325"/>
      <c r="D30" s="1325"/>
      <c r="E30" s="26"/>
      <c r="F30" s="26"/>
      <c r="G30" s="26"/>
      <c r="H30" s="26"/>
      <c r="I30" s="26"/>
    </row>
    <row r="31" spans="1:11" x14ac:dyDescent="0.2">
      <c r="A31" s="61" t="s">
        <v>884</v>
      </c>
      <c r="C31" s="1326"/>
      <c r="D31" s="1326"/>
    </row>
    <row r="32" spans="1:11" x14ac:dyDescent="0.2">
      <c r="A32" s="61" t="s">
        <v>169</v>
      </c>
      <c r="C32" s="1326"/>
      <c r="D32" s="1326"/>
    </row>
    <row r="33" spans="1:4" x14ac:dyDescent="0.2">
      <c r="A33" s="61" t="s">
        <v>902</v>
      </c>
      <c r="C33" s="1326"/>
      <c r="D33" s="1326"/>
    </row>
  </sheetData>
  <mergeCells count="26">
    <mergeCell ref="A15:B15"/>
    <mergeCell ref="A2:I2"/>
    <mergeCell ref="A3:I3"/>
    <mergeCell ref="A5:I5"/>
    <mergeCell ref="A4:I4"/>
    <mergeCell ref="A10:B10"/>
    <mergeCell ref="A11:B11"/>
    <mergeCell ref="A12:B12"/>
    <mergeCell ref="A13:B13"/>
    <mergeCell ref="A14:B14"/>
    <mergeCell ref="A28:B28"/>
    <mergeCell ref="A6:B8"/>
    <mergeCell ref="C6:E8"/>
    <mergeCell ref="F6:I8"/>
    <mergeCell ref="A23:B23"/>
    <mergeCell ref="A22:B22"/>
    <mergeCell ref="A24:B24"/>
    <mergeCell ref="A25:B25"/>
    <mergeCell ref="A26:B26"/>
    <mergeCell ref="A27:B27"/>
    <mergeCell ref="A16:B16"/>
    <mergeCell ref="A17:B17"/>
    <mergeCell ref="A18:B18"/>
    <mergeCell ref="A19:B19"/>
    <mergeCell ref="A20:B20"/>
    <mergeCell ref="A21:B21"/>
  </mergeCells>
  <printOptions horizontalCentered="1"/>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G41"/>
  <sheetViews>
    <sheetView zoomScaleNormal="100" workbookViewId="0"/>
  </sheetViews>
  <sheetFormatPr defaultRowHeight="12.75" x14ac:dyDescent="0.2"/>
  <cols>
    <col min="1" max="1" width="22.7109375" style="1" customWidth="1"/>
    <col min="2" max="7" width="18.7109375" style="1" customWidth="1"/>
    <col min="8" max="16384" width="9.140625" style="1"/>
  </cols>
  <sheetData>
    <row r="1" spans="1:7" ht="5.0999999999999996" customHeight="1" x14ac:dyDescent="0.2">
      <c r="A1" s="1552"/>
      <c r="B1" s="1553"/>
      <c r="C1" s="1553"/>
      <c r="D1" s="1553"/>
      <c r="E1" s="1553"/>
      <c r="F1" s="1553"/>
      <c r="G1" s="1554"/>
    </row>
    <row r="2" spans="1:7" s="2" customFormat="1" ht="20.25" x14ac:dyDescent="0.3">
      <c r="A2" s="2265" t="s">
        <v>315</v>
      </c>
      <c r="B2" s="2266"/>
      <c r="C2" s="2266"/>
      <c r="D2" s="2266"/>
      <c r="E2" s="2266"/>
      <c r="F2" s="2266"/>
      <c r="G2" s="2267"/>
    </row>
    <row r="3" spans="1:7" ht="20.25" x14ac:dyDescent="0.3">
      <c r="A3" s="2265" t="s">
        <v>652</v>
      </c>
      <c r="B3" s="2266"/>
      <c r="C3" s="2266"/>
      <c r="D3" s="2266"/>
      <c r="E3" s="2266"/>
      <c r="F3" s="2266"/>
      <c r="G3" s="2267"/>
    </row>
    <row r="4" spans="1:7" s="980" customFormat="1" ht="20.25" x14ac:dyDescent="0.3">
      <c r="A4" s="2265" t="s">
        <v>352</v>
      </c>
      <c r="B4" s="2266"/>
      <c r="C4" s="2266"/>
      <c r="D4" s="2266"/>
      <c r="E4" s="2266"/>
      <c r="F4" s="2266"/>
      <c r="G4" s="2267"/>
    </row>
    <row r="5" spans="1:7" s="125" customFormat="1" ht="11.25" customHeight="1" thickBot="1" x14ac:dyDescent="0.35">
      <c r="A5" s="2265"/>
      <c r="B5" s="2266"/>
      <c r="C5" s="2266"/>
      <c r="D5" s="2266"/>
      <c r="E5" s="2266"/>
      <c r="F5" s="2266"/>
      <c r="G5" s="2267"/>
    </row>
    <row r="6" spans="1:7" s="6" customFormat="1" x14ac:dyDescent="0.2">
      <c r="A6" s="1874"/>
      <c r="B6" s="1875"/>
      <c r="C6" s="1876"/>
      <c r="D6" s="1876"/>
      <c r="E6" s="1876"/>
      <c r="F6" s="1876"/>
      <c r="G6" s="1877"/>
    </row>
    <row r="7" spans="1:7" s="9" customFormat="1" ht="12.75" customHeight="1" x14ac:dyDescent="0.2">
      <c r="A7" s="239" t="s">
        <v>1</v>
      </c>
      <c r="B7" s="240" t="s">
        <v>316</v>
      </c>
      <c r="C7" s="47"/>
      <c r="D7" s="47" t="s">
        <v>2</v>
      </c>
      <c r="E7" s="47"/>
      <c r="F7" s="47" t="s">
        <v>3</v>
      </c>
      <c r="G7" s="8"/>
    </row>
    <row r="8" spans="1:7" s="125" customFormat="1" ht="12.75" customHeight="1" x14ac:dyDescent="0.2">
      <c r="A8" s="239"/>
      <c r="B8" s="374" t="s">
        <v>4</v>
      </c>
      <c r="C8" s="375"/>
      <c r="D8" s="375" t="s">
        <v>5</v>
      </c>
      <c r="E8" s="375"/>
      <c r="F8" s="375" t="s">
        <v>6</v>
      </c>
      <c r="G8" s="376"/>
    </row>
    <row r="9" spans="1:7" s="10" customFormat="1" ht="13.5" thickBot="1" x14ac:dyDescent="0.25">
      <c r="A9" s="1878"/>
      <c r="B9" s="1879"/>
      <c r="C9" s="1880"/>
      <c r="D9" s="1880"/>
      <c r="E9" s="1880"/>
      <c r="F9" s="1880"/>
      <c r="G9" s="1881"/>
    </row>
    <row r="10" spans="1:7" s="15" customFormat="1" x14ac:dyDescent="0.2">
      <c r="A10" s="1873"/>
      <c r="B10" s="1698"/>
      <c r="C10" s="49"/>
      <c r="D10" s="49"/>
      <c r="E10" s="49"/>
      <c r="F10" s="49"/>
      <c r="G10" s="50"/>
    </row>
    <row r="11" spans="1:7" s="15" customFormat="1" ht="26.25" customHeight="1" x14ac:dyDescent="0.2">
      <c r="A11" s="579">
        <v>1980</v>
      </c>
      <c r="B11" s="794">
        <v>429.5</v>
      </c>
      <c r="C11" s="794"/>
      <c r="D11" s="794">
        <v>524.1</v>
      </c>
      <c r="E11" s="794"/>
      <c r="F11" s="795">
        <v>-94.6</v>
      </c>
      <c r="G11" s="14"/>
    </row>
    <row r="12" spans="1:7" s="15" customFormat="1" ht="26.25" customHeight="1" x14ac:dyDescent="0.2">
      <c r="A12" s="579">
        <v>1985</v>
      </c>
      <c r="B12" s="796">
        <v>1155</v>
      </c>
      <c r="C12" s="797"/>
      <c r="D12" s="796">
        <v>2480.3000000000002</v>
      </c>
      <c r="E12" s="797"/>
      <c r="F12" s="798">
        <v>-1325.3</v>
      </c>
      <c r="G12" s="19"/>
    </row>
    <row r="13" spans="1:7" s="15" customFormat="1" ht="26.25" customHeight="1" x14ac:dyDescent="0.2">
      <c r="A13" s="579">
        <v>1990</v>
      </c>
      <c r="B13" s="796">
        <v>2797</v>
      </c>
      <c r="C13" s="797"/>
      <c r="D13" s="796">
        <v>4710</v>
      </c>
      <c r="E13" s="799"/>
      <c r="F13" s="798">
        <v>-1913</v>
      </c>
      <c r="G13" s="19"/>
    </row>
    <row r="14" spans="1:7" s="15" customFormat="1" ht="26.25" customHeight="1" x14ac:dyDescent="0.2">
      <c r="A14" s="579">
        <v>1995</v>
      </c>
      <c r="B14" s="796">
        <v>10371</v>
      </c>
      <c r="C14" s="797"/>
      <c r="D14" s="796">
        <v>10686</v>
      </c>
      <c r="E14" s="799"/>
      <c r="F14" s="798">
        <v>-315</v>
      </c>
      <c r="G14" s="19"/>
    </row>
    <row r="15" spans="1:7" ht="20.100000000000001" customHeight="1" x14ac:dyDescent="0.2">
      <c r="A15" s="146">
        <v>1996</v>
      </c>
      <c r="B15" s="377">
        <v>12043</v>
      </c>
      <c r="C15" s="17"/>
      <c r="D15" s="377">
        <v>11174</v>
      </c>
      <c r="E15" s="379"/>
      <c r="F15" s="378">
        <v>869</v>
      </c>
      <c r="G15" s="19"/>
    </row>
    <row r="16" spans="1:7" ht="20.100000000000001" customHeight="1" x14ac:dyDescent="0.2">
      <c r="A16" s="146">
        <v>1997</v>
      </c>
      <c r="B16" s="377">
        <v>15314</v>
      </c>
      <c r="C16" s="17"/>
      <c r="D16" s="377">
        <v>11833</v>
      </c>
      <c r="E16" s="379"/>
      <c r="F16" s="378">
        <v>3481</v>
      </c>
      <c r="G16" s="19"/>
    </row>
    <row r="17" spans="1:7" ht="20.100000000000001" customHeight="1" x14ac:dyDescent="0.2">
      <c r="A17" s="146">
        <v>1998</v>
      </c>
      <c r="B17" s="377">
        <v>17631</v>
      </c>
      <c r="C17" s="17"/>
      <c r="D17" s="377">
        <v>12619</v>
      </c>
      <c r="E17" s="379"/>
      <c r="F17" s="378">
        <v>5012</v>
      </c>
      <c r="G17" s="19"/>
    </row>
    <row r="18" spans="1:7" ht="20.100000000000001" customHeight="1" x14ac:dyDescent="0.2">
      <c r="A18" s="146">
        <v>1999</v>
      </c>
      <c r="B18" s="377">
        <v>18431</v>
      </c>
      <c r="C18" s="17"/>
      <c r="D18" s="377">
        <v>11393</v>
      </c>
      <c r="E18" s="379"/>
      <c r="F18" s="377">
        <v>7038</v>
      </c>
      <c r="G18" s="19"/>
    </row>
    <row r="19" spans="1:7" ht="20.100000000000001" customHeight="1" x14ac:dyDescent="0.2">
      <c r="A19" s="146">
        <v>2000</v>
      </c>
      <c r="B19" s="377">
        <v>20830</v>
      </c>
      <c r="C19" s="17"/>
      <c r="D19" s="377">
        <v>11126</v>
      </c>
      <c r="E19" s="379"/>
      <c r="F19" s="378">
        <v>9704</v>
      </c>
      <c r="G19" s="19"/>
    </row>
    <row r="20" spans="1:7" ht="20.100000000000001" customHeight="1" x14ac:dyDescent="0.2">
      <c r="A20" s="146">
        <v>2001</v>
      </c>
      <c r="B20" s="377">
        <v>21768</v>
      </c>
      <c r="C20" s="17"/>
      <c r="D20" s="377">
        <v>14036</v>
      </c>
      <c r="E20" s="17"/>
      <c r="F20" s="378">
        <v>7732</v>
      </c>
      <c r="G20" s="19"/>
    </row>
    <row r="21" spans="1:7" ht="20.100000000000001" customHeight="1" x14ac:dyDescent="0.2">
      <c r="A21" s="146">
        <v>2002</v>
      </c>
      <c r="B21" s="377">
        <v>25430</v>
      </c>
      <c r="C21" s="17"/>
      <c r="D21" s="377">
        <v>29068</v>
      </c>
      <c r="E21" s="17"/>
      <c r="F21" s="378">
        <v>-3638</v>
      </c>
      <c r="G21" s="19"/>
    </row>
    <row r="22" spans="1:7" ht="20.100000000000001" customHeight="1" x14ac:dyDescent="0.2">
      <c r="A22" s="146">
        <v>2003</v>
      </c>
      <c r="B22" s="377">
        <v>34016</v>
      </c>
      <c r="C22" s="17"/>
      <c r="D22" s="377">
        <v>45254</v>
      </c>
      <c r="E22" s="17"/>
      <c r="F22" s="378">
        <v>-11238</v>
      </c>
      <c r="G22" s="19"/>
    </row>
    <row r="23" spans="1:7" ht="20.100000000000001" customHeight="1" x14ac:dyDescent="0.2">
      <c r="A23" s="146">
        <v>2004</v>
      </c>
      <c r="B23" s="377">
        <v>38993</v>
      </c>
      <c r="C23" s="17"/>
      <c r="D23" s="377">
        <v>62298</v>
      </c>
      <c r="E23" s="17"/>
      <c r="F23" s="378">
        <v>-23305</v>
      </c>
      <c r="G23" s="19"/>
    </row>
    <row r="24" spans="1:7" ht="20.100000000000001" customHeight="1" x14ac:dyDescent="0.2">
      <c r="A24" s="335">
        <v>2005</v>
      </c>
      <c r="B24" s="380">
        <v>56470</v>
      </c>
      <c r="C24" s="380"/>
      <c r="D24" s="380">
        <v>79246</v>
      </c>
      <c r="E24" s="380"/>
      <c r="F24" s="380">
        <v>-22776</v>
      </c>
      <c r="G24" s="19"/>
    </row>
    <row r="25" spans="1:7" ht="20.100000000000001" customHeight="1" x14ac:dyDescent="0.2">
      <c r="A25" s="335">
        <v>2006</v>
      </c>
      <c r="B25" s="380">
        <v>59972</v>
      </c>
      <c r="C25" s="380"/>
      <c r="D25" s="380">
        <v>78114</v>
      </c>
      <c r="E25" s="380"/>
      <c r="F25" s="380">
        <v>-18142</v>
      </c>
      <c r="G25" s="19"/>
    </row>
    <row r="26" spans="1:7" ht="20.100000000000001" customHeight="1" x14ac:dyDescent="0.2">
      <c r="A26" s="335">
        <v>2007</v>
      </c>
      <c r="B26" s="380">
        <v>67241</v>
      </c>
      <c r="C26" s="380"/>
      <c r="D26" s="380">
        <v>80352</v>
      </c>
      <c r="E26" s="380"/>
      <c r="F26" s="380">
        <v>-13111</v>
      </c>
      <c r="G26" s="19"/>
    </row>
    <row r="27" spans="1:7" ht="20.100000000000001" customHeight="1" x14ac:dyDescent="0.2">
      <c r="A27" s="335">
        <v>2008</v>
      </c>
      <c r="B27" s="380">
        <v>64612</v>
      </c>
      <c r="C27" s="380"/>
      <c r="D27" s="380">
        <v>75290</v>
      </c>
      <c r="E27" s="380"/>
      <c r="F27" s="380">
        <v>-10678</v>
      </c>
      <c r="G27" s="19"/>
    </row>
    <row r="28" spans="1:7" ht="20.100000000000001" customHeight="1" x14ac:dyDescent="0.2">
      <c r="A28" s="335">
        <v>2009</v>
      </c>
      <c r="B28" s="380">
        <v>68736</v>
      </c>
      <c r="C28" s="380"/>
      <c r="D28" s="380">
        <v>89813</v>
      </c>
      <c r="E28" s="380"/>
      <c r="F28" s="380">
        <v>-21077</v>
      </c>
      <c r="G28" s="19"/>
    </row>
    <row r="29" spans="1:7" ht="20.100000000000001" customHeight="1" x14ac:dyDescent="0.2">
      <c r="A29" s="335">
        <v>2010</v>
      </c>
      <c r="B29" s="380">
        <v>77463</v>
      </c>
      <c r="C29" s="380"/>
      <c r="D29" s="380">
        <v>99057</v>
      </c>
      <c r="E29" s="380"/>
      <c r="F29" s="380">
        <v>-21594</v>
      </c>
      <c r="G29" s="19"/>
    </row>
    <row r="30" spans="1:7" ht="20.100000000000001" customHeight="1" x14ac:dyDescent="0.2">
      <c r="A30" s="335">
        <v>2011</v>
      </c>
      <c r="B30" s="380">
        <v>78960</v>
      </c>
      <c r="C30" s="380"/>
      <c r="D30" s="380">
        <v>102226</v>
      </c>
      <c r="E30" s="380"/>
      <c r="F30" s="380">
        <v>-23266</v>
      </c>
      <c r="G30" s="19"/>
    </row>
    <row r="31" spans="1:7" ht="20.100000000000001" customHeight="1" x14ac:dyDescent="0.2">
      <c r="A31" s="335">
        <v>2012</v>
      </c>
      <c r="B31" s="380">
        <v>82973</v>
      </c>
      <c r="C31" s="380"/>
      <c r="D31" s="380">
        <v>112115</v>
      </c>
      <c r="E31" s="380"/>
      <c r="F31" s="380">
        <v>-29142</v>
      </c>
      <c r="G31" s="19"/>
    </row>
    <row r="32" spans="1:7" ht="20.100000000000001" customHeight="1" x14ac:dyDescent="0.2">
      <c r="A32" s="335">
        <v>2013</v>
      </c>
      <c r="B32" s="380">
        <v>83227</v>
      </c>
      <c r="C32" s="380"/>
      <c r="D32" s="380">
        <v>110608</v>
      </c>
      <c r="E32" s="380"/>
      <c r="F32" s="380">
        <v>-27381</v>
      </c>
      <c r="G32" s="19"/>
    </row>
    <row r="33" spans="1:7" ht="19.5" customHeight="1" x14ac:dyDescent="0.2">
      <c r="A33" s="335">
        <v>2014</v>
      </c>
      <c r="B33" s="380">
        <v>88013</v>
      </c>
      <c r="C33" s="380"/>
      <c r="D33" s="380">
        <v>107351</v>
      </c>
      <c r="E33" s="380"/>
      <c r="F33" s="380">
        <v>-19338</v>
      </c>
      <c r="G33" s="19"/>
    </row>
    <row r="34" spans="1:7" ht="14.25" customHeight="1" thickBot="1" x14ac:dyDescent="0.25">
      <c r="A34" s="338"/>
      <c r="B34" s="381"/>
      <c r="C34" s="381"/>
      <c r="D34" s="381"/>
      <c r="E34" s="381"/>
      <c r="F34" s="381"/>
      <c r="G34" s="382"/>
    </row>
    <row r="35" spans="1:7" s="260" customFormat="1" x14ac:dyDescent="0.2">
      <c r="A35" s="383"/>
      <c r="B35" s="384"/>
      <c r="C35" s="384"/>
      <c r="D35" s="384"/>
      <c r="E35" s="384"/>
      <c r="F35" s="384"/>
      <c r="G35" s="384"/>
    </row>
    <row r="36" spans="1:7" x14ac:dyDescent="0.2">
      <c r="A36" s="2268" t="s">
        <v>657</v>
      </c>
      <c r="B36" s="2268"/>
      <c r="C36" s="2268"/>
      <c r="D36" s="2268"/>
      <c r="E36" s="2268"/>
      <c r="F36" s="2268"/>
      <c r="G36" s="2268"/>
    </row>
    <row r="37" spans="1:7" x14ac:dyDescent="0.2">
      <c r="A37" s="2268" t="s">
        <v>317</v>
      </c>
      <c r="B37" s="2268"/>
      <c r="C37" s="2268"/>
      <c r="D37" s="2268"/>
      <c r="E37" s="2268"/>
      <c r="F37" s="2268"/>
      <c r="G37" s="2268"/>
    </row>
    <row r="38" spans="1:7" ht="9.9499999999999993" customHeight="1" x14ac:dyDescent="0.2">
      <c r="A38" s="60" t="s">
        <v>15</v>
      </c>
      <c r="B38" s="22"/>
      <c r="C38" s="22"/>
      <c r="D38" s="22"/>
      <c r="E38" s="22"/>
    </row>
    <row r="39" spans="1:7" ht="9.9499999999999993" customHeight="1" x14ac:dyDescent="0.2">
      <c r="B39" s="22"/>
      <c r="C39" s="22"/>
      <c r="D39" s="22"/>
      <c r="E39" s="22"/>
    </row>
    <row r="40" spans="1:7" ht="9.9499999999999993" customHeight="1" x14ac:dyDescent="0.2"/>
    <row r="41" spans="1:7" ht="9.9499999999999993" customHeight="1" x14ac:dyDescent="0.2"/>
  </sheetData>
  <mergeCells count="6">
    <mergeCell ref="A2:G2"/>
    <mergeCell ref="A3:G3"/>
    <mergeCell ref="A36:G36"/>
    <mergeCell ref="A37:G37"/>
    <mergeCell ref="A5:G5"/>
    <mergeCell ref="A4:G4"/>
  </mergeCells>
  <printOptions horizontalCentered="1"/>
  <pageMargins left="0.7" right="0.7" top="0.75" bottom="0.75" header="0.3" footer="0.3"/>
  <pageSetup scale="76"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pageSetUpPr fitToPage="1"/>
  </sheetPr>
  <dimension ref="A1:H33"/>
  <sheetViews>
    <sheetView workbookViewId="0"/>
  </sheetViews>
  <sheetFormatPr defaultRowHeight="12.75" x14ac:dyDescent="0.2"/>
  <cols>
    <col min="1" max="1" width="10.7109375" style="1" customWidth="1"/>
    <col min="2" max="2" width="24.28515625" style="1" customWidth="1"/>
    <col min="3" max="3" width="13.28515625" style="1" customWidth="1"/>
    <col min="4" max="4" width="5.7109375" style="1" customWidth="1"/>
    <col min="5" max="5" width="15" style="1" customWidth="1"/>
    <col min="6" max="6" width="4.28515625" style="1" customWidth="1"/>
    <col min="7" max="7" width="22.5703125" style="1" bestFit="1" customWidth="1"/>
    <col min="8" max="8" width="27" style="1" customWidth="1"/>
  </cols>
  <sheetData>
    <row r="1" spans="1:8" ht="5.25" customHeight="1" x14ac:dyDescent="0.2">
      <c r="A1" s="1552"/>
      <c r="B1" s="1553"/>
      <c r="C1" s="1553"/>
      <c r="D1" s="1553"/>
      <c r="E1" s="1553"/>
      <c r="F1" s="1553"/>
      <c r="G1" s="1553"/>
      <c r="H1" s="1554"/>
    </row>
    <row r="2" spans="1:8" ht="23.25" x14ac:dyDescent="0.35">
      <c r="A2" s="2281" t="s">
        <v>946</v>
      </c>
      <c r="B2" s="2282"/>
      <c r="C2" s="2282"/>
      <c r="D2" s="2282"/>
      <c r="E2" s="2282"/>
      <c r="F2" s="2282"/>
      <c r="G2" s="2282"/>
      <c r="H2" s="2421"/>
    </row>
    <row r="3" spans="1:8" ht="20.25" x14ac:dyDescent="0.2">
      <c r="A3" s="2273" t="s">
        <v>948</v>
      </c>
      <c r="B3" s="2274"/>
      <c r="C3" s="2274"/>
      <c r="D3" s="2274"/>
      <c r="E3" s="2274"/>
      <c r="F3" s="2274"/>
      <c r="G3" s="2274"/>
      <c r="H3" s="2275"/>
    </row>
    <row r="4" spans="1:8" ht="20.25" x14ac:dyDescent="0.2">
      <c r="A4" s="2273" t="s">
        <v>205</v>
      </c>
      <c r="B4" s="2274"/>
      <c r="C4" s="2274"/>
      <c r="D4" s="2274"/>
      <c r="E4" s="2274"/>
      <c r="F4" s="2274"/>
      <c r="G4" s="2274"/>
      <c r="H4" s="2275"/>
    </row>
    <row r="5" spans="1:8" ht="9" customHeight="1" x14ac:dyDescent="0.2">
      <c r="A5" s="2529"/>
      <c r="B5" s="2530"/>
      <c r="C5" s="2530"/>
      <c r="D5" s="2530"/>
      <c r="E5" s="2530"/>
      <c r="F5" s="2530"/>
      <c r="G5" s="2530"/>
      <c r="H5" s="2531"/>
    </row>
    <row r="6" spans="1:8" x14ac:dyDescent="0.2">
      <c r="A6" s="2542" t="s">
        <v>921</v>
      </c>
      <c r="B6" s="2543"/>
      <c r="C6" s="2548" t="s">
        <v>947</v>
      </c>
      <c r="D6" s="2488"/>
      <c r="E6" s="2488"/>
      <c r="F6" s="2489"/>
      <c r="G6" s="2487" t="s">
        <v>923</v>
      </c>
      <c r="H6" s="2553"/>
    </row>
    <row r="7" spans="1:8" x14ac:dyDescent="0.2">
      <c r="A7" s="2544"/>
      <c r="B7" s="2545"/>
      <c r="C7" s="2549"/>
      <c r="D7" s="2491"/>
      <c r="E7" s="2491"/>
      <c r="F7" s="2492"/>
      <c r="G7" s="2490"/>
      <c r="H7" s="2554"/>
    </row>
    <row r="8" spans="1:8" ht="13.5" thickBot="1" x14ac:dyDescent="0.25">
      <c r="A8" s="2546"/>
      <c r="B8" s="2547"/>
      <c r="C8" s="2550"/>
      <c r="D8" s="2551"/>
      <c r="E8" s="2551"/>
      <c r="F8" s="2552"/>
      <c r="G8" s="2555"/>
      <c r="H8" s="2556"/>
    </row>
    <row r="9" spans="1:8" x14ac:dyDescent="0.2">
      <c r="A9" s="143"/>
      <c r="B9" s="1240"/>
      <c r="C9" s="144"/>
      <c r="D9" s="144"/>
      <c r="E9" s="144"/>
      <c r="F9" s="387"/>
      <c r="G9" s="1242"/>
      <c r="H9" s="2027"/>
    </row>
    <row r="10" spans="1:8" ht="18" customHeight="1" x14ac:dyDescent="0.2">
      <c r="A10" s="2540" t="s">
        <v>924</v>
      </c>
      <c r="B10" s="2541"/>
      <c r="C10" s="1334">
        <v>11472.849467789871</v>
      </c>
      <c r="D10" s="1335"/>
      <c r="E10" s="1337">
        <v>7.8619849404631181E-2</v>
      </c>
      <c r="F10" s="1338"/>
      <c r="G10" s="1318">
        <v>1489460.7748607111</v>
      </c>
      <c r="H10" s="2057">
        <v>3.1506508050669138E-3</v>
      </c>
    </row>
    <row r="11" spans="1:8" ht="18" customHeight="1" x14ac:dyDescent="0.2">
      <c r="A11" s="2540" t="s">
        <v>925</v>
      </c>
      <c r="B11" s="2541"/>
      <c r="C11" s="1334">
        <v>39340.947643446678</v>
      </c>
      <c r="D11" s="1335"/>
      <c r="E11" s="1337">
        <v>0.26959121078393172</v>
      </c>
      <c r="F11" s="1338"/>
      <c r="G11" s="1330">
        <v>38200069.680452481</v>
      </c>
      <c r="H11" s="2057">
        <v>8.080446449057041E-2</v>
      </c>
    </row>
    <row r="12" spans="1:8" ht="18" customHeight="1" x14ac:dyDescent="0.2">
      <c r="A12" s="2540" t="s">
        <v>926</v>
      </c>
      <c r="B12" s="2541"/>
      <c r="C12" s="1334">
        <v>26108.76942584346</v>
      </c>
      <c r="D12" s="1335"/>
      <c r="E12" s="1337">
        <v>0.17891523166611178</v>
      </c>
      <c r="F12" s="1338"/>
      <c r="G12" s="1331">
        <v>38379347.174562253</v>
      </c>
      <c r="H12" s="2057">
        <v>8.1183689503192949E-2</v>
      </c>
    </row>
    <row r="13" spans="1:8" ht="18" customHeight="1" x14ac:dyDescent="0.2">
      <c r="A13" s="2540" t="s">
        <v>927</v>
      </c>
      <c r="B13" s="2541"/>
      <c r="C13" s="1334">
        <v>14194.537245850122</v>
      </c>
      <c r="D13" s="1335"/>
      <c r="E13" s="1337">
        <v>9.727072457197905E-2</v>
      </c>
      <c r="F13" s="1338"/>
      <c r="G13" s="1331">
        <v>29350328.70337528</v>
      </c>
      <c r="H13" s="2057">
        <v>6.2084640508183624E-2</v>
      </c>
    </row>
    <row r="14" spans="1:8" ht="18" customHeight="1" x14ac:dyDescent="0.2">
      <c r="A14" s="2540" t="s">
        <v>928</v>
      </c>
      <c r="B14" s="2541"/>
      <c r="C14" s="1334">
        <v>10303.753806192399</v>
      </c>
      <c r="D14" s="1335"/>
      <c r="E14" s="1337">
        <v>7.0608402456560387E-2</v>
      </c>
      <c r="F14" s="1338"/>
      <c r="G14" s="1331">
        <v>27978301.255868569</v>
      </c>
      <c r="H14" s="2057">
        <v>5.9182395981156606E-2</v>
      </c>
    </row>
    <row r="15" spans="1:8" ht="18" customHeight="1" x14ac:dyDescent="0.2">
      <c r="A15" s="2540" t="s">
        <v>929</v>
      </c>
      <c r="B15" s="2541"/>
      <c r="C15" s="1334">
        <v>7749.5227011461093</v>
      </c>
      <c r="D15" s="1335"/>
      <c r="E15" s="1337">
        <v>5.3105055499281024E-2</v>
      </c>
      <c r="F15" s="1338"/>
      <c r="G15" s="1331">
        <v>25776908.315436702</v>
      </c>
      <c r="H15" s="2057">
        <v>5.4525797729558546E-2</v>
      </c>
    </row>
    <row r="16" spans="1:8" ht="18" customHeight="1" x14ac:dyDescent="0.2">
      <c r="A16" s="2540" t="s">
        <v>930</v>
      </c>
      <c r="B16" s="2541"/>
      <c r="C16" s="1334">
        <v>6111.1348818428432</v>
      </c>
      <c r="D16" s="1335"/>
      <c r="E16" s="1337">
        <v>4.1877696160030599E-2</v>
      </c>
      <c r="F16" s="1338"/>
      <c r="G16" s="1331">
        <v>24034106.662803847</v>
      </c>
      <c r="H16" s="2057">
        <v>5.0839255913475372E-2</v>
      </c>
    </row>
    <row r="17" spans="1:8" ht="18" customHeight="1" x14ac:dyDescent="0.2">
      <c r="A17" s="2540" t="s">
        <v>931</v>
      </c>
      <c r="B17" s="2541"/>
      <c r="C17" s="1334">
        <v>4316.6609043598974</v>
      </c>
      <c r="D17" s="1335"/>
      <c r="E17" s="1337">
        <v>2.9580727192876823E-2</v>
      </c>
      <c r="F17" s="1338"/>
      <c r="G17" s="1331">
        <v>19413688.482022747</v>
      </c>
      <c r="H17" s="2057">
        <v>4.1065702620415256E-2</v>
      </c>
    </row>
    <row r="18" spans="1:8" ht="18" customHeight="1" x14ac:dyDescent="0.2">
      <c r="A18" s="2540" t="s">
        <v>932</v>
      </c>
      <c r="B18" s="2541"/>
      <c r="C18" s="1334">
        <v>3505.2196184589111</v>
      </c>
      <c r="D18" s="1335"/>
      <c r="E18" s="1337">
        <v>2.4020173829273302E-2</v>
      </c>
      <c r="F18" s="1338"/>
      <c r="G18" s="1331">
        <v>17612022.499537572</v>
      </c>
      <c r="H18" s="2057">
        <v>3.7254645307603897E-2</v>
      </c>
    </row>
    <row r="19" spans="1:8" ht="18" customHeight="1" x14ac:dyDescent="0.2">
      <c r="A19" s="2540" t="s">
        <v>933</v>
      </c>
      <c r="B19" s="2541"/>
      <c r="C19" s="1334">
        <v>2833.3255600695593</v>
      </c>
      <c r="D19" s="1335"/>
      <c r="E19" s="1337">
        <v>1.9415893974060194E-2</v>
      </c>
      <c r="F19" s="1338"/>
      <c r="G19" s="1331">
        <v>15946811.117992828</v>
      </c>
      <c r="H19" s="2057">
        <v>3.3732229901692203E-2</v>
      </c>
    </row>
    <row r="20" spans="1:8" ht="18" customHeight="1" x14ac:dyDescent="0.2">
      <c r="A20" s="2540" t="s">
        <v>934</v>
      </c>
      <c r="B20" s="2541"/>
      <c r="C20" s="1334">
        <v>2481.8732833735903</v>
      </c>
      <c r="D20" s="1335"/>
      <c r="E20" s="1337">
        <v>1.7007501434410259E-2</v>
      </c>
      <c r="F20" s="1338"/>
      <c r="G20" s="1331">
        <v>15522966.319702541</v>
      </c>
      <c r="H20" s="2057">
        <v>3.2835672585450289E-2</v>
      </c>
    </row>
    <row r="21" spans="1:8" ht="18" customHeight="1" x14ac:dyDescent="0.2">
      <c r="A21" s="2540" t="s">
        <v>935</v>
      </c>
      <c r="B21" s="2541"/>
      <c r="C21" s="1334">
        <v>2070.4673830059564</v>
      </c>
      <c r="D21" s="1335"/>
      <c r="E21" s="1337">
        <v>1.4188265461525927E-2</v>
      </c>
      <c r="F21" s="1338"/>
      <c r="G21" s="1331">
        <v>14148929.417414991</v>
      </c>
      <c r="H21" s="2057">
        <v>2.9929177466242629E-2</v>
      </c>
    </row>
    <row r="22" spans="1:8" ht="18" customHeight="1" x14ac:dyDescent="0.2">
      <c r="A22" s="2540" t="s">
        <v>936</v>
      </c>
      <c r="B22" s="2541"/>
      <c r="C22" s="1334">
        <v>4474.8144288730837</v>
      </c>
      <c r="D22" s="1335"/>
      <c r="E22" s="1337">
        <v>3.0664503835719295E-2</v>
      </c>
      <c r="F22" s="1338"/>
      <c r="G22" s="1331">
        <v>35373547.948228821</v>
      </c>
      <c r="H22" s="2057">
        <v>7.4825533644269734E-2</v>
      </c>
    </row>
    <row r="23" spans="1:8" ht="18" customHeight="1" x14ac:dyDescent="0.2">
      <c r="A23" s="2540" t="s">
        <v>937</v>
      </c>
      <c r="B23" s="2541"/>
      <c r="C23" s="1334">
        <v>4573.0143297146042</v>
      </c>
      <c r="D23" s="1335"/>
      <c r="E23" s="1337">
        <v>3.1337437045327363E-2</v>
      </c>
      <c r="F23" s="1338"/>
      <c r="G23" s="1331">
        <v>46106343.687487528</v>
      </c>
      <c r="H23" s="2057">
        <v>9.7528576320688301E-2</v>
      </c>
    </row>
    <row r="24" spans="1:8" ht="18" customHeight="1" x14ac:dyDescent="0.2">
      <c r="A24" s="2540" t="s">
        <v>938</v>
      </c>
      <c r="B24" s="2541"/>
      <c r="C24" s="1334">
        <v>3895.951855491488</v>
      </c>
      <c r="D24" s="1335"/>
      <c r="E24" s="1337">
        <v>2.6697739652766461E-2</v>
      </c>
      <c r="F24" s="1338"/>
      <c r="G24" s="1331">
        <v>54398566.831707619</v>
      </c>
      <c r="H24" s="2057">
        <v>0.11506908491687791</v>
      </c>
    </row>
    <row r="25" spans="1:8" ht="18" customHeight="1" x14ac:dyDescent="0.2">
      <c r="A25" s="2540" t="s">
        <v>939</v>
      </c>
      <c r="B25" s="2541"/>
      <c r="C25" s="1334">
        <v>1212.5103546010919</v>
      </c>
      <c r="D25" s="1335"/>
      <c r="E25" s="1337">
        <v>8.3089542617922688E-3</v>
      </c>
      <c r="F25" s="1338"/>
      <c r="G25" s="1331">
        <v>24655218.259217981</v>
      </c>
      <c r="H25" s="2057">
        <v>5.215309094982374E-2</v>
      </c>
    </row>
    <row r="26" spans="1:8" ht="18" customHeight="1" x14ac:dyDescent="0.2">
      <c r="A26" s="2540" t="s">
        <v>940</v>
      </c>
      <c r="B26" s="2541"/>
      <c r="C26" s="1334">
        <v>575.76152388133687</v>
      </c>
      <c r="D26" s="1335"/>
      <c r="E26" s="1337">
        <v>3.9455136605441544E-3</v>
      </c>
      <c r="F26" s="1338"/>
      <c r="G26" s="1331">
        <v>14857804.761770518</v>
      </c>
      <c r="H26" s="2057">
        <v>3.1428658830291771E-2</v>
      </c>
    </row>
    <row r="27" spans="1:8" ht="18" customHeight="1" x14ac:dyDescent="0.2">
      <c r="A27" s="2540" t="s">
        <v>942</v>
      </c>
      <c r="B27" s="2541"/>
      <c r="C27" s="1334">
        <v>707.03928605894873</v>
      </c>
      <c r="D27" s="1335"/>
      <c r="E27" s="1337">
        <v>4.8451191091780999E-3</v>
      </c>
      <c r="F27" s="1338"/>
      <c r="G27" s="1331">
        <v>29502596.744259752</v>
      </c>
      <c r="H27" s="2057">
        <v>6.2406732525439663E-2</v>
      </c>
    </row>
    <row r="28" spans="1:8" ht="18" customHeight="1" x14ac:dyDescent="0.2">
      <c r="A28" s="2540" t="s">
        <v>12</v>
      </c>
      <c r="B28" s="2541"/>
      <c r="C28" s="1334">
        <v>145928.15369999997</v>
      </c>
      <c r="D28" s="1335"/>
      <c r="E28" s="1337">
        <v>1</v>
      </c>
      <c r="F28" s="1338"/>
      <c r="G28" s="1336">
        <v>472747018.63670284</v>
      </c>
      <c r="H28" s="2057">
        <v>1</v>
      </c>
    </row>
    <row r="29" spans="1:8" ht="7.5" customHeight="1" thickBot="1" x14ac:dyDescent="0.25">
      <c r="A29" s="643"/>
      <c r="B29" s="644"/>
      <c r="C29" s="1891"/>
      <c r="D29" s="1891"/>
      <c r="E29" s="1891"/>
      <c r="F29" s="1006"/>
      <c r="G29" s="646"/>
      <c r="H29" s="426"/>
    </row>
    <row r="31" spans="1:8" x14ac:dyDescent="0.2">
      <c r="A31" s="61" t="s">
        <v>884</v>
      </c>
    </row>
    <row r="32" spans="1:8" x14ac:dyDescent="0.2">
      <c r="A32" s="61" t="s">
        <v>169</v>
      </c>
    </row>
    <row r="33" spans="1:1" x14ac:dyDescent="0.2">
      <c r="A33" s="61" t="s">
        <v>902</v>
      </c>
    </row>
  </sheetData>
  <mergeCells count="26">
    <mergeCell ref="A2:H2"/>
    <mergeCell ref="A3:H3"/>
    <mergeCell ref="A5:H5"/>
    <mergeCell ref="A4:H4"/>
    <mergeCell ref="A17:B17"/>
    <mergeCell ref="A28:B28"/>
    <mergeCell ref="A27:B27"/>
    <mergeCell ref="A26:B26"/>
    <mergeCell ref="A25:B25"/>
    <mergeCell ref="A24:B24"/>
    <mergeCell ref="A23:B23"/>
    <mergeCell ref="A22:B22"/>
    <mergeCell ref="A21:B21"/>
    <mergeCell ref="A20:B20"/>
    <mergeCell ref="A19:B19"/>
    <mergeCell ref="A18:B18"/>
    <mergeCell ref="A10:B10"/>
    <mergeCell ref="A6:B8"/>
    <mergeCell ref="C6:F8"/>
    <mergeCell ref="G6:H8"/>
    <mergeCell ref="A16:B16"/>
    <mergeCell ref="A15:B15"/>
    <mergeCell ref="A14:B14"/>
    <mergeCell ref="A13:B13"/>
    <mergeCell ref="A12:B12"/>
    <mergeCell ref="A11:B11"/>
  </mergeCells>
  <printOptions horizontalCentered="1"/>
  <pageMargins left="0.7" right="0.7" top="0.75" bottom="0.75" header="0.3" footer="0.3"/>
  <pageSetup scale="9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pageSetUpPr fitToPage="1"/>
  </sheetPr>
  <dimension ref="A1:T40"/>
  <sheetViews>
    <sheetView workbookViewId="0"/>
  </sheetViews>
  <sheetFormatPr defaultRowHeight="12.75" x14ac:dyDescent="0.2"/>
  <cols>
    <col min="1" max="1" width="2.5703125" style="1" customWidth="1"/>
    <col min="2" max="2" width="4.7109375" style="1" customWidth="1"/>
    <col min="3" max="3" width="12" style="1" customWidth="1"/>
    <col min="4" max="4" width="38.5703125" style="1" customWidth="1"/>
    <col min="5" max="6" width="12.7109375" style="1" customWidth="1"/>
    <col min="7" max="7" width="6" style="1045" customWidth="1"/>
    <col min="8" max="8" width="21" style="1" customWidth="1"/>
    <col min="9" max="9" width="14.7109375" style="1045" customWidth="1"/>
    <col min="10" max="10" width="13.7109375" style="669" customWidth="1"/>
    <col min="11" max="11" width="13.7109375" style="1045" customWidth="1"/>
    <col min="13" max="13" width="11.140625" customWidth="1"/>
    <col min="14" max="14" width="12.5703125" customWidth="1"/>
  </cols>
  <sheetData>
    <row r="1" spans="1:15" x14ac:dyDescent="0.2">
      <c r="A1" s="1552"/>
      <c r="B1" s="1553"/>
      <c r="C1" s="1553"/>
      <c r="D1" s="1553"/>
      <c r="E1" s="1553"/>
      <c r="F1" s="1553"/>
      <c r="G1" s="2061"/>
      <c r="H1" s="1553"/>
      <c r="I1" s="2061"/>
      <c r="J1" s="2062"/>
      <c r="K1" s="2063"/>
    </row>
    <row r="2" spans="1:15" ht="23.25" x14ac:dyDescent="0.35">
      <c r="A2" s="2305" t="s">
        <v>949</v>
      </c>
      <c r="B2" s="2306"/>
      <c r="C2" s="2306"/>
      <c r="D2" s="2306"/>
      <c r="E2" s="2306"/>
      <c r="F2" s="2306"/>
      <c r="G2" s="2306"/>
      <c r="H2" s="2306"/>
      <c r="I2" s="2306"/>
      <c r="J2" s="2306"/>
      <c r="K2" s="2307"/>
    </row>
    <row r="3" spans="1:15" ht="20.25" x14ac:dyDescent="0.2">
      <c r="A3" s="2273" t="s">
        <v>957</v>
      </c>
      <c r="B3" s="2274"/>
      <c r="C3" s="2274"/>
      <c r="D3" s="2274"/>
      <c r="E3" s="2274"/>
      <c r="F3" s="2274"/>
      <c r="G3" s="2274"/>
      <c r="H3" s="2274"/>
      <c r="I3" s="2274"/>
      <c r="J3" s="2274"/>
      <c r="K3" s="2275"/>
    </row>
    <row r="4" spans="1:15" ht="20.25" x14ac:dyDescent="0.2">
      <c r="A4" s="2276" t="s">
        <v>950</v>
      </c>
      <c r="B4" s="2277"/>
      <c r="C4" s="2277"/>
      <c r="D4" s="2277"/>
      <c r="E4" s="2277"/>
      <c r="F4" s="2277"/>
      <c r="G4" s="2277"/>
      <c r="H4" s="2277"/>
      <c r="I4" s="2277"/>
      <c r="J4" s="2277"/>
      <c r="K4" s="2278"/>
    </row>
    <row r="5" spans="1:15" ht="11.25" customHeight="1" x14ac:dyDescent="0.2">
      <c r="A5" s="2529"/>
      <c r="B5" s="2530"/>
      <c r="C5" s="2530"/>
      <c r="D5" s="2530"/>
      <c r="E5" s="2530"/>
      <c r="F5" s="2530"/>
      <c r="G5" s="2530"/>
      <c r="H5" s="2530"/>
      <c r="I5" s="2530"/>
      <c r="J5" s="2530"/>
      <c r="K5" s="2531"/>
    </row>
    <row r="6" spans="1:15" x14ac:dyDescent="0.2">
      <c r="A6" s="2523" t="s">
        <v>79</v>
      </c>
      <c r="B6" s="2459"/>
      <c r="C6" s="2459"/>
      <c r="D6" s="2524"/>
      <c r="E6" s="2559" t="s">
        <v>209</v>
      </c>
      <c r="F6" s="2560"/>
      <c r="G6" s="2561"/>
      <c r="H6" s="2568" t="s">
        <v>952</v>
      </c>
      <c r="I6" s="2569"/>
      <c r="J6" s="1339"/>
      <c r="K6" s="89"/>
    </row>
    <row r="7" spans="1:15" ht="15.75" x14ac:dyDescent="0.2">
      <c r="A7" s="2525"/>
      <c r="B7" s="2461"/>
      <c r="C7" s="2461"/>
      <c r="D7" s="2526"/>
      <c r="E7" s="2562"/>
      <c r="F7" s="2563"/>
      <c r="G7" s="2564"/>
      <c r="H7" s="2570"/>
      <c r="I7" s="2571"/>
      <c r="J7" s="1351" t="s">
        <v>951</v>
      </c>
      <c r="K7" s="2064" t="s">
        <v>875</v>
      </c>
      <c r="M7" s="2557"/>
      <c r="N7" s="2557"/>
    </row>
    <row r="8" spans="1:15" ht="15.75" x14ac:dyDescent="0.2">
      <c r="A8" s="2525"/>
      <c r="B8" s="2461"/>
      <c r="C8" s="2461"/>
      <c r="D8" s="2526"/>
      <c r="E8" s="2562"/>
      <c r="F8" s="2563"/>
      <c r="G8" s="2564"/>
      <c r="H8" s="2570"/>
      <c r="I8" s="2571"/>
      <c r="J8" s="1351" t="s">
        <v>864</v>
      </c>
      <c r="K8" s="2064" t="s">
        <v>864</v>
      </c>
      <c r="M8" s="1312"/>
      <c r="N8" s="1313"/>
    </row>
    <row r="9" spans="1:15" ht="15.75" x14ac:dyDescent="0.2">
      <c r="A9" s="2525"/>
      <c r="B9" s="2461"/>
      <c r="C9" s="2461"/>
      <c r="D9" s="2526"/>
      <c r="E9" s="2562"/>
      <c r="F9" s="2563"/>
      <c r="G9" s="2564"/>
      <c r="H9" s="2570"/>
      <c r="I9" s="2571"/>
      <c r="J9" s="1351" t="s">
        <v>210</v>
      </c>
      <c r="K9" s="2064" t="s">
        <v>210</v>
      </c>
      <c r="M9" s="1312"/>
      <c r="N9" s="1380"/>
    </row>
    <row r="10" spans="1:15" ht="13.5" thickBot="1" x14ac:dyDescent="0.25">
      <c r="A10" s="2527"/>
      <c r="B10" s="2558"/>
      <c r="C10" s="2558"/>
      <c r="D10" s="2528"/>
      <c r="E10" s="2565"/>
      <c r="F10" s="2566"/>
      <c r="G10" s="2567"/>
      <c r="H10" s="2572"/>
      <c r="I10" s="2573"/>
      <c r="J10" s="2065"/>
      <c r="K10" s="2066"/>
      <c r="M10" s="1312"/>
      <c r="N10" s="1313"/>
    </row>
    <row r="11" spans="1:15" x14ac:dyDescent="0.2">
      <c r="A11" s="2067"/>
      <c r="B11" s="1340"/>
      <c r="C11" s="112"/>
      <c r="D11" s="114"/>
      <c r="E11" s="1340"/>
      <c r="F11" s="1340"/>
      <c r="G11" s="1341"/>
      <c r="H11" s="1342"/>
      <c r="I11" s="2068"/>
      <c r="J11" s="2060"/>
      <c r="K11" s="2069"/>
      <c r="M11" s="1312"/>
      <c r="N11" s="1313"/>
    </row>
    <row r="12" spans="1:15" ht="17.25" customHeight="1" x14ac:dyDescent="0.2">
      <c r="A12" s="126"/>
      <c r="B12" s="751" t="s">
        <v>477</v>
      </c>
      <c r="C12" s="1105"/>
      <c r="D12" s="1352"/>
      <c r="E12" s="1358">
        <v>15602.497775848717</v>
      </c>
      <c r="F12" s="1359">
        <v>1.9534108198941465E-2</v>
      </c>
      <c r="G12" s="1360"/>
      <c r="H12" s="1361">
        <v>85888699.196999937</v>
      </c>
      <c r="I12" s="1362">
        <v>1.5947004077222746E-2</v>
      </c>
      <c r="J12" s="1363">
        <v>443</v>
      </c>
      <c r="K12" s="2070">
        <v>261</v>
      </c>
      <c r="M12" s="1375"/>
      <c r="N12" s="1376"/>
      <c r="O12" s="1332"/>
    </row>
    <row r="13" spans="1:15" ht="17.25" customHeight="1" x14ac:dyDescent="0.25">
      <c r="A13" s="126"/>
      <c r="B13" s="751" t="s">
        <v>92</v>
      </c>
      <c r="C13" s="1105"/>
      <c r="D13" s="1352"/>
      <c r="E13" s="1364">
        <v>515822.06221456925</v>
      </c>
      <c r="F13" s="1359">
        <v>0.64580198116082788</v>
      </c>
      <c r="G13" s="1360"/>
      <c r="H13" s="1364">
        <v>3117398351.7265744</v>
      </c>
      <c r="I13" s="1365">
        <v>0.5788091412501869</v>
      </c>
      <c r="J13" s="1366">
        <v>482</v>
      </c>
      <c r="K13" s="2071">
        <v>255</v>
      </c>
      <c r="M13" s="1375"/>
      <c r="N13" s="1376"/>
      <c r="O13" s="1332"/>
    </row>
    <row r="14" spans="1:15" ht="17.25" customHeight="1" x14ac:dyDescent="0.2">
      <c r="A14" s="1838"/>
      <c r="B14" s="1353"/>
      <c r="C14" s="1353" t="s">
        <v>476</v>
      </c>
      <c r="D14" s="1354"/>
      <c r="E14" s="1355">
        <v>67523.995807851359</v>
      </c>
      <c r="F14" s="1357">
        <v>8.4539094899097889E-2</v>
      </c>
      <c r="G14" s="1367"/>
      <c r="H14" s="1355">
        <v>149174746.00812685</v>
      </c>
      <c r="I14" s="1368">
        <v>2.7697360712774195E-2</v>
      </c>
      <c r="J14" s="1369">
        <v>183</v>
      </c>
      <c r="K14" s="2072">
        <v>100</v>
      </c>
      <c r="M14" s="1375"/>
      <c r="N14" s="1376"/>
      <c r="O14" s="1332"/>
    </row>
    <row r="15" spans="1:15" ht="17.25" customHeight="1" x14ac:dyDescent="0.2">
      <c r="A15" s="1838"/>
      <c r="B15" s="1353"/>
      <c r="C15" s="1353" t="s">
        <v>475</v>
      </c>
      <c r="D15" s="1354"/>
      <c r="E15" s="1355">
        <v>45145.133954269411</v>
      </c>
      <c r="F15" s="1357">
        <v>5.6521073996463653E-2</v>
      </c>
      <c r="G15" s="1367"/>
      <c r="H15" s="1355">
        <v>191867229.12502527</v>
      </c>
      <c r="I15" s="1368">
        <v>3.5624098557183452E-2</v>
      </c>
      <c r="J15" s="1369">
        <v>346</v>
      </c>
      <c r="K15" s="2072">
        <v>223</v>
      </c>
      <c r="M15" s="1375"/>
      <c r="N15" s="1376"/>
      <c r="O15" s="1332"/>
    </row>
    <row r="16" spans="1:15" ht="17.25" customHeight="1" x14ac:dyDescent="0.2">
      <c r="A16" s="1838"/>
      <c r="B16" s="1353"/>
      <c r="C16" s="1353" t="s">
        <v>93</v>
      </c>
      <c r="D16" s="1354"/>
      <c r="E16" s="1355">
        <v>13229.72841399217</v>
      </c>
      <c r="F16" s="1357">
        <v>1.6563434265093217E-2</v>
      </c>
      <c r="G16" s="1367"/>
      <c r="H16" s="1355">
        <v>37748853.541218929</v>
      </c>
      <c r="I16" s="1368">
        <v>7.0088513036104935E-3</v>
      </c>
      <c r="J16" s="1369">
        <v>247</v>
      </c>
      <c r="K16" s="2072">
        <v>164</v>
      </c>
      <c r="M16" s="1375"/>
      <c r="N16" s="1376"/>
      <c r="O16" s="1332"/>
    </row>
    <row r="17" spans="1:15" ht="17.25" customHeight="1" x14ac:dyDescent="0.2">
      <c r="A17" s="1838"/>
      <c r="B17" s="1353"/>
      <c r="C17" s="1353" t="s">
        <v>97</v>
      </c>
      <c r="D17" s="1354"/>
      <c r="E17" s="1355">
        <v>37003.835485144853</v>
      </c>
      <c r="F17" s="1357">
        <v>4.6328282594696901E-2</v>
      </c>
      <c r="G17" s="1367"/>
      <c r="H17" s="1355">
        <v>180931007.19632012</v>
      </c>
      <c r="I17" s="1368">
        <v>3.3593563954645592E-2</v>
      </c>
      <c r="J17" s="1369">
        <v>401</v>
      </c>
      <c r="K17" s="2072">
        <v>227</v>
      </c>
      <c r="M17" s="1375"/>
      <c r="N17" s="1376"/>
      <c r="O17" s="1332"/>
    </row>
    <row r="18" spans="1:15" ht="17.25" customHeight="1" x14ac:dyDescent="0.2">
      <c r="A18" s="1838"/>
      <c r="B18" s="1353"/>
      <c r="C18" s="1353" t="s">
        <v>473</v>
      </c>
      <c r="D18" s="1354"/>
      <c r="E18" s="1355">
        <v>57693.815992543074</v>
      </c>
      <c r="F18" s="1357">
        <v>7.2231847759186854E-2</v>
      </c>
      <c r="G18" s="1367"/>
      <c r="H18" s="1355">
        <v>752078386.07626152</v>
      </c>
      <c r="I18" s="1368">
        <v>0.13963882561127633</v>
      </c>
      <c r="J18" s="1369">
        <v>981</v>
      </c>
      <c r="K18" s="2072">
        <v>923</v>
      </c>
      <c r="M18" s="1375"/>
      <c r="N18" s="1376"/>
      <c r="O18" s="1332"/>
    </row>
    <row r="19" spans="1:15" ht="17.25" customHeight="1" x14ac:dyDescent="0.2">
      <c r="A19" s="1838"/>
      <c r="B19" s="1353"/>
      <c r="C19" s="1353" t="s">
        <v>472</v>
      </c>
      <c r="D19" s="1356"/>
      <c r="E19" s="1355">
        <v>207122.40020373723</v>
      </c>
      <c r="F19" s="1357">
        <v>0.2593143376227256</v>
      </c>
      <c r="G19" s="1367"/>
      <c r="H19" s="1355">
        <v>1428905382.5543563</v>
      </c>
      <c r="I19" s="1368">
        <v>0.26530568252401454</v>
      </c>
      <c r="J19" s="1369">
        <v>550</v>
      </c>
      <c r="K19" s="2072">
        <v>364</v>
      </c>
      <c r="M19" s="1375"/>
      <c r="N19" s="1376"/>
      <c r="O19" s="1332"/>
    </row>
    <row r="20" spans="1:15" ht="17.25" customHeight="1" x14ac:dyDescent="0.2">
      <c r="A20" s="1838"/>
      <c r="B20" s="1353"/>
      <c r="C20" s="1353" t="s">
        <v>471</v>
      </c>
      <c r="D20" s="1356"/>
      <c r="E20" s="1355">
        <v>12335.559041699724</v>
      </c>
      <c r="F20" s="1357">
        <v>1.5443946762676951E-2</v>
      </c>
      <c r="G20" s="1367"/>
      <c r="H20" s="1355">
        <v>45079529.473224185</v>
      </c>
      <c r="I20" s="1368">
        <v>8.3699421114751191E-3</v>
      </c>
      <c r="J20" s="1369">
        <v>298</v>
      </c>
      <c r="K20" s="2073">
        <v>201</v>
      </c>
      <c r="M20" s="1375"/>
      <c r="N20" s="1376"/>
      <c r="O20" s="1332"/>
    </row>
    <row r="21" spans="1:15" ht="17.25" customHeight="1" x14ac:dyDescent="0.2">
      <c r="A21" s="1838"/>
      <c r="B21" s="1353"/>
      <c r="C21" s="1353" t="s">
        <v>99</v>
      </c>
      <c r="D21" s="1354"/>
      <c r="E21" s="1355">
        <v>75767.593315331411</v>
      </c>
      <c r="F21" s="1357">
        <v>9.4859963260886845E-2</v>
      </c>
      <c r="G21" s="1367"/>
      <c r="H21" s="1355">
        <v>331613217.75204128</v>
      </c>
      <c r="I21" s="1368">
        <v>6.1570816475207166E-2</v>
      </c>
      <c r="J21" s="1369">
        <v>384</v>
      </c>
      <c r="K21" s="2072">
        <v>224</v>
      </c>
      <c r="M21" s="1375"/>
      <c r="N21" s="1376"/>
      <c r="O21" s="1332"/>
    </row>
    <row r="22" spans="1:15" ht="17.25" customHeight="1" x14ac:dyDescent="0.25">
      <c r="A22" s="126"/>
      <c r="B22" s="1105" t="s">
        <v>100</v>
      </c>
      <c r="C22" s="1105"/>
      <c r="D22" s="1352"/>
      <c r="E22" s="1364">
        <v>153907.00877920125</v>
      </c>
      <c r="F22" s="1359">
        <v>0.19268941455784394</v>
      </c>
      <c r="G22" s="1360"/>
      <c r="H22" s="1364">
        <v>1644184287.0278265</v>
      </c>
      <c r="I22" s="1365">
        <v>0.30527664028068285</v>
      </c>
      <c r="J22" s="1366">
        <v>846</v>
      </c>
      <c r="K22" s="2071">
        <v>484</v>
      </c>
      <c r="M22" s="1375"/>
      <c r="N22" s="1376"/>
      <c r="O22" s="1332"/>
    </row>
    <row r="23" spans="1:15" ht="17.25" customHeight="1" x14ac:dyDescent="0.2">
      <c r="A23" s="1838"/>
      <c r="B23" s="1353"/>
      <c r="C23" s="1353" t="s">
        <v>470</v>
      </c>
      <c r="D23" s="1354"/>
      <c r="E23" s="1355">
        <v>142899.4428094867</v>
      </c>
      <c r="F23" s="1357">
        <v>0.17890809647989961</v>
      </c>
      <c r="G23" s="1367"/>
      <c r="H23" s="1355">
        <v>1592599764.5521085</v>
      </c>
      <c r="I23" s="1368">
        <v>0.29569891238478058</v>
      </c>
      <c r="J23" s="1369">
        <v>882</v>
      </c>
      <c r="K23" s="2072">
        <v>515</v>
      </c>
      <c r="M23" s="1375"/>
      <c r="N23" s="1376"/>
      <c r="O23" s="1332"/>
    </row>
    <row r="24" spans="1:15" ht="17.25" customHeight="1" x14ac:dyDescent="0.2">
      <c r="A24" s="1838"/>
      <c r="B24" s="1353"/>
      <c r="C24" s="1353" t="s">
        <v>953</v>
      </c>
      <c r="D24" s="1354"/>
      <c r="E24" s="1355">
        <v>10953.574810582477</v>
      </c>
      <c r="F24" s="1357">
        <v>1.3713721904599267E-2</v>
      </c>
      <c r="G24" s="1367"/>
      <c r="H24" s="1355">
        <v>51468849.580677092</v>
      </c>
      <c r="I24" s="1368">
        <v>9.5562508430875291E-3</v>
      </c>
      <c r="J24" s="1369">
        <v>381</v>
      </c>
      <c r="K24" s="2072">
        <v>195</v>
      </c>
      <c r="M24" s="1375"/>
      <c r="N24" s="1376"/>
      <c r="O24" s="1332"/>
    </row>
    <row r="25" spans="1:15" ht="17.25" customHeight="1" x14ac:dyDescent="0.2">
      <c r="A25" s="1838"/>
      <c r="B25" s="1353"/>
      <c r="C25" s="1353" t="s">
        <v>585</v>
      </c>
      <c r="D25" s="1354"/>
      <c r="E25" s="1355">
        <v>53.991159132065135</v>
      </c>
      <c r="F25" s="1357" t="s">
        <v>32</v>
      </c>
      <c r="G25" s="1370"/>
      <c r="H25" s="1355">
        <v>115672.89504102552</v>
      </c>
      <c r="I25" s="1371" t="s">
        <v>32</v>
      </c>
      <c r="J25" s="1369">
        <v>182</v>
      </c>
      <c r="K25" s="2072">
        <v>144</v>
      </c>
      <c r="M25" s="1375"/>
      <c r="N25" s="1376"/>
      <c r="O25" s="1332"/>
    </row>
    <row r="26" spans="1:15" ht="17.25" customHeight="1" x14ac:dyDescent="0.25">
      <c r="A26" s="126"/>
      <c r="B26" s="1105" t="s">
        <v>104</v>
      </c>
      <c r="C26" s="1105"/>
      <c r="D26" s="1352"/>
      <c r="E26" s="1364">
        <v>4012.3956154987354</v>
      </c>
      <c r="F26" s="1359">
        <v>5.0234629875374002E-3</v>
      </c>
      <c r="G26" s="1360"/>
      <c r="H26" s="1364">
        <v>15611508.378312105</v>
      </c>
      <c r="I26" s="1365">
        <v>2.8985977210985187E-3</v>
      </c>
      <c r="J26" s="1372">
        <v>316</v>
      </c>
      <c r="K26" s="2071">
        <v>194</v>
      </c>
      <c r="M26" s="1375"/>
      <c r="N26" s="1376"/>
      <c r="O26" s="1332"/>
    </row>
    <row r="27" spans="1:15" ht="17.25" customHeight="1" x14ac:dyDescent="0.25">
      <c r="A27" s="126"/>
      <c r="B27" s="1105" t="s">
        <v>105</v>
      </c>
      <c r="C27" s="1105"/>
      <c r="D27" s="1352"/>
      <c r="E27" s="1364">
        <v>11976.565194137396</v>
      </c>
      <c r="F27" s="1359">
        <v>1.4994491504821269E-2</v>
      </c>
      <c r="G27" s="1360"/>
      <c r="H27" s="1364">
        <v>49409239.54075186</v>
      </c>
      <c r="I27" s="1365">
        <v>9.1738418648255327E-3</v>
      </c>
      <c r="J27" s="1372">
        <v>348</v>
      </c>
      <c r="K27" s="2071">
        <v>209</v>
      </c>
      <c r="M27" s="1375"/>
      <c r="N27" s="1376"/>
      <c r="O27" s="1332"/>
    </row>
    <row r="28" spans="1:15" ht="17.25" customHeight="1" x14ac:dyDescent="0.25">
      <c r="A28" s="126"/>
      <c r="B28" s="1105" t="s">
        <v>106</v>
      </c>
      <c r="C28" s="1105"/>
      <c r="D28" s="1352"/>
      <c r="E28" s="1364">
        <v>33754.893804039879</v>
      </c>
      <c r="F28" s="1359">
        <v>4.226065321621407E-2</v>
      </c>
      <c r="G28" s="1360"/>
      <c r="H28" s="1364">
        <v>98900782.750180915</v>
      </c>
      <c r="I28" s="1365">
        <v>1.8362965099053986E-2</v>
      </c>
      <c r="J28" s="1372">
        <v>239</v>
      </c>
      <c r="K28" s="2071">
        <v>150</v>
      </c>
      <c r="M28" s="1375"/>
      <c r="N28" s="1376"/>
      <c r="O28" s="1332"/>
    </row>
    <row r="29" spans="1:15" ht="17.25" customHeight="1" x14ac:dyDescent="0.25">
      <c r="A29" s="126"/>
      <c r="B29" s="1105" t="s">
        <v>468</v>
      </c>
      <c r="C29" s="1105"/>
      <c r="D29" s="1352"/>
      <c r="E29" s="1364">
        <v>23428.374210043843</v>
      </c>
      <c r="F29" s="1359">
        <v>2.933199564063977E-2</v>
      </c>
      <c r="G29" s="1360"/>
      <c r="H29" s="1364">
        <v>169158964.51014</v>
      </c>
      <c r="I29" s="1365">
        <v>3.1407842032333468E-2</v>
      </c>
      <c r="J29" s="1372">
        <v>589</v>
      </c>
      <c r="K29" s="2071">
        <v>341</v>
      </c>
      <c r="M29" s="1375"/>
      <c r="N29" s="1376"/>
      <c r="O29" s="1332"/>
    </row>
    <row r="30" spans="1:15" ht="17.25" customHeight="1" x14ac:dyDescent="0.25">
      <c r="A30" s="126"/>
      <c r="B30" s="1105" t="s">
        <v>107</v>
      </c>
      <c r="C30" s="1105"/>
      <c r="D30" s="1352"/>
      <c r="E30" s="1364">
        <v>38997.719519758837</v>
      </c>
      <c r="F30" s="1359">
        <v>4.8824597417351824E-2</v>
      </c>
      <c r="G30" s="1360"/>
      <c r="H30" s="1364">
        <v>201360428.40329662</v>
      </c>
      <c r="I30" s="1365">
        <v>3.7386706315967265E-2</v>
      </c>
      <c r="J30" s="1372">
        <v>441</v>
      </c>
      <c r="K30" s="2071">
        <v>246</v>
      </c>
      <c r="M30" s="1375"/>
      <c r="N30" s="1376"/>
      <c r="O30" s="1332"/>
    </row>
    <row r="31" spans="1:15" ht="17.25" customHeight="1" x14ac:dyDescent="0.2">
      <c r="A31" s="1838"/>
      <c r="B31" s="1353"/>
      <c r="C31" s="1353" t="s">
        <v>587</v>
      </c>
      <c r="D31" s="1354"/>
      <c r="E31" s="1355">
        <v>24460.836726779824</v>
      </c>
      <c r="F31" s="1357">
        <v>3.0624624218641601E-2</v>
      </c>
      <c r="G31" s="1367"/>
      <c r="H31" s="1355">
        <v>126965159.00251555</v>
      </c>
      <c r="I31" s="1368">
        <v>2.3573693945862815E-2</v>
      </c>
      <c r="J31" s="1369">
        <v>451</v>
      </c>
      <c r="K31" s="2072">
        <v>270</v>
      </c>
      <c r="M31" s="1375"/>
      <c r="N31" s="1376"/>
      <c r="O31" s="1332"/>
    </row>
    <row r="32" spans="1:15" ht="17.25" customHeight="1" x14ac:dyDescent="0.2">
      <c r="A32" s="1838"/>
      <c r="B32" s="1353"/>
      <c r="C32" s="1353" t="s">
        <v>111</v>
      </c>
      <c r="D32" s="1354"/>
      <c r="E32" s="1355">
        <v>14536.882792979011</v>
      </c>
      <c r="F32" s="1357">
        <v>1.819997319871022E-2</v>
      </c>
      <c r="G32" s="1367"/>
      <c r="H32" s="1355">
        <v>74395269.40078105</v>
      </c>
      <c r="I32" s="1368">
        <v>1.3813012370104447E-2</v>
      </c>
      <c r="J32" s="1369">
        <v>425</v>
      </c>
      <c r="K32" s="2072">
        <v>208</v>
      </c>
      <c r="M32" s="1375"/>
      <c r="N32" s="1376"/>
      <c r="O32" s="1332"/>
    </row>
    <row r="33" spans="1:20" ht="17.25" customHeight="1" x14ac:dyDescent="0.25">
      <c r="A33" s="126"/>
      <c r="B33" s="1105" t="s">
        <v>588</v>
      </c>
      <c r="C33" s="1105"/>
      <c r="D33" s="1352"/>
      <c r="E33" s="1364">
        <v>1229.4828869021148</v>
      </c>
      <c r="F33" s="1359">
        <v>1.5392953158223667E-3</v>
      </c>
      <c r="G33" s="1360"/>
      <c r="H33" s="1364">
        <v>3970803.4659169745</v>
      </c>
      <c r="I33" s="1373">
        <v>7.3726135862865684E-4</v>
      </c>
      <c r="J33" s="1372">
        <v>576</v>
      </c>
      <c r="K33" s="2071">
        <v>280</v>
      </c>
      <c r="M33" s="1377"/>
      <c r="N33" s="1378"/>
      <c r="O33" s="1378"/>
      <c r="P33" s="1379"/>
      <c r="Q33" s="1379"/>
      <c r="R33" s="1379"/>
      <c r="S33" s="1379"/>
      <c r="T33" s="1379"/>
    </row>
    <row r="34" spans="1:20" ht="17.25" customHeight="1" x14ac:dyDescent="0.25">
      <c r="A34" s="126"/>
      <c r="B34" s="1105" t="s">
        <v>112</v>
      </c>
      <c r="C34" s="1105"/>
      <c r="D34" s="1352"/>
      <c r="E34" s="1374">
        <v>798731</v>
      </c>
      <c r="F34" s="1359">
        <v>1</v>
      </c>
      <c r="G34" s="1360"/>
      <c r="H34" s="1361">
        <v>5385883065</v>
      </c>
      <c r="I34" s="1365">
        <v>1</v>
      </c>
      <c r="J34" s="1363">
        <v>569</v>
      </c>
      <c r="K34" s="2074">
        <v>283</v>
      </c>
      <c r="M34" s="1375"/>
      <c r="N34" s="1376"/>
      <c r="O34" s="1332"/>
    </row>
    <row r="35" spans="1:20" ht="13.5" thickBot="1" x14ac:dyDescent="0.25">
      <c r="A35" s="2075"/>
      <c r="B35" s="2076" t="s">
        <v>954</v>
      </c>
      <c r="C35" s="2077"/>
      <c r="D35" s="2078"/>
      <c r="E35" s="2079"/>
      <c r="F35" s="2079"/>
      <c r="G35" s="2080"/>
      <c r="H35" s="2079"/>
      <c r="I35" s="2081"/>
      <c r="J35" s="2082" t="s">
        <v>15</v>
      </c>
      <c r="K35" s="2083" t="s">
        <v>15</v>
      </c>
    </row>
    <row r="36" spans="1:20" x14ac:dyDescent="0.2">
      <c r="A36" s="25"/>
      <c r="B36" s="25"/>
      <c r="C36" s="25"/>
      <c r="D36" s="25"/>
      <c r="E36" s="25"/>
      <c r="F36" s="25"/>
      <c r="G36" s="1343"/>
      <c r="H36" s="25"/>
      <c r="I36" s="1344"/>
      <c r="J36" s="1345"/>
      <c r="K36" s="1344"/>
    </row>
    <row r="37" spans="1:20" x14ac:dyDescent="0.2">
      <c r="A37" s="1222" t="s">
        <v>884</v>
      </c>
      <c r="B37" s="1222"/>
      <c r="C37" s="25"/>
      <c r="D37" s="25"/>
      <c r="E37" s="25"/>
      <c r="F37" s="25"/>
      <c r="G37" s="1343"/>
      <c r="H37" s="25"/>
      <c r="I37" s="1346"/>
      <c r="J37" s="1345"/>
      <c r="K37" s="1344"/>
    </row>
    <row r="38" spans="1:20" x14ac:dyDescent="0.2">
      <c r="A38" s="61" t="s">
        <v>391</v>
      </c>
      <c r="B38" s="158"/>
      <c r="C38" s="25"/>
      <c r="D38" s="25"/>
      <c r="E38" s="25"/>
      <c r="F38" s="25"/>
      <c r="G38" s="1343"/>
      <c r="H38" s="25"/>
      <c r="I38" s="1344"/>
      <c r="J38" s="1345"/>
      <c r="K38" s="1344"/>
    </row>
    <row r="39" spans="1:20" x14ac:dyDescent="0.2">
      <c r="A39" s="1347" t="s">
        <v>955</v>
      </c>
      <c r="B39" s="1348"/>
      <c r="C39"/>
      <c r="D39"/>
      <c r="E39"/>
      <c r="F39"/>
      <c r="G39" s="1041"/>
      <c r="H39"/>
      <c r="I39" s="1041"/>
      <c r="J39" s="1349"/>
      <c r="K39" s="1041"/>
    </row>
    <row r="40" spans="1:20" x14ac:dyDescent="0.2">
      <c r="A40" s="158" t="s">
        <v>956</v>
      </c>
      <c r="B40" s="1348"/>
      <c r="C40"/>
      <c r="D40"/>
      <c r="E40" s="1350"/>
      <c r="F40" s="1350"/>
      <c r="G40" s="1041"/>
      <c r="H40"/>
      <c r="I40" s="1041"/>
      <c r="J40" s="1349"/>
      <c r="K40" s="1041"/>
    </row>
  </sheetData>
  <mergeCells count="8">
    <mergeCell ref="M7:N7"/>
    <mergeCell ref="A2:K2"/>
    <mergeCell ref="A3:K3"/>
    <mergeCell ref="A4:K4"/>
    <mergeCell ref="A5:K5"/>
    <mergeCell ref="A6:D10"/>
    <mergeCell ref="E6:G10"/>
    <mergeCell ref="H6:I10"/>
  </mergeCells>
  <printOptions horizontalCentered="1"/>
  <pageMargins left="0.7" right="0.7" top="0.75" bottom="0.75" header="0.3" footer="0.3"/>
  <pageSetup scale="8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pageSetUpPr fitToPage="1"/>
  </sheetPr>
  <dimension ref="A1:L43"/>
  <sheetViews>
    <sheetView workbookViewId="0">
      <selection sqref="A1:I2"/>
    </sheetView>
  </sheetViews>
  <sheetFormatPr defaultRowHeight="12.75" x14ac:dyDescent="0.2"/>
  <cols>
    <col min="1" max="1" width="12.7109375" style="28" customWidth="1"/>
    <col min="2" max="5" width="14.7109375" style="28" customWidth="1"/>
    <col min="6" max="8" width="14.7109375" style="73" customWidth="1"/>
    <col min="9" max="9" width="14.7109375" style="28" customWidth="1"/>
    <col min="10" max="10" width="11.42578125" style="28" bestFit="1" customWidth="1"/>
    <col min="11" max="11" width="10.7109375" style="28" bestFit="1" customWidth="1"/>
    <col min="12" max="12" width="12.28515625" style="28" bestFit="1" customWidth="1"/>
    <col min="13" max="19" width="9.140625" style="28"/>
    <col min="20" max="20" width="13.7109375" style="28" customWidth="1"/>
    <col min="21" max="16384" width="9.140625" style="28"/>
  </cols>
  <sheetData>
    <row r="1" spans="1:11" ht="14.25" customHeight="1" x14ac:dyDescent="0.2">
      <c r="A1" s="2574" t="s">
        <v>481</v>
      </c>
      <c r="B1" s="2575"/>
      <c r="C1" s="2575"/>
      <c r="D1" s="2575"/>
      <c r="E1" s="2575"/>
      <c r="F1" s="2575"/>
      <c r="G1" s="2575"/>
      <c r="H1" s="2575"/>
      <c r="I1" s="2576"/>
    </row>
    <row r="2" spans="1:11" s="29" customFormat="1" x14ac:dyDescent="0.2">
      <c r="A2" s="2270"/>
      <c r="B2" s="2271"/>
      <c r="C2" s="2271"/>
      <c r="D2" s="2271"/>
      <c r="E2" s="2271"/>
      <c r="F2" s="2271"/>
      <c r="G2" s="2271"/>
      <c r="H2" s="2271"/>
      <c r="I2" s="2272"/>
    </row>
    <row r="3" spans="1:11" s="30" customFormat="1" ht="23.25" customHeight="1" x14ac:dyDescent="0.2">
      <c r="A3" s="2273" t="s">
        <v>51</v>
      </c>
      <c r="B3" s="2274"/>
      <c r="C3" s="2274"/>
      <c r="D3" s="2274"/>
      <c r="E3" s="2274"/>
      <c r="F3" s="2274"/>
      <c r="G3" s="2274"/>
      <c r="H3" s="2274"/>
      <c r="I3" s="2275"/>
    </row>
    <row r="4" spans="1:11" s="30" customFormat="1" ht="23.25" customHeight="1" x14ac:dyDescent="0.2">
      <c r="A4" s="2273" t="s">
        <v>205</v>
      </c>
      <c r="B4" s="2274"/>
      <c r="C4" s="2274"/>
      <c r="D4" s="2274"/>
      <c r="E4" s="2274"/>
      <c r="F4" s="2274"/>
      <c r="G4" s="2274"/>
      <c r="H4" s="2274"/>
      <c r="I4" s="2275"/>
    </row>
    <row r="5" spans="1:11" ht="9" customHeight="1" x14ac:dyDescent="0.2">
      <c r="A5" s="1587"/>
      <c r="B5" s="1588"/>
      <c r="C5" s="1588"/>
      <c r="D5" s="1588"/>
      <c r="E5" s="1588"/>
      <c r="F5" s="1588"/>
      <c r="G5" s="1588"/>
      <c r="H5" s="1588"/>
      <c r="I5" s="1589"/>
    </row>
    <row r="6" spans="1:11" s="31" customFormat="1" x14ac:dyDescent="0.2">
      <c r="A6" s="2578" t="s">
        <v>62</v>
      </c>
      <c r="B6" s="1681"/>
      <c r="C6" s="859"/>
      <c r="D6" s="859"/>
      <c r="E6" s="859"/>
      <c r="F6" s="859"/>
      <c r="G6" s="859"/>
      <c r="H6" s="859"/>
      <c r="I6" s="860"/>
    </row>
    <row r="7" spans="1:11" s="31" customFormat="1" ht="15.75" customHeight="1" x14ac:dyDescent="0.2">
      <c r="A7" s="2579"/>
      <c r="B7" s="861" t="s">
        <v>52</v>
      </c>
      <c r="C7" s="1684" t="s">
        <v>53</v>
      </c>
      <c r="D7" s="1684" t="s">
        <v>53</v>
      </c>
      <c r="E7" s="1684" t="s">
        <v>53</v>
      </c>
      <c r="F7" s="1684" t="s">
        <v>53</v>
      </c>
      <c r="G7" s="1684" t="s">
        <v>53</v>
      </c>
      <c r="H7" s="1684" t="s">
        <v>53</v>
      </c>
      <c r="I7" s="1694" t="s">
        <v>53</v>
      </c>
    </row>
    <row r="8" spans="1:11" s="31" customFormat="1" ht="15.75" customHeight="1" x14ac:dyDescent="0.2">
      <c r="A8" s="2579"/>
      <c r="B8" s="1680" t="s">
        <v>54</v>
      </c>
      <c r="C8" s="1684" t="s">
        <v>55</v>
      </c>
      <c r="D8" s="1684" t="s">
        <v>56</v>
      </c>
      <c r="E8" s="1684" t="s">
        <v>482</v>
      </c>
      <c r="F8" s="1684" t="s">
        <v>483</v>
      </c>
      <c r="G8" s="1684" t="s">
        <v>484</v>
      </c>
      <c r="H8" s="1684" t="s">
        <v>450</v>
      </c>
      <c r="I8" s="1694" t="s">
        <v>449</v>
      </c>
    </row>
    <row r="9" spans="1:11" s="31" customFormat="1" x14ac:dyDescent="0.2">
      <c r="A9" s="2579"/>
      <c r="B9" s="1680" t="s">
        <v>63</v>
      </c>
      <c r="C9" s="1684" t="s">
        <v>63</v>
      </c>
      <c r="D9" s="1684" t="s">
        <v>63</v>
      </c>
      <c r="E9" s="1684" t="s">
        <v>63</v>
      </c>
      <c r="F9" s="1684" t="s">
        <v>63</v>
      </c>
      <c r="G9" s="1684" t="s">
        <v>63</v>
      </c>
      <c r="H9" s="1684" t="s">
        <v>63</v>
      </c>
      <c r="I9" s="1694" t="s">
        <v>63</v>
      </c>
    </row>
    <row r="10" spans="1:11" s="31" customFormat="1" ht="15.75" customHeight="1" x14ac:dyDescent="0.2">
      <c r="A10" s="2579"/>
      <c r="B10" s="862" t="s">
        <v>64</v>
      </c>
      <c r="C10" s="1670" t="s">
        <v>64</v>
      </c>
      <c r="D10" s="1670" t="s">
        <v>64</v>
      </c>
      <c r="E10" s="1670" t="s">
        <v>64</v>
      </c>
      <c r="F10" s="1670" t="s">
        <v>64</v>
      </c>
      <c r="G10" s="1670" t="s">
        <v>64</v>
      </c>
      <c r="H10" s="1670" t="s">
        <v>64</v>
      </c>
      <c r="I10" s="1671" t="s">
        <v>64</v>
      </c>
    </row>
    <row r="11" spans="1:11" s="31" customFormat="1" ht="9.9499999999999993" customHeight="1" thickBot="1" x14ac:dyDescent="0.25">
      <c r="A11" s="2580"/>
      <c r="B11" s="2084"/>
      <c r="C11" s="1865"/>
      <c r="D11" s="1865"/>
      <c r="E11" s="1865"/>
      <c r="F11" s="1865"/>
      <c r="G11" s="1865"/>
      <c r="H11" s="1865"/>
      <c r="I11" s="1867"/>
      <c r="J11" s="28"/>
      <c r="K11" s="28"/>
    </row>
    <row r="12" spans="1:11" ht="9.9499999999999993" customHeight="1" x14ac:dyDescent="0.2">
      <c r="A12" s="540"/>
      <c r="B12" s="541"/>
      <c r="C12" s="33"/>
      <c r="D12" s="33"/>
      <c r="E12" s="33"/>
      <c r="F12" s="33"/>
      <c r="G12" s="33"/>
      <c r="H12" s="33"/>
      <c r="I12" s="34"/>
    </row>
    <row r="13" spans="1:11" s="31" customFormat="1" ht="20.100000000000001" customHeight="1" x14ac:dyDescent="0.2">
      <c r="A13" s="63">
        <v>1980</v>
      </c>
      <c r="B13" s="64">
        <v>27518</v>
      </c>
      <c r="C13" s="64">
        <v>12044</v>
      </c>
      <c r="D13" s="64">
        <v>2833</v>
      </c>
      <c r="E13" s="64">
        <v>5776</v>
      </c>
      <c r="F13" s="65">
        <v>3852</v>
      </c>
      <c r="G13" s="65">
        <v>1436</v>
      </c>
      <c r="H13" s="65">
        <v>1064</v>
      </c>
      <c r="I13" s="66">
        <v>513</v>
      </c>
    </row>
    <row r="14" spans="1:11" s="31" customFormat="1" ht="12" customHeight="1" x14ac:dyDescent="0.2">
      <c r="A14" s="63"/>
      <c r="B14" s="64"/>
      <c r="C14" s="64"/>
      <c r="D14" s="64"/>
      <c r="E14" s="64"/>
      <c r="F14" s="65"/>
      <c r="G14" s="65"/>
      <c r="H14" s="65"/>
      <c r="I14" s="66"/>
    </row>
    <row r="15" spans="1:11" s="31" customFormat="1" ht="20.100000000000001" customHeight="1" x14ac:dyDescent="0.2">
      <c r="A15" s="63">
        <v>1985</v>
      </c>
      <c r="B15" s="64">
        <v>29809</v>
      </c>
      <c r="C15" s="64">
        <v>12724</v>
      </c>
      <c r="D15" s="64">
        <v>3164</v>
      </c>
      <c r="E15" s="64">
        <v>6579</v>
      </c>
      <c r="F15" s="65">
        <v>4032</v>
      </c>
      <c r="G15" s="65">
        <v>1585</v>
      </c>
      <c r="H15" s="65">
        <v>1164</v>
      </c>
      <c r="I15" s="66">
        <v>561</v>
      </c>
    </row>
    <row r="16" spans="1:11" s="31" customFormat="1" ht="9.9499999999999993" customHeight="1" x14ac:dyDescent="0.2">
      <c r="A16" s="63"/>
      <c r="B16" s="64"/>
      <c r="C16" s="64"/>
      <c r="D16" s="64"/>
      <c r="E16" s="64"/>
      <c r="F16" s="65"/>
      <c r="G16" s="65"/>
      <c r="H16" s="65"/>
      <c r="I16" s="66"/>
    </row>
    <row r="17" spans="1:12" s="31" customFormat="1" ht="20.100000000000001" customHeight="1" x14ac:dyDescent="0.2">
      <c r="A17" s="63">
        <v>1990</v>
      </c>
      <c r="B17" s="64">
        <v>31633</v>
      </c>
      <c r="C17" s="64">
        <v>14336</v>
      </c>
      <c r="D17" s="65">
        <v>3351</v>
      </c>
      <c r="E17" s="65">
        <v>6989</v>
      </c>
      <c r="F17" s="65">
        <v>4064</v>
      </c>
      <c r="G17" s="65">
        <v>1429</v>
      </c>
      <c r="H17" s="65">
        <v>1023</v>
      </c>
      <c r="I17" s="66">
        <v>441</v>
      </c>
      <c r="J17" s="473"/>
    </row>
    <row r="18" spans="1:12" s="31" customFormat="1" ht="9.9499999999999993" customHeight="1" x14ac:dyDescent="0.2">
      <c r="A18" s="63"/>
      <c r="B18" s="64"/>
      <c r="C18" s="64"/>
      <c r="D18" s="65"/>
      <c r="E18" s="65"/>
      <c r="F18" s="65"/>
      <c r="G18" s="65"/>
      <c r="H18" s="65"/>
      <c r="I18" s="66"/>
      <c r="J18" s="473"/>
    </row>
    <row r="19" spans="1:12" s="31" customFormat="1" ht="20.100000000000001" customHeight="1" x14ac:dyDescent="0.2">
      <c r="A19" s="63">
        <v>1995</v>
      </c>
      <c r="B19" s="64">
        <v>32634</v>
      </c>
      <c r="C19" s="64">
        <v>16934</v>
      </c>
      <c r="D19" s="64">
        <v>3771</v>
      </c>
      <c r="E19" s="65">
        <v>6908</v>
      </c>
      <c r="F19" s="65">
        <v>3136</v>
      </c>
      <c r="G19" s="65">
        <v>1062</v>
      </c>
      <c r="H19" s="65">
        <v>625</v>
      </c>
      <c r="I19" s="66">
        <v>198</v>
      </c>
      <c r="J19" s="473"/>
    </row>
    <row r="20" spans="1:12" s="31" customFormat="1" ht="20.100000000000001" customHeight="1" x14ac:dyDescent="0.2">
      <c r="A20" s="63">
        <v>1996</v>
      </c>
      <c r="B20" s="64">
        <v>32724</v>
      </c>
      <c r="C20" s="64">
        <v>17076</v>
      </c>
      <c r="D20" s="64">
        <v>3843</v>
      </c>
      <c r="E20" s="65">
        <v>6896</v>
      </c>
      <c r="F20" s="65">
        <v>3128</v>
      </c>
      <c r="G20" s="65">
        <v>1005</v>
      </c>
      <c r="H20" s="65">
        <v>591</v>
      </c>
      <c r="I20" s="66">
        <v>185</v>
      </c>
      <c r="J20" s="473"/>
    </row>
    <row r="21" spans="1:12" s="31" customFormat="1" ht="20.100000000000001" customHeight="1" x14ac:dyDescent="0.2">
      <c r="A21" s="63">
        <v>1997</v>
      </c>
      <c r="B21" s="64">
        <v>33214</v>
      </c>
      <c r="C21" s="64">
        <v>18046</v>
      </c>
      <c r="D21" s="64">
        <v>3787</v>
      </c>
      <c r="E21" s="65">
        <v>6767</v>
      </c>
      <c r="F21" s="65">
        <v>3008</v>
      </c>
      <c r="G21" s="65">
        <v>919</v>
      </c>
      <c r="H21" s="65">
        <v>527</v>
      </c>
      <c r="I21" s="66">
        <v>160</v>
      </c>
      <c r="J21" s="473"/>
    </row>
    <row r="22" spans="1:12" s="31" customFormat="1" ht="20.100000000000001" customHeight="1" x14ac:dyDescent="0.2">
      <c r="A22" s="63">
        <v>1998</v>
      </c>
      <c r="B22" s="64">
        <v>33544.584000000003</v>
      </c>
      <c r="C22" s="64">
        <v>18567.531999999999</v>
      </c>
      <c r="D22" s="64">
        <v>3905.0509999999999</v>
      </c>
      <c r="E22" s="65">
        <v>6718.5789999999997</v>
      </c>
      <c r="F22" s="65">
        <v>2883.116</v>
      </c>
      <c r="G22" s="65">
        <v>847.37199999999996</v>
      </c>
      <c r="H22" s="65">
        <v>475.90699999999998</v>
      </c>
      <c r="I22" s="66">
        <v>147.02699999999999</v>
      </c>
      <c r="J22" s="473"/>
    </row>
    <row r="23" spans="1:12" s="31" customFormat="1" ht="20.100000000000001" customHeight="1" x14ac:dyDescent="0.2">
      <c r="A23" s="63">
        <v>1999</v>
      </c>
      <c r="B23" s="64">
        <v>33803.981</v>
      </c>
      <c r="C23" s="64">
        <v>19591.457999999999</v>
      </c>
      <c r="D23" s="64">
        <v>3868.8809999999999</v>
      </c>
      <c r="E23" s="65">
        <v>6355.1149999999998</v>
      </c>
      <c r="F23" s="65">
        <v>2661.547</v>
      </c>
      <c r="G23" s="65">
        <v>775.78499999999997</v>
      </c>
      <c r="H23" s="65">
        <v>421.55099999999999</v>
      </c>
      <c r="I23" s="66">
        <v>129.64400000000001</v>
      </c>
      <c r="J23" s="473"/>
    </row>
    <row r="24" spans="1:12" s="31" customFormat="1" ht="20.100000000000001" customHeight="1" x14ac:dyDescent="0.2">
      <c r="A24" s="63">
        <v>2000</v>
      </c>
      <c r="B24" s="64">
        <v>34107.589999999997</v>
      </c>
      <c r="C24" s="64">
        <v>20336.919000000002</v>
      </c>
      <c r="D24" s="64">
        <v>3737.8939999999998</v>
      </c>
      <c r="E24" s="65">
        <v>6225.09</v>
      </c>
      <c r="F24" s="65">
        <v>2568.8409999999999</v>
      </c>
      <c r="G24" s="65">
        <v>733.13800000000003</v>
      </c>
      <c r="H24" s="65">
        <v>386.92</v>
      </c>
      <c r="I24" s="66">
        <v>118.788</v>
      </c>
      <c r="J24" s="473"/>
    </row>
    <row r="25" spans="1:12" s="31" customFormat="1" ht="20.100000000000001" customHeight="1" x14ac:dyDescent="0.2">
      <c r="A25" s="63">
        <v>2001</v>
      </c>
      <c r="B25" s="64">
        <v>34341.993000000002</v>
      </c>
      <c r="C25" s="64">
        <v>21099.86</v>
      </c>
      <c r="D25" s="64">
        <v>3661.1289999999999</v>
      </c>
      <c r="E25" s="65">
        <v>6044.7860000000001</v>
      </c>
      <c r="F25" s="65">
        <v>2407.5</v>
      </c>
      <c r="G25" s="65">
        <v>672.6</v>
      </c>
      <c r="H25" s="65">
        <v>346.28500000000003</v>
      </c>
      <c r="I25" s="66">
        <v>109.833</v>
      </c>
      <c r="J25" s="473"/>
    </row>
    <row r="26" spans="1:12" s="31" customFormat="1" ht="20.100000000000001" customHeight="1" x14ac:dyDescent="0.2">
      <c r="A26" s="63">
        <v>2002</v>
      </c>
      <c r="B26" s="64">
        <v>34247.728999999999</v>
      </c>
      <c r="C26" s="64">
        <v>21572.874</v>
      </c>
      <c r="D26" s="64">
        <v>3536.7</v>
      </c>
      <c r="E26" s="65">
        <v>5846.4229999999998</v>
      </c>
      <c r="F26" s="65">
        <v>2262.6190000000001</v>
      </c>
      <c r="G26" s="65">
        <v>605.37400000000002</v>
      </c>
      <c r="H26" s="65">
        <v>321.70999999999998</v>
      </c>
      <c r="I26" s="66">
        <v>102.029</v>
      </c>
      <c r="J26" s="473"/>
    </row>
    <row r="27" spans="1:12" s="31" customFormat="1" ht="20.100000000000001" customHeight="1" x14ac:dyDescent="0.2">
      <c r="A27" s="63">
        <v>2003</v>
      </c>
      <c r="B27" s="64">
        <v>34406.550999999999</v>
      </c>
      <c r="C27" s="64">
        <v>21947.235000000001</v>
      </c>
      <c r="D27" s="64">
        <v>3609.2669999999998</v>
      </c>
      <c r="E27" s="65">
        <v>5682.473</v>
      </c>
      <c r="F27" s="65">
        <v>2164.4450000000002</v>
      </c>
      <c r="G27" s="65">
        <v>593.197</v>
      </c>
      <c r="H27" s="65">
        <v>310.05700000000002</v>
      </c>
      <c r="I27" s="66">
        <v>99.876999999999995</v>
      </c>
      <c r="J27" s="473"/>
    </row>
    <row r="28" spans="1:12" s="31" customFormat="1" ht="20.100000000000001" customHeight="1" x14ac:dyDescent="0.2">
      <c r="A28" s="63">
        <v>2004</v>
      </c>
      <c r="B28" s="64">
        <v>34523</v>
      </c>
      <c r="C28" s="64">
        <v>22378</v>
      </c>
      <c r="D28" s="64">
        <v>3603</v>
      </c>
      <c r="E28" s="65">
        <v>5491</v>
      </c>
      <c r="F28" s="65">
        <v>2083</v>
      </c>
      <c r="G28" s="65">
        <v>565</v>
      </c>
      <c r="H28" s="65">
        <v>304</v>
      </c>
      <c r="I28" s="66">
        <v>100</v>
      </c>
      <c r="J28" s="473"/>
      <c r="K28" s="542"/>
    </row>
    <row r="29" spans="1:12" s="31" customFormat="1" ht="20.100000000000001" customHeight="1" x14ac:dyDescent="0.2">
      <c r="A29" s="63">
        <v>2005</v>
      </c>
      <c r="B29" s="64">
        <v>34232</v>
      </c>
      <c r="C29" s="64">
        <v>22293</v>
      </c>
      <c r="D29" s="64">
        <v>3607</v>
      </c>
      <c r="E29" s="65">
        <v>5373</v>
      </c>
      <c r="F29" s="65">
        <v>2013</v>
      </c>
      <c r="G29" s="65">
        <v>550</v>
      </c>
      <c r="H29" s="65">
        <v>297</v>
      </c>
      <c r="I29" s="66">
        <v>98</v>
      </c>
      <c r="J29" s="473"/>
      <c r="K29" s="542"/>
    </row>
    <row r="30" spans="1:12" s="31" customFormat="1" ht="20.100000000000001" customHeight="1" x14ac:dyDescent="0.2">
      <c r="A30" s="63">
        <v>2006</v>
      </c>
      <c r="B30" s="64">
        <v>33933</v>
      </c>
      <c r="C30" s="64">
        <v>22143</v>
      </c>
      <c r="D30" s="64">
        <v>3705</v>
      </c>
      <c r="E30" s="65">
        <v>5196</v>
      </c>
      <c r="F30" s="65">
        <v>1974</v>
      </c>
      <c r="G30" s="65">
        <v>530</v>
      </c>
      <c r="H30" s="65">
        <v>289</v>
      </c>
      <c r="I30" s="66">
        <v>96</v>
      </c>
      <c r="J30" s="473"/>
    </row>
    <row r="31" spans="1:12" s="31" customFormat="1" ht="20.100000000000001" customHeight="1" x14ac:dyDescent="0.2">
      <c r="A31" s="63">
        <v>2007</v>
      </c>
      <c r="B31" s="64">
        <v>33892</v>
      </c>
      <c r="C31" s="64">
        <v>22149</v>
      </c>
      <c r="D31" s="64">
        <v>3756</v>
      </c>
      <c r="E31" s="64">
        <v>5149</v>
      </c>
      <c r="F31" s="64">
        <v>1929</v>
      </c>
      <c r="G31" s="64">
        <v>523</v>
      </c>
      <c r="H31" s="64">
        <v>289</v>
      </c>
      <c r="I31" s="69">
        <v>97</v>
      </c>
      <c r="J31" s="473"/>
    </row>
    <row r="32" spans="1:12" s="32" customFormat="1" ht="20.100000000000001" customHeight="1" x14ac:dyDescent="0.2">
      <c r="A32" s="63">
        <v>2008</v>
      </c>
      <c r="B32" s="64">
        <v>33888</v>
      </c>
      <c r="C32" s="64">
        <v>22251</v>
      </c>
      <c r="D32" s="64">
        <v>3703</v>
      </c>
      <c r="E32" s="64">
        <v>5164</v>
      </c>
      <c r="F32" s="64">
        <v>1888</v>
      </c>
      <c r="G32" s="64">
        <v>504</v>
      </c>
      <c r="H32" s="64">
        <v>282</v>
      </c>
      <c r="I32" s="69">
        <v>96</v>
      </c>
      <c r="J32" s="543"/>
      <c r="K32" s="543"/>
      <c r="L32" s="543"/>
    </row>
    <row r="33" spans="1:12" s="32" customFormat="1" ht="20.100000000000001" customHeight="1" x14ac:dyDescent="0.2">
      <c r="A33" s="63">
        <v>2009</v>
      </c>
      <c r="B33" s="64">
        <v>33833</v>
      </c>
      <c r="C33" s="64">
        <v>22452</v>
      </c>
      <c r="D33" s="64">
        <v>3637</v>
      </c>
      <c r="E33" s="64">
        <v>5105</v>
      </c>
      <c r="F33" s="64">
        <v>1800</v>
      </c>
      <c r="G33" s="64">
        <v>480</v>
      </c>
      <c r="H33" s="64">
        <v>266</v>
      </c>
      <c r="I33" s="69">
        <v>93</v>
      </c>
      <c r="J33" s="543"/>
      <c r="K33" s="543"/>
      <c r="L33" s="543"/>
    </row>
    <row r="34" spans="1:12" s="32" customFormat="1" ht="20.100000000000001" customHeight="1" x14ac:dyDescent="0.2">
      <c r="A34" s="63">
        <v>2010</v>
      </c>
      <c r="B34" s="64">
        <v>33447</v>
      </c>
      <c r="C34" s="64">
        <v>22555</v>
      </c>
      <c r="D34" s="64">
        <v>3504</v>
      </c>
      <c r="E34" s="64">
        <v>4903</v>
      </c>
      <c r="F34" s="64">
        <v>1689</v>
      </c>
      <c r="G34" s="64">
        <v>452</v>
      </c>
      <c r="H34" s="64">
        <v>254</v>
      </c>
      <c r="I34" s="69">
        <v>89</v>
      </c>
      <c r="J34" s="543"/>
      <c r="K34" s="543"/>
      <c r="L34" s="543"/>
    </row>
    <row r="35" spans="1:12" s="32" customFormat="1" ht="20.100000000000001" customHeight="1" x14ac:dyDescent="0.2">
      <c r="A35" s="63">
        <v>2011</v>
      </c>
      <c r="B35" s="64">
        <v>33388</v>
      </c>
      <c r="C35" s="64">
        <v>22811</v>
      </c>
      <c r="D35" s="64">
        <v>3447</v>
      </c>
      <c r="E35" s="64">
        <v>4752</v>
      </c>
      <c r="F35" s="64">
        <v>1617</v>
      </c>
      <c r="G35" s="64">
        <v>434</v>
      </c>
      <c r="H35" s="64">
        <v>241</v>
      </c>
      <c r="I35" s="69">
        <v>85</v>
      </c>
      <c r="J35" s="543"/>
      <c r="K35" s="543"/>
      <c r="L35" s="543"/>
    </row>
    <row r="36" spans="1:12" s="32" customFormat="1" ht="20.100000000000001" customHeight="1" x14ac:dyDescent="0.2">
      <c r="A36" s="63">
        <v>2012</v>
      </c>
      <c r="B36" s="64">
        <v>32516</v>
      </c>
      <c r="C36" s="64">
        <v>22313</v>
      </c>
      <c r="D36" s="64">
        <v>3417</v>
      </c>
      <c r="E36" s="64">
        <v>4566</v>
      </c>
      <c r="F36" s="64">
        <v>1499</v>
      </c>
      <c r="G36" s="64">
        <v>407</v>
      </c>
      <c r="H36" s="64">
        <v>233</v>
      </c>
      <c r="I36" s="69">
        <v>82</v>
      </c>
      <c r="J36" s="543"/>
      <c r="K36" s="543"/>
      <c r="L36" s="543"/>
    </row>
    <row r="37" spans="1:12" s="32" customFormat="1" ht="20.100000000000001" customHeight="1" x14ac:dyDescent="0.2">
      <c r="A37" s="63">
        <v>2013</v>
      </c>
      <c r="B37" s="64">
        <v>31900</v>
      </c>
      <c r="C37" s="64">
        <v>21913</v>
      </c>
      <c r="D37" s="64">
        <v>3353</v>
      </c>
      <c r="E37" s="64">
        <v>4468</v>
      </c>
      <c r="F37" s="64">
        <v>1468</v>
      </c>
      <c r="G37" s="64">
        <v>393</v>
      </c>
      <c r="H37" s="64">
        <v>225</v>
      </c>
      <c r="I37" s="69">
        <v>80</v>
      </c>
      <c r="J37" s="543"/>
      <c r="K37" s="543"/>
      <c r="L37" s="543"/>
    </row>
    <row r="38" spans="1:12" s="32" customFormat="1" ht="20.100000000000001" customHeight="1" thickBot="1" x14ac:dyDescent="0.25">
      <c r="A38" s="70">
        <v>2014</v>
      </c>
      <c r="B38" s="71">
        <v>30926</v>
      </c>
      <c r="C38" s="71">
        <v>21231</v>
      </c>
      <c r="D38" s="71">
        <v>3275</v>
      </c>
      <c r="E38" s="71">
        <v>4366</v>
      </c>
      <c r="F38" s="71">
        <v>1409</v>
      </c>
      <c r="G38" s="71">
        <v>370</v>
      </c>
      <c r="H38" s="71">
        <v>205</v>
      </c>
      <c r="I38" s="72">
        <v>71</v>
      </c>
      <c r="J38" s="543"/>
      <c r="K38" s="543"/>
      <c r="L38" s="543"/>
    </row>
    <row r="39" spans="1:12" ht="12" customHeight="1" x14ac:dyDescent="0.2">
      <c r="A39" s="73"/>
      <c r="B39" s="73"/>
      <c r="C39" s="73"/>
      <c r="D39" s="73"/>
    </row>
    <row r="40" spans="1:12" x14ac:dyDescent="0.2">
      <c r="A40" s="2577" t="s">
        <v>65</v>
      </c>
      <c r="B40" s="2577"/>
      <c r="C40" s="2577"/>
      <c r="D40" s="2577"/>
      <c r="E40" s="2577"/>
      <c r="F40" s="2577"/>
      <c r="G40" s="2577"/>
      <c r="H40" s="2577"/>
      <c r="I40" s="2577"/>
    </row>
    <row r="41" spans="1:12" x14ac:dyDescent="0.2">
      <c r="A41" s="2577" t="s">
        <v>8</v>
      </c>
      <c r="B41" s="2577"/>
      <c r="C41" s="2577"/>
      <c r="D41" s="2577"/>
      <c r="E41" s="2577"/>
      <c r="F41" s="2577"/>
      <c r="G41" s="2577"/>
      <c r="H41" s="2577"/>
      <c r="I41" s="2577"/>
    </row>
    <row r="42" spans="1:12" ht="8.1" customHeight="1" x14ac:dyDescent="0.2"/>
    <row r="43" spans="1:12" x14ac:dyDescent="0.2">
      <c r="B43" s="544"/>
      <c r="C43" s="544"/>
    </row>
  </sheetData>
  <mergeCells count="6">
    <mergeCell ref="A1:I2"/>
    <mergeCell ref="A3:I3"/>
    <mergeCell ref="A4:I4"/>
    <mergeCell ref="A40:I40"/>
    <mergeCell ref="A41:I41"/>
    <mergeCell ref="A6:A11"/>
  </mergeCells>
  <printOptions horizontalCentered="1"/>
  <pageMargins left="0.7" right="0.7" top="0.75" bottom="0.75" header="0.3" footer="0.3"/>
  <pageSetup scale="7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pageSetUpPr fitToPage="1"/>
  </sheetPr>
  <dimension ref="A1:I43"/>
  <sheetViews>
    <sheetView workbookViewId="0"/>
  </sheetViews>
  <sheetFormatPr defaultRowHeight="12.75" x14ac:dyDescent="0.2"/>
  <cols>
    <col min="1" max="1" width="12.7109375" style="28" customWidth="1"/>
    <col min="2" max="6" width="14.7109375" style="28" customWidth="1"/>
    <col min="7" max="8" width="14.7109375" style="73" customWidth="1"/>
    <col min="9" max="9" width="14.7109375" style="28" customWidth="1"/>
  </cols>
  <sheetData>
    <row r="1" spans="1:9" x14ac:dyDescent="0.2">
      <c r="A1" s="1575"/>
      <c r="B1" s="1576"/>
      <c r="C1" s="1576"/>
      <c r="D1" s="1576"/>
      <c r="E1" s="1576"/>
      <c r="F1" s="1576"/>
      <c r="G1" s="1576"/>
      <c r="H1" s="1576"/>
      <c r="I1" s="1577"/>
    </row>
    <row r="2" spans="1:9" ht="23.25" x14ac:dyDescent="0.35">
      <c r="A2" s="2305" t="s">
        <v>485</v>
      </c>
      <c r="B2" s="2306"/>
      <c r="C2" s="2306"/>
      <c r="D2" s="2306"/>
      <c r="E2" s="2306"/>
      <c r="F2" s="2306"/>
      <c r="G2" s="2306"/>
      <c r="H2" s="2306"/>
      <c r="I2" s="2307"/>
    </row>
    <row r="3" spans="1:9" ht="20.25" x14ac:dyDescent="0.3">
      <c r="A3" s="2265" t="s">
        <v>68</v>
      </c>
      <c r="B3" s="2266"/>
      <c r="C3" s="2266"/>
      <c r="D3" s="2266"/>
      <c r="E3" s="2266"/>
      <c r="F3" s="2266"/>
      <c r="G3" s="2266"/>
      <c r="H3" s="2266"/>
      <c r="I3" s="2267"/>
    </row>
    <row r="4" spans="1:9" ht="20.25" x14ac:dyDescent="0.3">
      <c r="A4" s="2265" t="s">
        <v>205</v>
      </c>
      <c r="B4" s="2266"/>
      <c r="C4" s="2266"/>
      <c r="D4" s="2266"/>
      <c r="E4" s="2266"/>
      <c r="F4" s="2266"/>
      <c r="G4" s="2266"/>
      <c r="H4" s="2266"/>
      <c r="I4" s="2267"/>
    </row>
    <row r="5" spans="1:9" x14ac:dyDescent="0.2">
      <c r="A5" s="1584"/>
      <c r="B5" s="1585"/>
      <c r="C5" s="1585"/>
      <c r="D5" s="1585"/>
      <c r="E5" s="1585"/>
      <c r="F5" s="1585"/>
      <c r="G5" s="1585"/>
      <c r="H5" s="1585"/>
      <c r="I5" s="1586"/>
    </row>
    <row r="6" spans="1:9" ht="6.75" customHeight="1" x14ac:dyDescent="0.2">
      <c r="A6" s="2578" t="s">
        <v>62</v>
      </c>
      <c r="B6" s="1681"/>
      <c r="C6" s="859"/>
      <c r="D6" s="859"/>
      <c r="E6" s="859"/>
      <c r="F6" s="859"/>
      <c r="G6" s="859"/>
      <c r="H6" s="859"/>
      <c r="I6" s="860"/>
    </row>
    <row r="7" spans="1:9" ht="15.75" customHeight="1" x14ac:dyDescent="0.2">
      <c r="A7" s="2579"/>
      <c r="B7" s="863"/>
      <c r="C7" s="1676" t="s">
        <v>54</v>
      </c>
      <c r="D7" s="1676" t="s">
        <v>54</v>
      </c>
      <c r="E7" s="1676" t="s">
        <v>54</v>
      </c>
      <c r="F7" s="1676" t="s">
        <v>54</v>
      </c>
      <c r="G7" s="1676" t="s">
        <v>54</v>
      </c>
      <c r="H7" s="1676" t="s">
        <v>54</v>
      </c>
      <c r="I7" s="864" t="s">
        <v>54</v>
      </c>
    </row>
    <row r="8" spans="1:9" ht="15.75" customHeight="1" x14ac:dyDescent="0.2">
      <c r="A8" s="2579"/>
      <c r="B8" s="1675" t="s">
        <v>12</v>
      </c>
      <c r="C8" s="1676" t="s">
        <v>69</v>
      </c>
      <c r="D8" s="1676" t="s">
        <v>69</v>
      </c>
      <c r="E8" s="1676" t="s">
        <v>69</v>
      </c>
      <c r="F8" s="1676" t="s">
        <v>69</v>
      </c>
      <c r="G8" s="1676" t="s">
        <v>69</v>
      </c>
      <c r="H8" s="1676" t="s">
        <v>69</v>
      </c>
      <c r="I8" s="864" t="s">
        <v>69</v>
      </c>
    </row>
    <row r="9" spans="1:9" ht="15.75" customHeight="1" x14ac:dyDescent="0.2">
      <c r="A9" s="2579"/>
      <c r="B9" s="1675" t="s">
        <v>54</v>
      </c>
      <c r="C9" s="1676" t="s">
        <v>55</v>
      </c>
      <c r="D9" s="1676" t="s">
        <v>56</v>
      </c>
      <c r="E9" s="1676" t="s">
        <v>482</v>
      </c>
      <c r="F9" s="1676" t="s">
        <v>483</v>
      </c>
      <c r="G9" s="1676" t="s">
        <v>484</v>
      </c>
      <c r="H9" s="1676" t="s">
        <v>450</v>
      </c>
      <c r="I9" s="864" t="s">
        <v>449</v>
      </c>
    </row>
    <row r="10" spans="1:9" ht="15.75" customHeight="1" x14ac:dyDescent="0.2">
      <c r="A10" s="2579"/>
      <c r="B10" s="1675" t="s">
        <v>70</v>
      </c>
      <c r="C10" s="1676" t="s">
        <v>63</v>
      </c>
      <c r="D10" s="1676" t="s">
        <v>63</v>
      </c>
      <c r="E10" s="1676" t="s">
        <v>63</v>
      </c>
      <c r="F10" s="1676" t="s">
        <v>63</v>
      </c>
      <c r="G10" s="1676" t="s">
        <v>63</v>
      </c>
      <c r="H10" s="1676" t="s">
        <v>63</v>
      </c>
      <c r="I10" s="864" t="s">
        <v>63</v>
      </c>
    </row>
    <row r="11" spans="1:9" ht="7.5" customHeight="1" thickBot="1" x14ac:dyDescent="0.25">
      <c r="A11" s="2580"/>
      <c r="B11" s="1957"/>
      <c r="C11" s="1866"/>
      <c r="D11" s="1866"/>
      <c r="E11" s="1866"/>
      <c r="F11" s="1865"/>
      <c r="G11" s="1865"/>
      <c r="H11" s="1865"/>
      <c r="I11" s="1867"/>
    </row>
    <row r="12" spans="1:9" x14ac:dyDescent="0.2">
      <c r="A12" s="62"/>
      <c r="B12" s="33"/>
      <c r="C12" s="545"/>
      <c r="D12" s="33"/>
      <c r="E12" s="33"/>
      <c r="F12" s="33"/>
      <c r="G12" s="33"/>
      <c r="H12" s="33"/>
      <c r="I12" s="34"/>
    </row>
    <row r="13" spans="1:9" x14ac:dyDescent="0.2">
      <c r="A13" s="63">
        <v>1980</v>
      </c>
      <c r="B13" s="65">
        <v>95439</v>
      </c>
      <c r="C13" s="65">
        <v>349</v>
      </c>
      <c r="D13" s="65">
        <v>365</v>
      </c>
      <c r="E13" s="65">
        <v>2858</v>
      </c>
      <c r="F13" s="64">
        <v>7439</v>
      </c>
      <c r="G13" s="65">
        <v>8512</v>
      </c>
      <c r="H13" s="65">
        <v>19069</v>
      </c>
      <c r="I13" s="66">
        <v>56847</v>
      </c>
    </row>
    <row r="14" spans="1:9" ht="8.1" customHeight="1" x14ac:dyDescent="0.2">
      <c r="A14" s="63"/>
      <c r="B14" s="65"/>
      <c r="C14" s="65"/>
      <c r="D14" s="65"/>
      <c r="E14" s="65"/>
      <c r="F14" s="64"/>
      <c r="G14" s="65"/>
      <c r="H14" s="65"/>
      <c r="I14" s="66"/>
    </row>
    <row r="15" spans="1:9" x14ac:dyDescent="0.2">
      <c r="A15" s="63">
        <v>1985</v>
      </c>
      <c r="B15" s="65">
        <v>112208</v>
      </c>
      <c r="C15" s="65">
        <v>354</v>
      </c>
      <c r="D15" s="65">
        <v>435</v>
      </c>
      <c r="E15" s="65">
        <v>3125</v>
      </c>
      <c r="F15" s="64">
        <v>8230</v>
      </c>
      <c r="G15" s="65">
        <v>10003</v>
      </c>
      <c r="H15" s="65">
        <v>22609</v>
      </c>
      <c r="I15" s="66">
        <v>67452</v>
      </c>
    </row>
    <row r="16" spans="1:9" ht="8.1" customHeight="1" x14ac:dyDescent="0.2">
      <c r="A16" s="63"/>
      <c r="B16" s="65"/>
      <c r="C16" s="65"/>
      <c r="D16" s="65"/>
      <c r="E16" s="65"/>
      <c r="F16" s="64"/>
      <c r="G16" s="65"/>
      <c r="H16" s="65"/>
      <c r="I16" s="66"/>
    </row>
    <row r="17" spans="1:9" x14ac:dyDescent="0.2">
      <c r="A17" s="63">
        <v>1990</v>
      </c>
      <c r="B17" s="65">
        <v>91899</v>
      </c>
      <c r="C17" s="65">
        <v>458</v>
      </c>
      <c r="D17" s="65">
        <v>477</v>
      </c>
      <c r="E17" s="65">
        <v>3400</v>
      </c>
      <c r="F17" s="65">
        <v>8085</v>
      </c>
      <c r="G17" s="65">
        <v>8976</v>
      </c>
      <c r="H17" s="65">
        <v>19464</v>
      </c>
      <c r="I17" s="66">
        <v>51039</v>
      </c>
    </row>
    <row r="18" spans="1:9" ht="8.1" customHeight="1" x14ac:dyDescent="0.2">
      <c r="A18" s="63"/>
      <c r="B18" s="65"/>
      <c r="C18" s="65"/>
      <c r="D18" s="65"/>
      <c r="E18" s="65"/>
      <c r="F18" s="65"/>
      <c r="G18" s="65"/>
      <c r="H18" s="65"/>
      <c r="I18" s="66"/>
    </row>
    <row r="19" spans="1:9" ht="19.5" customHeight="1" x14ac:dyDescent="0.2">
      <c r="A19" s="63">
        <v>1995</v>
      </c>
      <c r="B19" s="65">
        <v>53589</v>
      </c>
      <c r="C19" s="65">
        <v>528</v>
      </c>
      <c r="D19" s="65">
        <v>559</v>
      </c>
      <c r="E19" s="65">
        <v>3308</v>
      </c>
      <c r="F19" s="65">
        <v>6743</v>
      </c>
      <c r="G19" s="65">
        <v>6850</v>
      </c>
      <c r="H19" s="65">
        <v>11674</v>
      </c>
      <c r="I19" s="66">
        <v>23927</v>
      </c>
    </row>
    <row r="20" spans="1:9" ht="19.5" customHeight="1" x14ac:dyDescent="0.2">
      <c r="A20" s="63">
        <v>1996</v>
      </c>
      <c r="B20" s="65">
        <v>48748</v>
      </c>
      <c r="C20" s="65">
        <v>531</v>
      </c>
      <c r="D20" s="65">
        <v>556</v>
      </c>
      <c r="E20" s="65">
        <v>3280</v>
      </c>
      <c r="F20" s="65">
        <v>6217</v>
      </c>
      <c r="G20" s="65">
        <v>6225</v>
      </c>
      <c r="H20" s="65">
        <v>10931</v>
      </c>
      <c r="I20" s="66">
        <v>21008</v>
      </c>
    </row>
    <row r="21" spans="1:9" ht="19.5" customHeight="1" x14ac:dyDescent="0.2">
      <c r="A21" s="63">
        <v>1997</v>
      </c>
      <c r="B21" s="65">
        <v>43902</v>
      </c>
      <c r="C21" s="65">
        <v>563</v>
      </c>
      <c r="D21" s="65">
        <v>550</v>
      </c>
      <c r="E21" s="65">
        <v>3199</v>
      </c>
      <c r="F21" s="65">
        <v>5962</v>
      </c>
      <c r="G21" s="65">
        <v>5734</v>
      </c>
      <c r="H21" s="65">
        <v>9822</v>
      </c>
      <c r="I21" s="66">
        <v>18072</v>
      </c>
    </row>
    <row r="22" spans="1:9" ht="19.5" customHeight="1" x14ac:dyDescent="0.2">
      <c r="A22" s="63">
        <v>1998</v>
      </c>
      <c r="B22" s="65">
        <v>41462</v>
      </c>
      <c r="C22" s="65">
        <v>570</v>
      </c>
      <c r="D22" s="65">
        <v>565</v>
      </c>
      <c r="E22" s="65">
        <v>3139</v>
      </c>
      <c r="F22" s="65">
        <v>5693</v>
      </c>
      <c r="G22" s="65">
        <v>5255</v>
      </c>
      <c r="H22" s="65">
        <v>8788</v>
      </c>
      <c r="I22" s="66">
        <v>17452</v>
      </c>
    </row>
    <row r="23" spans="1:9" ht="19.5" customHeight="1" x14ac:dyDescent="0.2">
      <c r="A23" s="63">
        <v>1999</v>
      </c>
      <c r="B23" s="65">
        <v>37536</v>
      </c>
      <c r="C23" s="65">
        <v>603</v>
      </c>
      <c r="D23" s="65">
        <v>555</v>
      </c>
      <c r="E23" s="65">
        <v>2933</v>
      </c>
      <c r="F23" s="65">
        <v>5271</v>
      </c>
      <c r="G23" s="65">
        <v>4803</v>
      </c>
      <c r="H23" s="65">
        <v>7779</v>
      </c>
      <c r="I23" s="66">
        <v>15592</v>
      </c>
    </row>
    <row r="24" spans="1:9" ht="19.5" customHeight="1" x14ac:dyDescent="0.2">
      <c r="A24" s="63">
        <v>2000</v>
      </c>
      <c r="B24" s="65">
        <v>35373</v>
      </c>
      <c r="C24" s="65">
        <v>621</v>
      </c>
      <c r="D24" s="65">
        <v>531</v>
      </c>
      <c r="E24" s="65">
        <v>2875</v>
      </c>
      <c r="F24" s="65">
        <v>5056</v>
      </c>
      <c r="G24" s="65">
        <v>4536</v>
      </c>
      <c r="H24" s="65">
        <v>7150</v>
      </c>
      <c r="I24" s="66">
        <v>14604</v>
      </c>
    </row>
    <row r="25" spans="1:9" ht="19.5" customHeight="1" x14ac:dyDescent="0.2">
      <c r="A25" s="63">
        <v>2001</v>
      </c>
      <c r="B25" s="65">
        <v>32954</v>
      </c>
      <c r="C25" s="65">
        <v>644</v>
      </c>
      <c r="D25" s="65">
        <v>522</v>
      </c>
      <c r="E25" s="65">
        <v>2787</v>
      </c>
      <c r="F25" s="65">
        <v>4757</v>
      </c>
      <c r="G25" s="65">
        <v>4154</v>
      </c>
      <c r="H25" s="65">
        <v>6335</v>
      </c>
      <c r="I25" s="66">
        <v>13755</v>
      </c>
    </row>
    <row r="26" spans="1:9" ht="19.5" customHeight="1" x14ac:dyDescent="0.2">
      <c r="A26" s="63">
        <v>2002</v>
      </c>
      <c r="B26" s="65">
        <v>31229</v>
      </c>
      <c r="C26" s="65">
        <v>632</v>
      </c>
      <c r="D26" s="65">
        <v>505</v>
      </c>
      <c r="E26" s="65">
        <v>2671</v>
      </c>
      <c r="F26" s="65">
        <v>4461</v>
      </c>
      <c r="G26" s="65">
        <v>3742</v>
      </c>
      <c r="H26" s="65">
        <v>5875</v>
      </c>
      <c r="I26" s="66">
        <v>13343</v>
      </c>
    </row>
    <row r="27" spans="1:9" ht="19.5" customHeight="1" x14ac:dyDescent="0.2">
      <c r="A27" s="63">
        <v>2003</v>
      </c>
      <c r="B27" s="65">
        <v>30611</v>
      </c>
      <c r="C27" s="65">
        <v>621</v>
      </c>
      <c r="D27" s="65">
        <v>514</v>
      </c>
      <c r="E27" s="65">
        <v>2569</v>
      </c>
      <c r="F27" s="65">
        <v>4238</v>
      </c>
      <c r="G27" s="65">
        <v>3662</v>
      </c>
      <c r="H27" s="65">
        <v>5705</v>
      </c>
      <c r="I27" s="66">
        <v>13302</v>
      </c>
    </row>
    <row r="28" spans="1:9" ht="19.5" customHeight="1" x14ac:dyDescent="0.2">
      <c r="A28" s="63">
        <v>2004</v>
      </c>
      <c r="B28" s="65">
        <v>30148</v>
      </c>
      <c r="C28" s="65">
        <v>627</v>
      </c>
      <c r="D28" s="65">
        <v>510</v>
      </c>
      <c r="E28" s="65">
        <v>2478</v>
      </c>
      <c r="F28" s="65">
        <v>4083</v>
      </c>
      <c r="G28" s="65">
        <v>3483</v>
      </c>
      <c r="H28" s="65">
        <v>5616</v>
      </c>
      <c r="I28" s="66">
        <v>13351</v>
      </c>
    </row>
    <row r="29" spans="1:9" ht="19.5" customHeight="1" x14ac:dyDescent="0.2">
      <c r="A29" s="63">
        <v>2005</v>
      </c>
      <c r="B29" s="65">
        <v>29605</v>
      </c>
      <c r="C29" s="65">
        <v>618</v>
      </c>
      <c r="D29" s="65">
        <v>509</v>
      </c>
      <c r="E29" s="65">
        <v>2404</v>
      </c>
      <c r="F29" s="65">
        <v>3935</v>
      </c>
      <c r="G29" s="65">
        <v>3379</v>
      </c>
      <c r="H29" s="65">
        <v>5493</v>
      </c>
      <c r="I29" s="66">
        <v>13267</v>
      </c>
    </row>
    <row r="30" spans="1:9" ht="19.5" customHeight="1" x14ac:dyDescent="0.2">
      <c r="A30" s="63">
        <v>2006</v>
      </c>
      <c r="B30" s="65">
        <v>28923</v>
      </c>
      <c r="C30" s="65">
        <v>592</v>
      </c>
      <c r="D30" s="65">
        <v>525</v>
      </c>
      <c r="E30" s="65">
        <v>2337</v>
      </c>
      <c r="F30" s="65">
        <v>3850</v>
      </c>
      <c r="G30" s="65">
        <v>3272</v>
      </c>
      <c r="H30" s="65">
        <v>5341</v>
      </c>
      <c r="I30" s="66">
        <v>13006</v>
      </c>
    </row>
    <row r="31" spans="1:9" ht="19.5" customHeight="1" x14ac:dyDescent="0.2">
      <c r="A31" s="546">
        <v>2007</v>
      </c>
      <c r="B31" s="547">
        <v>29255</v>
      </c>
      <c r="C31" s="65">
        <v>595</v>
      </c>
      <c r="D31" s="65">
        <v>533</v>
      </c>
      <c r="E31" s="65">
        <v>2336</v>
      </c>
      <c r="F31" s="65">
        <v>3768</v>
      </c>
      <c r="G31" s="65">
        <v>3204</v>
      </c>
      <c r="H31" s="65">
        <v>5352</v>
      </c>
      <c r="I31" s="66">
        <v>13467</v>
      </c>
    </row>
    <row r="32" spans="1:9" ht="19.5" customHeight="1" x14ac:dyDescent="0.2">
      <c r="A32" s="546">
        <v>2008</v>
      </c>
      <c r="B32" s="547">
        <v>28876</v>
      </c>
      <c r="C32" s="65">
        <v>591</v>
      </c>
      <c r="D32" s="65">
        <v>524</v>
      </c>
      <c r="E32" s="65">
        <v>2339</v>
      </c>
      <c r="F32" s="65">
        <v>3700</v>
      </c>
      <c r="G32" s="65">
        <v>3090</v>
      </c>
      <c r="H32" s="65">
        <v>5253</v>
      </c>
      <c r="I32" s="66">
        <v>13379</v>
      </c>
    </row>
    <row r="33" spans="1:9" ht="19.5" customHeight="1" x14ac:dyDescent="0.2">
      <c r="A33" s="546">
        <v>2009</v>
      </c>
      <c r="B33" s="65">
        <v>27797</v>
      </c>
      <c r="C33" s="65">
        <v>595</v>
      </c>
      <c r="D33" s="65">
        <v>514</v>
      </c>
      <c r="E33" s="65">
        <v>2311</v>
      </c>
      <c r="F33" s="65">
        <v>3534</v>
      </c>
      <c r="G33" s="65">
        <v>2960</v>
      </c>
      <c r="H33" s="65">
        <v>4977</v>
      </c>
      <c r="I33" s="66">
        <v>12906</v>
      </c>
    </row>
    <row r="34" spans="1:9" ht="19.5" customHeight="1" x14ac:dyDescent="0.2">
      <c r="A34" s="546">
        <v>2010</v>
      </c>
      <c r="B34" s="547">
        <v>26377</v>
      </c>
      <c r="C34" s="65">
        <v>570</v>
      </c>
      <c r="D34" s="65">
        <v>492</v>
      </c>
      <c r="E34" s="65">
        <v>2200</v>
      </c>
      <c r="F34" s="65">
        <v>3313</v>
      </c>
      <c r="G34" s="65">
        <v>2777</v>
      </c>
      <c r="H34" s="65">
        <v>4796</v>
      </c>
      <c r="I34" s="66">
        <v>12229</v>
      </c>
    </row>
    <row r="35" spans="1:9" ht="19.5" customHeight="1" x14ac:dyDescent="0.2">
      <c r="A35" s="546">
        <v>2011</v>
      </c>
      <c r="B35" s="547">
        <v>25607</v>
      </c>
      <c r="C35" s="65">
        <v>580</v>
      </c>
      <c r="D35" s="65">
        <v>488</v>
      </c>
      <c r="E35" s="65">
        <v>2142</v>
      </c>
      <c r="F35" s="65">
        <v>3189</v>
      </c>
      <c r="G35" s="65">
        <v>2681</v>
      </c>
      <c r="H35" s="65">
        <v>4561</v>
      </c>
      <c r="I35" s="66">
        <v>11966</v>
      </c>
    </row>
    <row r="36" spans="1:9" ht="19.5" customHeight="1" x14ac:dyDescent="0.2">
      <c r="A36" s="546">
        <v>2012</v>
      </c>
      <c r="B36" s="547">
        <v>24215</v>
      </c>
      <c r="C36" s="65">
        <v>568</v>
      </c>
      <c r="D36" s="65">
        <v>484</v>
      </c>
      <c r="E36" s="65">
        <v>2053</v>
      </c>
      <c r="F36" s="65">
        <v>2976</v>
      </c>
      <c r="G36" s="65">
        <v>2506</v>
      </c>
      <c r="H36" s="65">
        <v>4408</v>
      </c>
      <c r="I36" s="66">
        <v>11220</v>
      </c>
    </row>
    <row r="37" spans="1:9" ht="19.5" customHeight="1" x14ac:dyDescent="0.2">
      <c r="A37" s="546">
        <v>2013</v>
      </c>
      <c r="B37" s="547">
        <v>23399</v>
      </c>
      <c r="C37" s="65">
        <v>561</v>
      </c>
      <c r="D37" s="65">
        <v>471</v>
      </c>
      <c r="E37" s="65">
        <v>1997</v>
      </c>
      <c r="F37" s="65">
        <v>2903</v>
      </c>
      <c r="G37" s="65">
        <v>2423</v>
      </c>
      <c r="H37" s="65">
        <v>4260</v>
      </c>
      <c r="I37" s="66">
        <v>10784</v>
      </c>
    </row>
    <row r="38" spans="1:9" ht="19.5" customHeight="1" thickBot="1" x14ac:dyDescent="0.25">
      <c r="A38" s="548">
        <v>2014</v>
      </c>
      <c r="B38" s="549">
        <v>22344</v>
      </c>
      <c r="C38" s="75">
        <v>545</v>
      </c>
      <c r="D38" s="75">
        <v>462</v>
      </c>
      <c r="E38" s="75">
        <v>1951</v>
      </c>
      <c r="F38" s="75">
        <v>2771</v>
      </c>
      <c r="G38" s="75">
        <v>2266</v>
      </c>
      <c r="H38" s="75">
        <v>3871</v>
      </c>
      <c r="I38" s="76">
        <v>10478</v>
      </c>
    </row>
    <row r="39" spans="1:9" x14ac:dyDescent="0.2">
      <c r="A39" s="73"/>
      <c r="D39" s="74"/>
      <c r="G39" s="550"/>
      <c r="I39" s="74"/>
    </row>
    <row r="40" spans="1:9" x14ac:dyDescent="0.2">
      <c r="A40" s="2577" t="s">
        <v>65</v>
      </c>
      <c r="B40" s="2577"/>
      <c r="C40" s="2577"/>
      <c r="D40" s="2577"/>
      <c r="E40" s="2577"/>
      <c r="F40" s="2577"/>
      <c r="G40" s="2577"/>
      <c r="H40" s="2577"/>
      <c r="I40" s="2577"/>
    </row>
    <row r="41" spans="1:9" x14ac:dyDescent="0.2">
      <c r="A41" s="61"/>
    </row>
    <row r="42" spans="1:9" x14ac:dyDescent="0.2">
      <c r="A42" s="61"/>
      <c r="B42" s="60"/>
      <c r="C42" s="22"/>
      <c r="D42" s="22"/>
      <c r="E42" s="22"/>
      <c r="F42" s="22"/>
      <c r="G42" s="22"/>
      <c r="H42" s="22"/>
      <c r="I42" s="22"/>
    </row>
    <row r="43" spans="1:9" x14ac:dyDescent="0.2">
      <c r="G43" s="28"/>
      <c r="H43" s="28"/>
    </row>
  </sheetData>
  <mergeCells count="5">
    <mergeCell ref="A2:I2"/>
    <mergeCell ref="A3:I3"/>
    <mergeCell ref="A4:I4"/>
    <mergeCell ref="A40:I40"/>
    <mergeCell ref="A6:A11"/>
  </mergeCells>
  <printOptions horizontalCentered="1"/>
  <pageMargins left="0.7" right="0.7" top="0.75" bottom="0.75" header="0.3" footer="0.3"/>
  <pageSetup scale="7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pageSetUpPr fitToPage="1"/>
  </sheetPr>
  <dimension ref="A1:BF57"/>
  <sheetViews>
    <sheetView workbookViewId="0">
      <selection activeCell="I7" sqref="I7"/>
    </sheetView>
  </sheetViews>
  <sheetFormatPr defaultRowHeight="12.75" x14ac:dyDescent="0.2"/>
  <cols>
    <col min="1" max="1" width="24.5703125" customWidth="1"/>
    <col min="2" max="2" width="11.5703125" customWidth="1"/>
    <col min="3" max="3" width="21.140625" customWidth="1"/>
    <col min="4" max="4" width="12.7109375" customWidth="1"/>
    <col min="5" max="5" width="18.7109375" customWidth="1"/>
    <col min="6" max="6" width="27.7109375" customWidth="1"/>
    <col min="7" max="7" width="6.42578125" customWidth="1"/>
    <col min="8" max="8" width="2" hidden="1" customWidth="1"/>
    <col min="9" max="9" width="20.5703125" bestFit="1" customWidth="1"/>
    <col min="10" max="10" width="33" bestFit="1" customWidth="1"/>
    <col min="12" max="12" width="15" bestFit="1" customWidth="1"/>
  </cols>
  <sheetData>
    <row r="1" spans="1:58" s="551" customFormat="1" x14ac:dyDescent="0.2">
      <c r="A1" s="1590"/>
      <c r="B1" s="1591"/>
      <c r="C1" s="1591"/>
      <c r="D1" s="1591"/>
      <c r="E1" s="1591"/>
      <c r="F1" s="1591"/>
      <c r="G1" s="1592"/>
      <c r="H1" s="77"/>
    </row>
    <row r="2" spans="1:58" s="552" customFormat="1" ht="24.75" customHeight="1" x14ac:dyDescent="0.35">
      <c r="A2" s="2281" t="s">
        <v>486</v>
      </c>
      <c r="B2" s="2282"/>
      <c r="C2" s="2282"/>
      <c r="D2" s="2282"/>
      <c r="E2" s="2282"/>
      <c r="F2" s="2282"/>
      <c r="G2" s="2421"/>
      <c r="H2" s="78"/>
    </row>
    <row r="3" spans="1:58" s="553" customFormat="1" ht="19.5" customHeight="1" x14ac:dyDescent="0.2">
      <c r="A3" s="2273" t="s">
        <v>72</v>
      </c>
      <c r="B3" s="2274"/>
      <c r="C3" s="2274"/>
      <c r="D3" s="2274"/>
      <c r="E3" s="2274"/>
      <c r="F3" s="2274"/>
      <c r="G3" s="2275"/>
      <c r="H3" s="82"/>
    </row>
    <row r="4" spans="1:58" s="553" customFormat="1" ht="19.5" customHeight="1" x14ac:dyDescent="0.2">
      <c r="A4" s="2273" t="s">
        <v>205</v>
      </c>
      <c r="B4" s="2274"/>
      <c r="C4" s="2274"/>
      <c r="D4" s="2274"/>
      <c r="E4" s="2274"/>
      <c r="F4" s="2274"/>
      <c r="G4" s="2275"/>
      <c r="H4" s="82"/>
    </row>
    <row r="5" spans="1:58" s="554" customFormat="1" ht="11.25" customHeight="1" x14ac:dyDescent="0.2">
      <c r="A5" s="1593"/>
      <c r="B5" s="1574"/>
      <c r="C5" s="1574"/>
      <c r="D5" s="1574"/>
      <c r="E5" s="1574"/>
      <c r="F5" s="1574"/>
      <c r="G5" s="1594"/>
      <c r="H5" s="82"/>
      <c r="BF5" s="554">
        <v>0</v>
      </c>
    </row>
    <row r="6" spans="1:58" s="325" customFormat="1" ht="9.9499999999999993" customHeight="1" x14ac:dyDescent="0.2">
      <c r="A6" s="2578" t="s">
        <v>62</v>
      </c>
      <c r="B6" s="801"/>
      <c r="C6" s="802"/>
      <c r="D6" s="802"/>
      <c r="E6" s="802"/>
      <c r="F6" s="802"/>
      <c r="G6" s="1882"/>
      <c r="H6" s="89"/>
    </row>
    <row r="7" spans="1:58" x14ac:dyDescent="0.2">
      <c r="A7" s="2579"/>
      <c r="B7" s="1669"/>
      <c r="C7" s="1668" t="s">
        <v>73</v>
      </c>
      <c r="D7" s="1668"/>
      <c r="E7" s="1668" t="s">
        <v>74</v>
      </c>
      <c r="F7" s="865" t="s">
        <v>487</v>
      </c>
      <c r="G7" s="1884"/>
    </row>
    <row r="8" spans="1:58" ht="23.25" customHeight="1" thickBot="1" x14ac:dyDescent="0.25">
      <c r="A8" s="2580"/>
      <c r="B8" s="2089"/>
      <c r="C8" s="2090" t="s">
        <v>63</v>
      </c>
      <c r="D8" s="2091"/>
      <c r="E8" s="2090" t="s">
        <v>63</v>
      </c>
      <c r="F8" s="2092" t="s">
        <v>488</v>
      </c>
      <c r="G8" s="2093"/>
    </row>
    <row r="9" spans="1:58" s="91" customFormat="1" ht="6.75" customHeight="1" x14ac:dyDescent="0.2">
      <c r="A9" s="146" t="s">
        <v>15</v>
      </c>
      <c r="B9" s="92"/>
      <c r="C9" s="93"/>
      <c r="D9" s="92"/>
      <c r="E9" s="94"/>
      <c r="F9" s="93"/>
      <c r="G9" s="571"/>
      <c r="H9" s="95"/>
    </row>
    <row r="10" spans="1:58" s="91" customFormat="1" x14ac:dyDescent="0.2">
      <c r="A10" s="146">
        <v>1980</v>
      </c>
      <c r="B10" s="92"/>
      <c r="C10" s="97">
        <v>0.7761516520668873</v>
      </c>
      <c r="D10" s="97"/>
      <c r="E10" s="97">
        <v>0.16026396275638269</v>
      </c>
      <c r="F10" s="555">
        <v>6.3584385176729971E-2</v>
      </c>
      <c r="G10" s="2085"/>
      <c r="H10" s="95"/>
    </row>
    <row r="11" spans="1:58" s="91" customFormat="1" ht="10.5" customHeight="1" x14ac:dyDescent="0.2">
      <c r="A11" s="146"/>
      <c r="B11" s="92"/>
      <c r="C11" s="97"/>
      <c r="D11" s="97"/>
      <c r="E11" s="97"/>
      <c r="F11" s="555"/>
      <c r="G11" s="2085"/>
      <c r="H11" s="95"/>
    </row>
    <row r="12" spans="1:58" s="91" customFormat="1" x14ac:dyDescent="0.2">
      <c r="A12" s="146">
        <v>1985</v>
      </c>
      <c r="B12" s="92"/>
      <c r="C12" s="97">
        <v>0.72199999999999998</v>
      </c>
      <c r="D12" s="97"/>
      <c r="E12" s="97">
        <v>0.187</v>
      </c>
      <c r="F12" s="555">
        <v>9.0999999999999998E-2</v>
      </c>
      <c r="G12" s="2085"/>
      <c r="H12" s="95"/>
    </row>
    <row r="13" spans="1:58" s="91" customFormat="1" ht="10.5" customHeight="1" x14ac:dyDescent="0.2">
      <c r="A13" s="146"/>
      <c r="B13" s="92"/>
      <c r="C13" s="97"/>
      <c r="D13" s="97"/>
      <c r="E13" s="97"/>
      <c r="F13" s="555"/>
      <c r="G13" s="2085"/>
      <c r="H13" s="95"/>
    </row>
    <row r="14" spans="1:58" s="91" customFormat="1" x14ac:dyDescent="0.2">
      <c r="A14" s="146">
        <v>1990</v>
      </c>
      <c r="B14" s="92"/>
      <c r="C14" s="97">
        <v>0.68100000000000005</v>
      </c>
      <c r="D14" s="97"/>
      <c r="E14" s="97">
        <v>0.19400000000000001</v>
      </c>
      <c r="F14" s="555">
        <v>0.126</v>
      </c>
      <c r="G14" s="2085"/>
      <c r="H14" s="95"/>
    </row>
    <row r="15" spans="1:58" s="91" customFormat="1" ht="10.5" customHeight="1" x14ac:dyDescent="0.2">
      <c r="A15" s="146"/>
      <c r="B15" s="92"/>
      <c r="C15" s="97"/>
      <c r="D15" s="97"/>
      <c r="E15" s="97"/>
      <c r="F15" s="555"/>
      <c r="G15" s="2085"/>
      <c r="H15" s="95"/>
    </row>
    <row r="16" spans="1:58" s="91" customFormat="1" ht="19.5" customHeight="1" x14ac:dyDescent="0.2">
      <c r="A16" s="146">
        <v>1995</v>
      </c>
      <c r="B16" s="92"/>
      <c r="C16" s="97">
        <v>0.57799999999999996</v>
      </c>
      <c r="D16" s="97"/>
      <c r="E16" s="97">
        <v>0.22900000000000001</v>
      </c>
      <c r="F16" s="555">
        <v>0.193</v>
      </c>
      <c r="G16" s="2085"/>
      <c r="H16" s="95"/>
    </row>
    <row r="17" spans="1:12" s="91" customFormat="1" ht="19.5" customHeight="1" x14ac:dyDescent="0.2">
      <c r="A17" s="146">
        <v>1996</v>
      </c>
      <c r="B17" s="92"/>
      <c r="C17" s="97">
        <v>0.55300000000000005</v>
      </c>
      <c r="D17" s="97"/>
      <c r="E17" s="97">
        <v>0.23</v>
      </c>
      <c r="F17" s="555">
        <v>0.218</v>
      </c>
      <c r="G17" s="2085"/>
      <c r="H17" s="95"/>
    </row>
    <row r="18" spans="1:12" s="91" customFormat="1" ht="19.5" customHeight="1" x14ac:dyDescent="0.2">
      <c r="A18" s="146">
        <v>1997</v>
      </c>
      <c r="B18" s="92"/>
      <c r="C18" s="97">
        <v>0.54700000000000004</v>
      </c>
      <c r="D18" s="97"/>
      <c r="E18" s="97">
        <v>0.23699999999999999</v>
      </c>
      <c r="F18" s="555">
        <v>0.215</v>
      </c>
      <c r="G18" s="2085"/>
      <c r="H18" s="95"/>
    </row>
    <row r="19" spans="1:12" s="91" customFormat="1" ht="19.5" customHeight="1" x14ac:dyDescent="0.2">
      <c r="A19" s="146">
        <v>1998</v>
      </c>
      <c r="B19" s="92"/>
      <c r="C19" s="97">
        <v>0.54200000000000004</v>
      </c>
      <c r="D19" s="97"/>
      <c r="E19" s="97">
        <v>0.23799999999999999</v>
      </c>
      <c r="F19" s="555">
        <v>0.22</v>
      </c>
      <c r="G19" s="2085"/>
      <c r="H19" s="95"/>
    </row>
    <row r="20" spans="1:12" s="91" customFormat="1" ht="19.5" customHeight="1" x14ac:dyDescent="0.2">
      <c r="A20" s="146">
        <v>1999</v>
      </c>
      <c r="B20" s="92"/>
      <c r="C20" s="97">
        <v>0.53700000000000003</v>
      </c>
      <c r="D20" s="97"/>
      <c r="E20" s="97">
        <v>0.23899999999999999</v>
      </c>
      <c r="F20" s="555">
        <v>0.224</v>
      </c>
      <c r="G20" s="2085"/>
      <c r="H20" s="95"/>
    </row>
    <row r="21" spans="1:12" s="91" customFormat="1" ht="19.5" customHeight="1" x14ac:dyDescent="0.2">
      <c r="A21" s="146">
        <v>2000</v>
      </c>
      <c r="B21" s="92"/>
      <c r="C21" s="97">
        <v>0.51900000000000002</v>
      </c>
      <c r="D21" s="97"/>
      <c r="E21" s="97">
        <v>0.24399999999999999</v>
      </c>
      <c r="F21" s="555">
        <v>0.23699999999999999</v>
      </c>
      <c r="G21" s="2085"/>
      <c r="H21" s="95"/>
      <c r="I21" s="556"/>
    </row>
    <row r="22" spans="1:12" s="91" customFormat="1" ht="19.5" customHeight="1" x14ac:dyDescent="0.2">
      <c r="A22" s="146">
        <v>2001</v>
      </c>
      <c r="B22" s="92"/>
      <c r="C22" s="97">
        <v>0.51300000000000001</v>
      </c>
      <c r="D22" s="97"/>
      <c r="E22" s="97">
        <v>0.246</v>
      </c>
      <c r="F22" s="555">
        <v>0.24099999999999999</v>
      </c>
      <c r="G22" s="2085"/>
      <c r="H22" s="95"/>
      <c r="I22" s="556"/>
    </row>
    <row r="23" spans="1:12" s="91" customFormat="1" ht="19.5" customHeight="1" x14ac:dyDescent="0.2">
      <c r="A23" s="146">
        <v>2002</v>
      </c>
      <c r="B23" s="92"/>
      <c r="C23" s="97">
        <v>0.498</v>
      </c>
      <c r="D23" s="97"/>
      <c r="E23" s="97">
        <v>0.252</v>
      </c>
      <c r="F23" s="555">
        <v>0.25</v>
      </c>
      <c r="G23" s="2085"/>
      <c r="H23" s="95"/>
      <c r="I23" s="556"/>
    </row>
    <row r="24" spans="1:12" s="91" customFormat="1" ht="19.5" customHeight="1" x14ac:dyDescent="0.2">
      <c r="A24" s="146">
        <v>2003</v>
      </c>
      <c r="B24" s="92"/>
      <c r="C24" s="97">
        <v>0.48599999999999999</v>
      </c>
      <c r="D24" s="97"/>
      <c r="E24" s="97">
        <v>0.254</v>
      </c>
      <c r="F24" s="555">
        <v>0.26</v>
      </c>
      <c r="G24" s="2085"/>
      <c r="H24" s="95"/>
      <c r="I24" s="556"/>
    </row>
    <row r="25" spans="1:12" s="91" customFormat="1" ht="19.5" customHeight="1" x14ac:dyDescent="0.2">
      <c r="A25" s="146">
        <v>2004</v>
      </c>
      <c r="B25" s="92"/>
      <c r="C25" s="97">
        <v>0.47199999999999998</v>
      </c>
      <c r="D25" s="97"/>
      <c r="E25" s="97">
        <v>0.26100000000000001</v>
      </c>
      <c r="F25" s="555">
        <v>0.26700000000000002</v>
      </c>
      <c r="G25" s="2085"/>
      <c r="H25" s="95"/>
      <c r="I25" s="556"/>
    </row>
    <row r="26" spans="1:12" s="91" customFormat="1" ht="19.5" customHeight="1" x14ac:dyDescent="0.2">
      <c r="A26" s="146">
        <v>2005</v>
      </c>
      <c r="B26" s="92"/>
      <c r="C26" s="97">
        <v>0.45700000000000002</v>
      </c>
      <c r="D26" s="97"/>
      <c r="E26" s="97">
        <v>0.26600000000000001</v>
      </c>
      <c r="F26" s="555">
        <v>0.27600000000000002</v>
      </c>
      <c r="G26" s="2085"/>
      <c r="H26" s="95"/>
      <c r="I26" s="556"/>
    </row>
    <row r="27" spans="1:12" s="91" customFormat="1" ht="19.5" customHeight="1" x14ac:dyDescent="0.2">
      <c r="A27" s="146">
        <v>2006</v>
      </c>
      <c r="B27" s="92"/>
      <c r="C27" s="97">
        <v>0.44800000000000001</v>
      </c>
      <c r="D27" s="97"/>
      <c r="E27" s="97">
        <v>0.27100000000000002</v>
      </c>
      <c r="F27" s="555">
        <v>0.28100000000000003</v>
      </c>
      <c r="G27" s="2085"/>
      <c r="H27" s="95"/>
      <c r="I27" s="556"/>
    </row>
    <row r="28" spans="1:12" s="91" customFormat="1" ht="19.5" customHeight="1" x14ac:dyDescent="0.2">
      <c r="A28" s="146">
        <v>2007</v>
      </c>
      <c r="B28" s="92"/>
      <c r="C28" s="97">
        <v>0.435</v>
      </c>
      <c r="D28" s="97"/>
      <c r="E28" s="97">
        <v>0.27800000000000002</v>
      </c>
      <c r="F28" s="555">
        <v>0.28699999999999998</v>
      </c>
      <c r="G28" s="2085"/>
      <c r="H28" s="95"/>
      <c r="I28" s="557"/>
      <c r="J28" s="558"/>
      <c r="L28" s="558"/>
    </row>
    <row r="29" spans="1:12" s="91" customFormat="1" ht="19.5" customHeight="1" x14ac:dyDescent="0.2">
      <c r="A29" s="146">
        <v>2008</v>
      </c>
      <c r="B29" s="92"/>
      <c r="C29" s="97">
        <v>0.433</v>
      </c>
      <c r="D29" s="97"/>
      <c r="E29" s="97">
        <v>0.28000000000000003</v>
      </c>
      <c r="F29" s="555">
        <v>0.28699999999999998</v>
      </c>
      <c r="G29" s="2085"/>
      <c r="H29" s="95"/>
      <c r="I29" s="556"/>
      <c r="J29" s="559"/>
      <c r="L29" s="558"/>
    </row>
    <row r="30" spans="1:12" s="91" customFormat="1" ht="19.5" customHeight="1" x14ac:dyDescent="0.2">
      <c r="A30" s="146">
        <v>2009</v>
      </c>
      <c r="B30" s="92"/>
      <c r="C30" s="97">
        <v>0.40200000000000002</v>
      </c>
      <c r="D30" s="97"/>
      <c r="E30" s="97">
        <v>0.29399999999999998</v>
      </c>
      <c r="F30" s="555">
        <v>0.30399999999999999</v>
      </c>
      <c r="G30" s="2085"/>
      <c r="H30" s="95"/>
      <c r="I30" s="556"/>
      <c r="J30" s="559"/>
      <c r="L30" s="558"/>
    </row>
    <row r="31" spans="1:12" s="91" customFormat="1" ht="19.5" customHeight="1" x14ac:dyDescent="0.2">
      <c r="A31" s="146">
        <v>2010</v>
      </c>
      <c r="B31" s="92"/>
      <c r="C31" s="97">
        <v>0.38500000000000001</v>
      </c>
      <c r="D31" s="97"/>
      <c r="E31" s="97">
        <v>0.309</v>
      </c>
      <c r="F31" s="555">
        <v>0.30599999999999999</v>
      </c>
      <c r="G31" s="2085"/>
      <c r="H31" s="95"/>
      <c r="I31" s="556"/>
      <c r="J31" s="559"/>
      <c r="L31" s="558"/>
    </row>
    <row r="32" spans="1:12" s="91" customFormat="1" ht="19.5" customHeight="1" x14ac:dyDescent="0.2">
      <c r="A32" s="146">
        <v>2011</v>
      </c>
      <c r="B32" s="92"/>
      <c r="C32" s="97">
        <v>0.378</v>
      </c>
      <c r="D32" s="97"/>
      <c r="E32" s="97">
        <v>0.317</v>
      </c>
      <c r="F32" s="555">
        <v>0.30499999999999999</v>
      </c>
      <c r="G32" s="2085"/>
      <c r="H32" s="95"/>
      <c r="I32" s="556"/>
    </row>
    <row r="33" spans="1:12" s="91" customFormat="1" ht="19.5" customHeight="1" thickBot="1" x14ac:dyDescent="0.25">
      <c r="A33" s="154">
        <v>2012</v>
      </c>
      <c r="B33" s="2086"/>
      <c r="C33" s="589">
        <v>0.36899999999999999</v>
      </c>
      <c r="D33" s="589"/>
      <c r="E33" s="589">
        <v>0.33300000000000002</v>
      </c>
      <c r="F33" s="2087">
        <v>0.29799999999999999</v>
      </c>
      <c r="G33" s="2088"/>
      <c r="H33" s="95"/>
      <c r="I33" s="560"/>
      <c r="K33" s="559"/>
    </row>
    <row r="34" spans="1:12" s="91" customFormat="1" ht="12.75" customHeight="1" x14ac:dyDescent="0.2">
      <c r="H34" s="95"/>
      <c r="I34" s="560"/>
      <c r="K34" s="559"/>
    </row>
    <row r="35" spans="1:12" s="91" customFormat="1" x14ac:dyDescent="0.2">
      <c r="A35" s="2426" t="s">
        <v>489</v>
      </c>
      <c r="B35" s="2426"/>
      <c r="C35" s="2426"/>
      <c r="D35" s="2426"/>
      <c r="E35" s="2426"/>
      <c r="F35" s="2426"/>
      <c r="G35" s="2426"/>
      <c r="H35"/>
      <c r="K35" s="559"/>
    </row>
    <row r="36" spans="1:12" s="91" customFormat="1" ht="10.5" customHeight="1" x14ac:dyDescent="0.2">
      <c r="A36" s="2426"/>
      <c r="B36" s="2426"/>
      <c r="C36" s="2426"/>
      <c r="D36" s="2426"/>
      <c r="E36" s="2426"/>
      <c r="F36" s="2426"/>
      <c r="G36" s="2426"/>
      <c r="H36"/>
      <c r="K36" s="559"/>
    </row>
    <row r="37" spans="1:12" s="91" customFormat="1" ht="10.5" customHeight="1" x14ac:dyDescent="0.2">
      <c r="A37" s="2426"/>
      <c r="B37" s="2426"/>
      <c r="C37" s="2426"/>
      <c r="D37" s="2426"/>
      <c r="E37" s="2426"/>
      <c r="F37" s="2426"/>
      <c r="G37" s="2426"/>
      <c r="H37"/>
      <c r="I37" s="560"/>
      <c r="K37" s="559"/>
    </row>
    <row r="38" spans="1:12" s="91" customFormat="1" ht="10.5" customHeight="1" x14ac:dyDescent="0.2">
      <c r="A38" s="104" t="s">
        <v>15</v>
      </c>
      <c r="B38"/>
      <c r="C38" s="561"/>
      <c r="D38" s="561"/>
      <c r="E38"/>
      <c r="F38"/>
      <c r="G38"/>
      <c r="H38"/>
    </row>
    <row r="39" spans="1:12" s="91" customFormat="1" x14ac:dyDescent="0.2">
      <c r="B39"/>
      <c r="C39" s="561"/>
      <c r="D39" s="561"/>
      <c r="E39"/>
      <c r="F39"/>
      <c r="G39"/>
      <c r="H39"/>
    </row>
    <row r="40" spans="1:12" s="91" customFormat="1" x14ac:dyDescent="0.2">
      <c r="A40"/>
      <c r="B40"/>
      <c r="C40" s="561"/>
      <c r="D40" s="561"/>
      <c r="E40"/>
      <c r="H40"/>
    </row>
    <row r="41" spans="1:12" x14ac:dyDescent="0.2">
      <c r="B41" s="2581"/>
      <c r="C41" s="2581"/>
      <c r="D41" s="2581"/>
      <c r="E41" s="2581"/>
      <c r="I41" s="91"/>
      <c r="J41" s="91"/>
      <c r="K41" s="91"/>
    </row>
    <row r="42" spans="1:12" x14ac:dyDescent="0.2">
      <c r="E42" s="562"/>
      <c r="F42" s="562"/>
      <c r="I42" s="91"/>
      <c r="J42" s="91"/>
      <c r="K42" s="91"/>
    </row>
    <row r="43" spans="1:12" x14ac:dyDescent="0.2">
      <c r="F43" s="559"/>
      <c r="I43" s="559"/>
      <c r="J43" s="91"/>
      <c r="L43" s="563"/>
    </row>
    <row r="44" spans="1:12" x14ac:dyDescent="0.2">
      <c r="F44" s="559"/>
      <c r="I44" s="559"/>
      <c r="L44" s="563"/>
    </row>
    <row r="45" spans="1:12" x14ac:dyDescent="0.2">
      <c r="F45" s="559"/>
      <c r="I45" s="559"/>
      <c r="L45" s="563"/>
    </row>
    <row r="46" spans="1:12" x14ac:dyDescent="0.2">
      <c r="F46" s="559"/>
      <c r="I46" s="559"/>
      <c r="L46" s="563"/>
    </row>
    <row r="47" spans="1:12" x14ac:dyDescent="0.2">
      <c r="F47" s="91"/>
      <c r="L47" s="563"/>
    </row>
    <row r="48" spans="1:12" x14ac:dyDescent="0.2">
      <c r="F48" s="91"/>
      <c r="I48" s="564"/>
      <c r="L48" s="565"/>
    </row>
    <row r="49" spans="6:12" x14ac:dyDescent="0.2">
      <c r="F49" s="562"/>
      <c r="I49" s="91"/>
      <c r="J49" s="91"/>
      <c r="L49" s="565"/>
    </row>
    <row r="50" spans="6:12" x14ac:dyDescent="0.2">
      <c r="I50" s="91"/>
      <c r="J50" s="91"/>
      <c r="L50" s="563"/>
    </row>
    <row r="51" spans="6:12" x14ac:dyDescent="0.2">
      <c r="L51" s="563"/>
    </row>
    <row r="52" spans="6:12" x14ac:dyDescent="0.2">
      <c r="L52" s="563"/>
    </row>
    <row r="53" spans="6:12" x14ac:dyDescent="0.2">
      <c r="L53" s="563"/>
    </row>
    <row r="54" spans="6:12" x14ac:dyDescent="0.2">
      <c r="L54" s="563"/>
    </row>
    <row r="56" spans="6:12" x14ac:dyDescent="0.2">
      <c r="I56" s="565"/>
    </row>
    <row r="57" spans="6:12" x14ac:dyDescent="0.2">
      <c r="I57" s="565"/>
    </row>
  </sheetData>
  <mergeCells count="7">
    <mergeCell ref="A2:G2"/>
    <mergeCell ref="A3:G3"/>
    <mergeCell ref="A4:G4"/>
    <mergeCell ref="A35:G37"/>
    <mergeCell ref="B41:C41"/>
    <mergeCell ref="D41:E41"/>
    <mergeCell ref="A6:A8"/>
  </mergeCells>
  <printOptions horizontalCentered="1"/>
  <pageMargins left="0.7" right="0.7" top="0.75" bottom="0.75" header="0.3" footer="0.3"/>
  <pageSetup scale="8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pageSetUpPr fitToPage="1"/>
  </sheetPr>
  <dimension ref="A1:J52"/>
  <sheetViews>
    <sheetView topLeftCell="A4" workbookViewId="0">
      <selection sqref="A1:H1"/>
    </sheetView>
  </sheetViews>
  <sheetFormatPr defaultRowHeight="12.75" x14ac:dyDescent="0.2"/>
  <cols>
    <col min="1" max="1" width="14.42578125" customWidth="1"/>
    <col min="2" max="2" width="3.7109375" customWidth="1"/>
    <col min="3" max="3" width="14" customWidth="1"/>
    <col min="4" max="4" width="9.7109375" customWidth="1"/>
    <col min="5" max="5" width="2.7109375" customWidth="1"/>
    <col min="6" max="7" width="20.7109375" customWidth="1"/>
    <col min="8" max="8" width="28.85546875" customWidth="1"/>
  </cols>
  <sheetData>
    <row r="1" spans="1:10" ht="9" customHeight="1" x14ac:dyDescent="0.2">
      <c r="A1" s="2594"/>
      <c r="B1" s="2595"/>
      <c r="C1" s="2595"/>
      <c r="D1" s="2595"/>
      <c r="E1" s="2595"/>
      <c r="F1" s="2595"/>
      <c r="G1" s="2595"/>
      <c r="H1" s="2596"/>
    </row>
    <row r="2" spans="1:10" ht="23.25" x14ac:dyDescent="0.35">
      <c r="A2" s="2281" t="s">
        <v>490</v>
      </c>
      <c r="B2" s="2282"/>
      <c r="C2" s="2282"/>
      <c r="D2" s="2282"/>
      <c r="E2" s="2282"/>
      <c r="F2" s="2282"/>
      <c r="G2" s="2282"/>
      <c r="H2" s="2421"/>
    </row>
    <row r="3" spans="1:10" ht="20.25" x14ac:dyDescent="0.2">
      <c r="A3" s="2273" t="s">
        <v>491</v>
      </c>
      <c r="B3" s="2274"/>
      <c r="C3" s="2274"/>
      <c r="D3" s="2274"/>
      <c r="E3" s="2274"/>
      <c r="F3" s="2274"/>
      <c r="G3" s="2274"/>
      <c r="H3" s="2275"/>
    </row>
    <row r="4" spans="1:10" ht="20.25" x14ac:dyDescent="0.2">
      <c r="A4" s="2273" t="s">
        <v>492</v>
      </c>
      <c r="B4" s="2274"/>
      <c r="C4" s="2274"/>
      <c r="D4" s="2274"/>
      <c r="E4" s="2274"/>
      <c r="F4" s="2274"/>
      <c r="G4" s="2274"/>
      <c r="H4" s="2275"/>
    </row>
    <row r="5" spans="1:10" ht="20.25" x14ac:dyDescent="0.2">
      <c r="A5" s="2273" t="s">
        <v>493</v>
      </c>
      <c r="B5" s="2274"/>
      <c r="C5" s="2274"/>
      <c r="D5" s="2274"/>
      <c r="E5" s="2274"/>
      <c r="F5" s="2274"/>
      <c r="G5" s="2274"/>
      <c r="H5" s="2275"/>
    </row>
    <row r="6" spans="1:10" ht="11.25" customHeight="1" thickBot="1" x14ac:dyDescent="0.25">
      <c r="A6" s="1706"/>
      <c r="B6" s="1707"/>
      <c r="C6" s="1707"/>
      <c r="D6" s="1707"/>
      <c r="E6" s="1707"/>
      <c r="F6" s="1707"/>
      <c r="G6" s="1707"/>
      <c r="H6" s="1708"/>
    </row>
    <row r="7" spans="1:10" ht="6.6" customHeight="1" x14ac:dyDescent="0.2">
      <c r="A7" s="2591" t="s">
        <v>62</v>
      </c>
      <c r="B7" s="2588" t="s">
        <v>784</v>
      </c>
      <c r="C7" s="2589"/>
      <c r="D7" s="2589"/>
      <c r="E7" s="2582" t="s">
        <v>783</v>
      </c>
      <c r="F7" s="2583"/>
      <c r="G7" s="2583"/>
      <c r="H7" s="2584"/>
      <c r="I7" s="228"/>
    </row>
    <row r="8" spans="1:10" x14ac:dyDescent="0.2">
      <c r="A8" s="2591"/>
      <c r="B8" s="2588"/>
      <c r="C8" s="2589"/>
      <c r="D8" s="2589"/>
      <c r="E8" s="2585"/>
      <c r="F8" s="2586"/>
      <c r="G8" s="2586"/>
      <c r="H8" s="2587"/>
      <c r="I8" s="228"/>
    </row>
    <row r="9" spans="1:10" ht="6" customHeight="1" x14ac:dyDescent="0.2">
      <c r="A9" s="2591"/>
      <c r="B9" s="2588"/>
      <c r="C9" s="2589"/>
      <c r="D9" s="2590"/>
      <c r="E9" s="567"/>
      <c r="F9" s="566"/>
      <c r="G9" s="566"/>
      <c r="H9" s="568"/>
      <c r="I9" s="228"/>
    </row>
    <row r="10" spans="1:10" x14ac:dyDescent="0.2">
      <c r="A10" s="2591"/>
      <c r="B10" s="2588"/>
      <c r="C10" s="2589"/>
      <c r="D10" s="2590"/>
      <c r="E10" s="569"/>
      <c r="F10" s="566" t="s">
        <v>494</v>
      </c>
      <c r="G10" s="566" t="s">
        <v>495</v>
      </c>
      <c r="H10" s="568" t="s">
        <v>496</v>
      </c>
      <c r="I10" s="228"/>
    </row>
    <row r="11" spans="1:10" ht="12.75" customHeight="1" x14ac:dyDescent="0.2">
      <c r="A11" s="2591"/>
      <c r="B11" s="2597" t="s">
        <v>64</v>
      </c>
      <c r="C11" s="2598"/>
      <c r="D11" s="2599"/>
      <c r="E11" s="569"/>
      <c r="F11" s="566" t="s">
        <v>497</v>
      </c>
      <c r="G11" s="566" t="s">
        <v>497</v>
      </c>
      <c r="H11" s="568" t="s">
        <v>497</v>
      </c>
      <c r="I11" s="228"/>
    </row>
    <row r="12" spans="1:10" ht="5.25" customHeight="1" thickBot="1" x14ac:dyDescent="0.25">
      <c r="A12" s="2592"/>
      <c r="B12" s="2600"/>
      <c r="C12" s="2601"/>
      <c r="D12" s="2602"/>
      <c r="E12" s="2094"/>
      <c r="F12" s="2095"/>
      <c r="G12" s="2095"/>
      <c r="H12" s="2096"/>
      <c r="I12" s="228"/>
    </row>
    <row r="13" spans="1:10" x14ac:dyDescent="0.2">
      <c r="A13" s="146" t="s">
        <v>15</v>
      </c>
      <c r="B13" s="92"/>
      <c r="C13" s="93"/>
      <c r="D13" s="92"/>
      <c r="E13" s="570"/>
      <c r="F13" s="93"/>
      <c r="G13" s="94"/>
      <c r="H13" s="571"/>
      <c r="I13" s="228"/>
    </row>
    <row r="14" spans="1:10" x14ac:dyDescent="0.2">
      <c r="A14" s="146">
        <v>1980</v>
      </c>
      <c r="B14" s="92"/>
      <c r="C14" s="1466">
        <v>74095</v>
      </c>
      <c r="D14" s="97"/>
      <c r="E14" s="572"/>
      <c r="F14" s="97">
        <v>0.28799999999999998</v>
      </c>
      <c r="G14" s="97">
        <v>8.2000000000000003E-2</v>
      </c>
      <c r="H14" s="573">
        <v>0.37</v>
      </c>
      <c r="I14" s="574"/>
      <c r="J14" s="575"/>
    </row>
    <row r="15" spans="1:10" ht="10.5" customHeight="1" x14ac:dyDescent="0.2">
      <c r="A15" s="146"/>
      <c r="B15" s="92"/>
      <c r="C15" s="1466"/>
      <c r="D15" s="97"/>
      <c r="E15" s="572"/>
      <c r="F15" s="576"/>
      <c r="G15" s="576"/>
      <c r="H15" s="577"/>
      <c r="I15" s="574"/>
      <c r="J15" s="575"/>
    </row>
    <row r="16" spans="1:10" x14ac:dyDescent="0.2">
      <c r="A16" s="146">
        <v>1985</v>
      </c>
      <c r="B16" s="92"/>
      <c r="C16" s="1466">
        <v>82180</v>
      </c>
      <c r="D16" s="97"/>
      <c r="E16" s="572"/>
      <c r="F16" s="97">
        <v>0.26200000000000001</v>
      </c>
      <c r="G16" s="97">
        <v>6.6000000000000003E-2</v>
      </c>
      <c r="H16" s="573">
        <v>0.32800000000000001</v>
      </c>
      <c r="I16" s="574"/>
      <c r="J16" s="575"/>
    </row>
    <row r="17" spans="1:10" ht="10.5" customHeight="1" x14ac:dyDescent="0.2">
      <c r="A17" s="146"/>
      <c r="B17" s="92"/>
      <c r="C17" s="1466"/>
      <c r="D17" s="97"/>
      <c r="E17" s="572"/>
      <c r="F17" s="578" t="s">
        <v>15</v>
      </c>
      <c r="G17" s="97" t="s">
        <v>15</v>
      </c>
      <c r="H17" s="573"/>
      <c r="I17" s="574"/>
      <c r="J17" s="575"/>
    </row>
    <row r="18" spans="1:10" ht="16.5" customHeight="1" x14ac:dyDescent="0.2">
      <c r="A18" s="146">
        <v>1990</v>
      </c>
      <c r="B18" s="92"/>
      <c r="C18" s="1466">
        <v>89614</v>
      </c>
      <c r="D18" s="97"/>
      <c r="E18" s="572"/>
      <c r="F18" s="97">
        <v>0.24</v>
      </c>
      <c r="G18" s="97">
        <v>5.6000000000000001E-2</v>
      </c>
      <c r="H18" s="573">
        <v>0.29599999999999999</v>
      </c>
      <c r="I18" s="574"/>
      <c r="J18" s="575"/>
    </row>
    <row r="19" spans="1:10" ht="16.5" customHeight="1" x14ac:dyDescent="0.2">
      <c r="A19" s="146">
        <v>1991</v>
      </c>
      <c r="B19" s="92"/>
      <c r="C19" s="1466">
        <v>88875</v>
      </c>
      <c r="D19" s="97"/>
      <c r="E19" s="572"/>
      <c r="F19" s="96">
        <v>0.23799999999999999</v>
      </c>
      <c r="G19" s="97">
        <v>5.3999999999999999E-2</v>
      </c>
      <c r="H19" s="573">
        <v>0.29099999999999998</v>
      </c>
      <c r="I19" s="574"/>
      <c r="J19" s="575"/>
    </row>
    <row r="20" spans="1:10" ht="16.5" customHeight="1" x14ac:dyDescent="0.2">
      <c r="A20" s="146">
        <v>1992</v>
      </c>
      <c r="B20" s="92"/>
      <c r="C20" s="1466">
        <v>90372</v>
      </c>
      <c r="D20" s="97"/>
      <c r="E20" s="572"/>
      <c r="F20" s="96">
        <v>0.22800000000000001</v>
      </c>
      <c r="G20" s="97">
        <v>5.1999999999999998E-2</v>
      </c>
      <c r="H20" s="573">
        <v>0.28000000000000003</v>
      </c>
      <c r="I20" s="574"/>
      <c r="J20" s="575"/>
    </row>
    <row r="21" spans="1:10" ht="16.5" customHeight="1" x14ac:dyDescent="0.2">
      <c r="A21" s="146">
        <v>1993</v>
      </c>
      <c r="B21" s="92"/>
      <c r="C21" s="1466">
        <v>92399</v>
      </c>
      <c r="D21" s="97"/>
      <c r="E21" s="572"/>
      <c r="F21" s="96">
        <v>0.216</v>
      </c>
      <c r="G21" s="97">
        <v>0.05</v>
      </c>
      <c r="H21" s="573">
        <v>0.26600000000000001</v>
      </c>
      <c r="I21" s="574"/>
      <c r="J21" s="575"/>
    </row>
    <row r="22" spans="1:10" ht="16.5" customHeight="1" x14ac:dyDescent="0.2">
      <c r="A22" s="146">
        <v>1994</v>
      </c>
      <c r="B22" s="92"/>
      <c r="C22" s="1466">
        <v>95595</v>
      </c>
      <c r="D22" s="97"/>
      <c r="E22" s="572"/>
      <c r="F22" s="96">
        <v>0.20699999999999999</v>
      </c>
      <c r="G22" s="97">
        <v>4.7E-2</v>
      </c>
      <c r="H22" s="573">
        <v>0.254</v>
      </c>
      <c r="I22" s="574"/>
      <c r="J22" s="575"/>
    </row>
    <row r="23" spans="1:10" ht="16.5" customHeight="1" x14ac:dyDescent="0.2">
      <c r="A23" s="146">
        <v>1995</v>
      </c>
      <c r="B23" s="92"/>
      <c r="C23" s="1466">
        <v>96429</v>
      </c>
      <c r="D23" s="97"/>
      <c r="E23" s="572"/>
      <c r="F23" s="96">
        <v>0.19600000000000001</v>
      </c>
      <c r="G23" s="97">
        <v>4.7E-2</v>
      </c>
      <c r="H23" s="573">
        <v>0.24199999999999999</v>
      </c>
      <c r="I23" s="574"/>
      <c r="J23" s="575"/>
    </row>
    <row r="24" spans="1:10" ht="16.5" customHeight="1" x14ac:dyDescent="0.2">
      <c r="A24" s="146">
        <v>1996</v>
      </c>
      <c r="B24" s="92"/>
      <c r="C24" s="1466">
        <v>98896</v>
      </c>
      <c r="D24" s="97"/>
      <c r="E24" s="572"/>
      <c r="F24" s="96">
        <v>0.183</v>
      </c>
      <c r="G24" s="97">
        <v>4.5999999999999999E-2</v>
      </c>
      <c r="H24" s="573">
        <v>0.22900000000000001</v>
      </c>
      <c r="I24" s="574"/>
      <c r="J24" s="575"/>
    </row>
    <row r="25" spans="1:10" ht="16.5" customHeight="1" x14ac:dyDescent="0.2">
      <c r="A25" s="146">
        <v>1997</v>
      </c>
      <c r="B25" s="92"/>
      <c r="C25" s="1466">
        <v>101999</v>
      </c>
      <c r="D25" s="97"/>
      <c r="E25" s="572"/>
      <c r="F25" s="96">
        <v>0.17799999999999999</v>
      </c>
      <c r="G25" s="97">
        <v>4.4999999999999998E-2</v>
      </c>
      <c r="H25" s="573">
        <v>0.223</v>
      </c>
      <c r="I25" s="574"/>
      <c r="J25" s="575"/>
    </row>
    <row r="26" spans="1:10" ht="16.5" customHeight="1" x14ac:dyDescent="0.2">
      <c r="A26" s="146">
        <v>1998</v>
      </c>
      <c r="B26" s="92"/>
      <c r="C26" s="1466">
        <v>103698</v>
      </c>
      <c r="D26" s="97"/>
      <c r="E26" s="572"/>
      <c r="F26" s="96">
        <v>0.17499999999999999</v>
      </c>
      <c r="G26" s="97">
        <v>4.3999999999999997E-2</v>
      </c>
      <c r="H26" s="573">
        <v>0.219</v>
      </c>
      <c r="I26" s="574"/>
      <c r="J26" s="575"/>
    </row>
    <row r="27" spans="1:10" ht="16.5" customHeight="1" x14ac:dyDescent="0.2">
      <c r="A27" s="146">
        <v>1999</v>
      </c>
      <c r="B27" s="92"/>
      <c r="C27" s="1466">
        <v>105707</v>
      </c>
      <c r="D27" s="97"/>
      <c r="E27" s="572"/>
      <c r="F27" s="96">
        <v>0.17199999999999999</v>
      </c>
      <c r="G27" s="97">
        <v>4.2999999999999997E-2</v>
      </c>
      <c r="H27" s="573">
        <v>0.215</v>
      </c>
      <c r="I27" s="574"/>
      <c r="J27" s="575"/>
    </row>
    <row r="28" spans="1:10" ht="16.5" customHeight="1" x14ac:dyDescent="0.2">
      <c r="A28" s="146">
        <v>2000</v>
      </c>
      <c r="B28" s="92"/>
      <c r="C28" s="1466">
        <v>108097</v>
      </c>
      <c r="D28" s="97"/>
      <c r="E28" s="572"/>
      <c r="F28" s="96">
        <v>0.16400000000000001</v>
      </c>
      <c r="G28" s="97">
        <v>4.2999999999999997E-2</v>
      </c>
      <c r="H28" s="573">
        <v>0.20699999999999999</v>
      </c>
      <c r="I28" s="574"/>
      <c r="J28" s="575"/>
    </row>
    <row r="29" spans="1:10" ht="16.5" customHeight="1" x14ac:dyDescent="0.2">
      <c r="A29" s="146">
        <v>2001</v>
      </c>
      <c r="B29" s="92"/>
      <c r="C29" s="1466">
        <v>106747</v>
      </c>
      <c r="D29" s="97"/>
      <c r="E29" s="572"/>
      <c r="F29" s="96">
        <v>0.16500000000000001</v>
      </c>
      <c r="G29" s="97">
        <v>4.3999999999999997E-2</v>
      </c>
      <c r="H29" s="573">
        <v>0.20899999999999999</v>
      </c>
      <c r="I29" s="574"/>
      <c r="J29" s="575"/>
    </row>
    <row r="30" spans="1:10" ht="16.5" customHeight="1" x14ac:dyDescent="0.2">
      <c r="A30" s="146">
        <v>2002</v>
      </c>
      <c r="B30" s="92"/>
      <c r="C30" s="1466">
        <v>106687</v>
      </c>
      <c r="D30" s="97"/>
      <c r="E30" s="572"/>
      <c r="F30" s="96">
        <v>0.16</v>
      </c>
      <c r="G30" s="97">
        <v>4.2999999999999997E-2</v>
      </c>
      <c r="H30" s="573">
        <v>0.20300000000000001</v>
      </c>
      <c r="I30" s="574"/>
      <c r="J30" s="575"/>
    </row>
    <row r="31" spans="1:10" ht="16.5" customHeight="1" x14ac:dyDescent="0.2">
      <c r="A31" s="146">
        <v>2003</v>
      </c>
      <c r="B31" s="92"/>
      <c r="C31" s="1466">
        <v>108331</v>
      </c>
      <c r="D31" s="97"/>
      <c r="E31" s="572"/>
      <c r="F31" s="96">
        <v>0.154</v>
      </c>
      <c r="G31" s="97">
        <v>4.2000000000000003E-2</v>
      </c>
      <c r="H31" s="573">
        <v>0.19700000000000001</v>
      </c>
      <c r="I31" s="574"/>
      <c r="J31" s="575"/>
    </row>
    <row r="32" spans="1:10" ht="16.5" customHeight="1" x14ac:dyDescent="0.2">
      <c r="A32" s="146">
        <v>2004</v>
      </c>
      <c r="B32" s="92"/>
      <c r="C32" s="1466">
        <v>109462</v>
      </c>
      <c r="D32" s="97"/>
      <c r="E32" s="572"/>
      <c r="F32" s="96">
        <v>0.14899999999999999</v>
      </c>
      <c r="G32" s="97">
        <v>4.1000000000000002E-2</v>
      </c>
      <c r="H32" s="573">
        <v>0.19</v>
      </c>
      <c r="I32" s="574"/>
      <c r="J32" s="575"/>
    </row>
    <row r="33" spans="1:10" ht="16.5" customHeight="1" x14ac:dyDescent="0.2">
      <c r="A33" s="579">
        <v>2005</v>
      </c>
      <c r="B33" s="580"/>
      <c r="C33" s="1466">
        <v>112422</v>
      </c>
      <c r="D33" s="581"/>
      <c r="E33" s="582"/>
      <c r="F33" s="96">
        <v>0.13900000000000001</v>
      </c>
      <c r="G33" s="97">
        <v>0.04</v>
      </c>
      <c r="H33" s="573">
        <v>0.17899999999999999</v>
      </c>
      <c r="I33" s="228"/>
      <c r="J33" s="583"/>
    </row>
    <row r="34" spans="1:10" ht="16.5" customHeight="1" x14ac:dyDescent="0.2">
      <c r="A34" s="579">
        <v>2006</v>
      </c>
      <c r="B34" s="580"/>
      <c r="C34" s="1466">
        <v>114520</v>
      </c>
      <c r="D34" s="581"/>
      <c r="E34" s="582"/>
      <c r="F34" s="96">
        <v>0.13300000000000001</v>
      </c>
      <c r="G34" s="97">
        <v>3.9E-2</v>
      </c>
      <c r="H34" s="573">
        <v>0.17199999999999999</v>
      </c>
      <c r="I34" s="228"/>
      <c r="J34" s="583"/>
    </row>
    <row r="35" spans="1:10" ht="16.5" customHeight="1" x14ac:dyDescent="0.2">
      <c r="A35" s="579">
        <v>2007</v>
      </c>
      <c r="B35" s="580"/>
      <c r="C35" s="1466">
        <v>115524</v>
      </c>
      <c r="D35" s="581"/>
      <c r="E35" s="582"/>
      <c r="F35" s="96">
        <v>0.128</v>
      </c>
      <c r="G35" s="97">
        <v>3.9E-2</v>
      </c>
      <c r="H35" s="573">
        <v>0.16600000000000001</v>
      </c>
      <c r="I35" s="228"/>
      <c r="J35" s="583"/>
    </row>
    <row r="36" spans="1:10" ht="16.5" customHeight="1" x14ac:dyDescent="0.2">
      <c r="A36" s="579">
        <v>2008</v>
      </c>
      <c r="B36" s="580"/>
      <c r="C36" s="1466">
        <v>112265</v>
      </c>
      <c r="D36" s="581"/>
      <c r="E36" s="582"/>
      <c r="F36" s="96">
        <v>0.13100000000000001</v>
      </c>
      <c r="G36" s="97">
        <v>0.04</v>
      </c>
      <c r="H36" s="573">
        <v>0.17</v>
      </c>
      <c r="I36" s="228"/>
    </row>
    <row r="37" spans="1:10" ht="16.5" customHeight="1" x14ac:dyDescent="0.2">
      <c r="A37" s="579">
        <v>2009</v>
      </c>
      <c r="B37" s="580"/>
      <c r="C37" s="1466">
        <v>107103</v>
      </c>
      <c r="D37" s="581"/>
      <c r="E37" s="582"/>
      <c r="F37" s="96">
        <v>0.127</v>
      </c>
      <c r="G37" s="97">
        <v>0.04</v>
      </c>
      <c r="H37" s="573">
        <v>0.16700000000000001</v>
      </c>
      <c r="I37" s="228"/>
      <c r="J37" t="s">
        <v>15</v>
      </c>
    </row>
    <row r="38" spans="1:10" ht="16.5" customHeight="1" x14ac:dyDescent="0.2">
      <c r="A38" s="579">
        <v>2010</v>
      </c>
      <c r="B38" s="580"/>
      <c r="C38" s="1466">
        <v>108986</v>
      </c>
      <c r="D38" s="581"/>
      <c r="E38" s="582"/>
      <c r="F38" s="96">
        <v>0.11799999999999999</v>
      </c>
      <c r="G38" s="97">
        <v>3.6999999999999998E-2</v>
      </c>
      <c r="H38" s="573">
        <v>0.156</v>
      </c>
      <c r="I38" s="228"/>
      <c r="J38" t="s">
        <v>15</v>
      </c>
    </row>
    <row r="39" spans="1:10" ht="16.5" customHeight="1" x14ac:dyDescent="0.2">
      <c r="A39" s="579">
        <v>2011</v>
      </c>
      <c r="B39" s="580"/>
      <c r="C39" s="1466">
        <v>110672</v>
      </c>
      <c r="D39" s="581"/>
      <c r="E39" s="582"/>
      <c r="F39" s="96">
        <v>0.111</v>
      </c>
      <c r="G39" s="97">
        <v>3.5999999999999997E-2</v>
      </c>
      <c r="H39" s="573">
        <v>0.14699999999999999</v>
      </c>
      <c r="I39" s="228"/>
      <c r="J39" t="s">
        <v>15</v>
      </c>
    </row>
    <row r="40" spans="1:10" ht="16.5" customHeight="1" x14ac:dyDescent="0.2">
      <c r="A40" s="579">
        <v>2012</v>
      </c>
      <c r="B40" s="580"/>
      <c r="C40" s="1466">
        <v>112600</v>
      </c>
      <c r="D40" s="581"/>
      <c r="E40" s="582"/>
      <c r="F40" s="96">
        <v>0.105</v>
      </c>
      <c r="G40" s="97">
        <v>3.5000000000000003E-2</v>
      </c>
      <c r="H40" s="573">
        <v>0.13900000000000001</v>
      </c>
      <c r="I40" s="228"/>
      <c r="J40" s="583"/>
    </row>
    <row r="41" spans="1:10" ht="6.75" customHeight="1" thickBot="1" x14ac:dyDescent="0.25">
      <c r="A41" s="584"/>
      <c r="B41" s="585"/>
      <c r="C41" s="586"/>
      <c r="D41" s="587"/>
      <c r="E41" s="588"/>
      <c r="F41" s="589"/>
      <c r="G41" s="589"/>
      <c r="H41" s="590"/>
      <c r="I41" s="228"/>
    </row>
    <row r="42" spans="1:10" ht="12" customHeight="1" x14ac:dyDescent="0.2">
      <c r="A42" s="104"/>
      <c r="B42" s="104"/>
      <c r="C42" s="104"/>
      <c r="D42" s="104"/>
      <c r="E42" s="104"/>
      <c r="F42" s="104"/>
      <c r="G42" s="104"/>
      <c r="H42" s="104"/>
    </row>
    <row r="43" spans="1:10" ht="12" customHeight="1" x14ac:dyDescent="0.2">
      <c r="A43" s="2593" t="s">
        <v>498</v>
      </c>
      <c r="B43" s="2593"/>
      <c r="C43" s="2593"/>
      <c r="D43" s="2593"/>
      <c r="E43" s="2593"/>
      <c r="F43" s="2593"/>
      <c r="G43" s="2593"/>
      <c r="H43" s="2593"/>
    </row>
    <row r="44" spans="1:10" x14ac:dyDescent="0.2">
      <c r="A44" s="2593"/>
      <c r="B44" s="2593"/>
      <c r="C44" s="2593"/>
      <c r="D44" s="2593"/>
      <c r="E44" s="2593"/>
      <c r="F44" s="2593"/>
      <c r="G44" s="2593"/>
      <c r="H44" s="2593"/>
    </row>
    <row r="45" spans="1:10" x14ac:dyDescent="0.2">
      <c r="A45" s="2593"/>
      <c r="B45" s="2593"/>
      <c r="C45" s="2593"/>
      <c r="D45" s="2593"/>
      <c r="E45" s="2593"/>
      <c r="F45" s="2593"/>
      <c r="G45" s="2593"/>
      <c r="H45" s="2593"/>
      <c r="J45" s="591"/>
    </row>
    <row r="46" spans="1:10" x14ac:dyDescent="0.2">
      <c r="A46" s="61" t="s">
        <v>15</v>
      </c>
      <c r="J46" s="591"/>
    </row>
    <row r="47" spans="1:10" x14ac:dyDescent="0.2">
      <c r="A47" s="104" t="s">
        <v>15</v>
      </c>
      <c r="J47" s="591"/>
    </row>
    <row r="50" spans="6:8" x14ac:dyDescent="0.2">
      <c r="F50" s="592"/>
      <c r="G50" s="562"/>
    </row>
    <row r="52" spans="6:8" x14ac:dyDescent="0.2">
      <c r="F52" s="565"/>
      <c r="G52" s="565"/>
      <c r="H52" s="565"/>
    </row>
  </sheetData>
  <mergeCells count="11">
    <mergeCell ref="E7:H8"/>
    <mergeCell ref="B7:D10"/>
    <mergeCell ref="A7:A12"/>
    <mergeCell ref="A43:H45"/>
    <mergeCell ref="A1:H1"/>
    <mergeCell ref="A2:H2"/>
    <mergeCell ref="A3:H3"/>
    <mergeCell ref="A4:H4"/>
    <mergeCell ref="A5:H5"/>
    <mergeCell ref="B11:D11"/>
    <mergeCell ref="B12:D12"/>
  </mergeCells>
  <printOptions horizontalCentered="1"/>
  <pageMargins left="0.7" right="0.7" top="0.75" bottom="0.75" header="0.3" footer="0.3"/>
  <pageSetup scale="7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pageSetUpPr fitToPage="1"/>
  </sheetPr>
  <dimension ref="A1:M29"/>
  <sheetViews>
    <sheetView workbookViewId="0"/>
  </sheetViews>
  <sheetFormatPr defaultRowHeight="12.75" x14ac:dyDescent="0.2"/>
  <cols>
    <col min="1" max="1" width="13.7109375" style="1" customWidth="1"/>
    <col min="2" max="2" width="11.7109375" style="1" customWidth="1"/>
    <col min="3" max="3" width="10.7109375" style="1" customWidth="1"/>
    <col min="4" max="4" width="9.7109375" style="1" customWidth="1"/>
    <col min="5" max="6" width="11.7109375" style="1" customWidth="1"/>
    <col min="7" max="7" width="9.7109375" style="1" customWidth="1"/>
    <col min="8" max="8" width="11.7109375" style="1" customWidth="1"/>
    <col min="9" max="9" width="10.7109375" style="1" customWidth="1"/>
    <col min="10" max="10" width="11.5703125" style="1" customWidth="1"/>
    <col min="11" max="11" width="11.7109375" style="1" customWidth="1"/>
    <col min="12" max="13" width="10.7109375" style="1" customWidth="1"/>
  </cols>
  <sheetData>
    <row r="1" spans="1:13" x14ac:dyDescent="0.2">
      <c r="A1" s="1552"/>
      <c r="B1" s="1553"/>
      <c r="C1" s="1553"/>
      <c r="D1" s="1553"/>
      <c r="E1" s="1553"/>
      <c r="F1" s="1553"/>
      <c r="G1" s="1553"/>
      <c r="H1" s="1553"/>
      <c r="I1" s="1553"/>
      <c r="J1" s="1553"/>
      <c r="K1" s="1553"/>
      <c r="L1" s="1553"/>
      <c r="M1" s="1554"/>
    </row>
    <row r="2" spans="1:13" ht="23.25" x14ac:dyDescent="0.35">
      <c r="A2" s="2305" t="s">
        <v>499</v>
      </c>
      <c r="B2" s="2306"/>
      <c r="C2" s="2306"/>
      <c r="D2" s="2306"/>
      <c r="E2" s="2306"/>
      <c r="F2" s="2306"/>
      <c r="G2" s="2306"/>
      <c r="H2" s="2306"/>
      <c r="I2" s="2306"/>
      <c r="J2" s="2306"/>
      <c r="K2" s="2306"/>
      <c r="L2" s="2306"/>
      <c r="M2" s="2307"/>
    </row>
    <row r="3" spans="1:13" ht="20.25" x14ac:dyDescent="0.3">
      <c r="A3" s="2452" t="s">
        <v>979</v>
      </c>
      <c r="B3" s="2453"/>
      <c r="C3" s="2453"/>
      <c r="D3" s="2453"/>
      <c r="E3" s="2453"/>
      <c r="F3" s="2453"/>
      <c r="G3" s="2453"/>
      <c r="H3" s="2453"/>
      <c r="I3" s="2453"/>
      <c r="J3" s="2453"/>
      <c r="K3" s="2453"/>
      <c r="L3" s="2453"/>
      <c r="M3" s="2454"/>
    </row>
    <row r="4" spans="1:13" ht="20.25" x14ac:dyDescent="0.3">
      <c r="A4" s="2452" t="s">
        <v>205</v>
      </c>
      <c r="B4" s="2453"/>
      <c r="C4" s="2453"/>
      <c r="D4" s="2453"/>
      <c r="E4" s="2453"/>
      <c r="F4" s="2453"/>
      <c r="G4" s="2453"/>
      <c r="H4" s="2453"/>
      <c r="I4" s="2453"/>
      <c r="J4" s="2453"/>
      <c r="K4" s="2453"/>
      <c r="L4" s="2453"/>
      <c r="M4" s="2454"/>
    </row>
    <row r="5" spans="1:13" ht="18" x14ac:dyDescent="0.25">
      <c r="A5" s="1644"/>
      <c r="B5" s="1571"/>
      <c r="C5" s="1571"/>
      <c r="D5" s="1571"/>
      <c r="E5" s="1570"/>
      <c r="F5" s="1570"/>
      <c r="G5" s="1570"/>
      <c r="H5" s="1570"/>
      <c r="I5" s="1570"/>
      <c r="J5" s="1570"/>
      <c r="K5" s="1570"/>
      <c r="L5" s="1570"/>
      <c r="M5" s="1645"/>
    </row>
    <row r="6" spans="1:13" x14ac:dyDescent="0.2">
      <c r="A6" s="2604" t="s">
        <v>785</v>
      </c>
      <c r="B6" s="2607" t="s">
        <v>786</v>
      </c>
      <c r="C6" s="2608"/>
      <c r="D6" s="2609"/>
      <c r="E6" s="2613" t="s">
        <v>787</v>
      </c>
      <c r="F6" s="2614"/>
      <c r="G6" s="2615"/>
      <c r="H6" s="2613" t="s">
        <v>789</v>
      </c>
      <c r="I6" s="2614"/>
      <c r="J6" s="2615"/>
      <c r="K6" s="2613" t="s">
        <v>788</v>
      </c>
      <c r="L6" s="2614"/>
      <c r="M6" s="2619"/>
    </row>
    <row r="7" spans="1:13" x14ac:dyDescent="0.2">
      <c r="A7" s="2605"/>
      <c r="B7" s="2610"/>
      <c r="C7" s="2611"/>
      <c r="D7" s="2612"/>
      <c r="E7" s="2616"/>
      <c r="F7" s="2617"/>
      <c r="G7" s="2618"/>
      <c r="H7" s="2616"/>
      <c r="I7" s="2617"/>
      <c r="J7" s="2618"/>
      <c r="K7" s="2616"/>
      <c r="L7" s="2617"/>
      <c r="M7" s="2620"/>
    </row>
    <row r="8" spans="1:13" x14ac:dyDescent="0.2">
      <c r="A8" s="2605"/>
      <c r="B8" s="2610"/>
      <c r="C8" s="2611"/>
      <c r="D8" s="2612"/>
      <c r="E8" s="2616"/>
      <c r="F8" s="2617"/>
      <c r="G8" s="2618"/>
      <c r="H8" s="2616"/>
      <c r="I8" s="2617"/>
      <c r="J8" s="2618"/>
      <c r="K8" s="2616"/>
      <c r="L8" s="2617"/>
      <c r="M8" s="2620"/>
    </row>
    <row r="9" spans="1:13" x14ac:dyDescent="0.2">
      <c r="A9" s="2605"/>
      <c r="B9" s="2610"/>
      <c r="C9" s="2611"/>
      <c r="D9" s="2612"/>
      <c r="E9" s="2616"/>
      <c r="F9" s="2617"/>
      <c r="G9" s="2618"/>
      <c r="H9" s="2616"/>
      <c r="I9" s="2617"/>
      <c r="J9" s="2618"/>
      <c r="K9" s="2616"/>
      <c r="L9" s="2617"/>
      <c r="M9" s="2620"/>
    </row>
    <row r="10" spans="1:13" x14ac:dyDescent="0.2">
      <c r="A10" s="2605"/>
      <c r="B10" s="866" t="s">
        <v>12</v>
      </c>
      <c r="C10" s="867" t="s">
        <v>500</v>
      </c>
      <c r="D10" s="867" t="s">
        <v>356</v>
      </c>
      <c r="E10" s="868" t="s">
        <v>12</v>
      </c>
      <c r="F10" s="867" t="s">
        <v>500</v>
      </c>
      <c r="G10" s="867" t="s">
        <v>356</v>
      </c>
      <c r="H10" s="868" t="s">
        <v>12</v>
      </c>
      <c r="I10" s="867" t="s">
        <v>500</v>
      </c>
      <c r="J10" s="867" t="s">
        <v>356</v>
      </c>
      <c r="K10" s="868" t="s">
        <v>12</v>
      </c>
      <c r="L10" s="867" t="s">
        <v>500</v>
      </c>
      <c r="M10" s="964" t="s">
        <v>356</v>
      </c>
    </row>
    <row r="11" spans="1:13" x14ac:dyDescent="0.2">
      <c r="A11" s="2605"/>
      <c r="B11" s="866" t="s">
        <v>70</v>
      </c>
      <c r="C11" s="867" t="s">
        <v>70</v>
      </c>
      <c r="D11" s="867" t="s">
        <v>500</v>
      </c>
      <c r="E11" s="868" t="s">
        <v>70</v>
      </c>
      <c r="F11" s="867" t="s">
        <v>70</v>
      </c>
      <c r="G11" s="867" t="s">
        <v>500</v>
      </c>
      <c r="H11" s="868" t="s">
        <v>70</v>
      </c>
      <c r="I11" s="867" t="s">
        <v>70</v>
      </c>
      <c r="J11" s="867" t="s">
        <v>500</v>
      </c>
      <c r="K11" s="868" t="s">
        <v>70</v>
      </c>
      <c r="L11" s="867" t="s">
        <v>70</v>
      </c>
      <c r="M11" s="964" t="s">
        <v>500</v>
      </c>
    </row>
    <row r="12" spans="1:13" ht="13.5" thickBot="1" x14ac:dyDescent="0.25">
      <c r="A12" s="2606"/>
      <c r="B12" s="1957"/>
      <c r="C12" s="1866"/>
      <c r="D12" s="1866"/>
      <c r="E12" s="2097"/>
      <c r="F12" s="1865"/>
      <c r="G12" s="1865"/>
      <c r="H12" s="2097"/>
      <c r="I12" s="1865"/>
      <c r="J12" s="1865"/>
      <c r="K12" s="2097"/>
      <c r="L12" s="1865"/>
      <c r="M12" s="1867"/>
    </row>
    <row r="13" spans="1:13" ht="7.5" customHeight="1" x14ac:dyDescent="0.2">
      <c r="A13" s="965"/>
      <c r="B13" s="595"/>
      <c r="C13" s="596"/>
      <c r="D13" s="596"/>
      <c r="E13" s="597"/>
      <c r="F13" s="596"/>
      <c r="G13" s="596"/>
      <c r="H13" s="597"/>
      <c r="I13" s="596"/>
      <c r="J13" s="596"/>
      <c r="K13" s="597"/>
      <c r="L13" s="596"/>
      <c r="M13" s="966"/>
    </row>
    <row r="14" spans="1:13" ht="21" customHeight="1" x14ac:dyDescent="0.2">
      <c r="A14" s="956">
        <v>2001</v>
      </c>
      <c r="B14" s="598">
        <v>32954</v>
      </c>
      <c r="C14" s="599">
        <v>1227</v>
      </c>
      <c r="D14" s="600">
        <f>C14/B14</f>
        <v>3.7233719730533472E-2</v>
      </c>
      <c r="E14" s="601">
        <v>1166</v>
      </c>
      <c r="F14" s="599">
        <v>256</v>
      </c>
      <c r="G14" s="600">
        <v>0.21955403087478559</v>
      </c>
      <c r="H14" s="601">
        <v>2787</v>
      </c>
      <c r="I14" s="599">
        <v>290</v>
      </c>
      <c r="J14" s="600">
        <v>0.10405453893074991</v>
      </c>
      <c r="K14" s="601">
        <v>29001</v>
      </c>
      <c r="L14" s="599">
        <v>681</v>
      </c>
      <c r="M14" s="957">
        <v>2.3481948898313853E-2</v>
      </c>
    </row>
    <row r="15" spans="1:13" ht="21" customHeight="1" x14ac:dyDescent="0.2">
      <c r="A15" s="956">
        <v>2002</v>
      </c>
      <c r="B15" s="598">
        <v>31229</v>
      </c>
      <c r="C15" s="599">
        <v>1308</v>
      </c>
      <c r="D15" s="600">
        <f t="shared" ref="D15:D25" si="0">C15/B15</f>
        <v>4.1884146146210256E-2</v>
      </c>
      <c r="E15" s="601">
        <v>1137</v>
      </c>
      <c r="F15" s="599">
        <v>263</v>
      </c>
      <c r="G15" s="600">
        <v>0.23100000000000001</v>
      </c>
      <c r="H15" s="601">
        <v>2671</v>
      </c>
      <c r="I15" s="599">
        <v>310</v>
      </c>
      <c r="J15" s="600">
        <v>0.11600000000000001</v>
      </c>
      <c r="K15" s="601">
        <v>27421</v>
      </c>
      <c r="L15" s="599">
        <v>735</v>
      </c>
      <c r="M15" s="957">
        <v>2.7E-2</v>
      </c>
    </row>
    <row r="16" spans="1:13" ht="21" customHeight="1" x14ac:dyDescent="0.2">
      <c r="A16" s="956">
        <v>2003</v>
      </c>
      <c r="B16" s="598">
        <v>30611</v>
      </c>
      <c r="C16" s="599">
        <v>1541</v>
      </c>
      <c r="D16" s="600">
        <f t="shared" si="0"/>
        <v>5.0341380549475678E-2</v>
      </c>
      <c r="E16" s="601">
        <v>1135</v>
      </c>
      <c r="F16" s="599">
        <v>303</v>
      </c>
      <c r="G16" s="600">
        <v>0.26700000000000002</v>
      </c>
      <c r="H16" s="601">
        <v>2569</v>
      </c>
      <c r="I16" s="599">
        <v>326</v>
      </c>
      <c r="J16" s="600">
        <v>0.127</v>
      </c>
      <c r="K16" s="601">
        <v>26907</v>
      </c>
      <c r="L16" s="599">
        <v>912</v>
      </c>
      <c r="M16" s="957">
        <v>3.4000000000000002E-2</v>
      </c>
    </row>
    <row r="17" spans="1:13" ht="21" customHeight="1" x14ac:dyDescent="0.2">
      <c r="A17" s="956">
        <v>2004</v>
      </c>
      <c r="B17" s="598">
        <v>30148</v>
      </c>
      <c r="C17" s="599">
        <v>1756</v>
      </c>
      <c r="D17" s="600">
        <f t="shared" si="0"/>
        <v>5.8245986466763967E-2</v>
      </c>
      <c r="E17" s="601">
        <v>1137</v>
      </c>
      <c r="F17" s="599">
        <v>342</v>
      </c>
      <c r="G17" s="600">
        <v>0.30099999999999999</v>
      </c>
      <c r="H17" s="601">
        <v>2478</v>
      </c>
      <c r="I17" s="599">
        <v>338</v>
      </c>
      <c r="J17" s="600">
        <v>0.13600000000000001</v>
      </c>
      <c r="K17" s="601">
        <v>26533</v>
      </c>
      <c r="L17" s="599">
        <v>1076</v>
      </c>
      <c r="M17" s="957">
        <v>4.1000000000000002E-2</v>
      </c>
    </row>
    <row r="18" spans="1:13" ht="21" customHeight="1" x14ac:dyDescent="0.2">
      <c r="A18" s="956">
        <v>2005</v>
      </c>
      <c r="B18" s="598">
        <v>29605</v>
      </c>
      <c r="C18" s="599">
        <v>1944</v>
      </c>
      <c r="D18" s="600">
        <f t="shared" si="0"/>
        <v>6.5664583685188307E-2</v>
      </c>
      <c r="E18" s="601">
        <v>1127</v>
      </c>
      <c r="F18" s="599">
        <v>342</v>
      </c>
      <c r="G18" s="600">
        <v>0.30299999999999999</v>
      </c>
      <c r="H18" s="601">
        <v>2404</v>
      </c>
      <c r="I18" s="599">
        <v>331</v>
      </c>
      <c r="J18" s="600">
        <v>0.13800000000000001</v>
      </c>
      <c r="K18" s="601">
        <v>26074</v>
      </c>
      <c r="L18" s="599">
        <v>1271</v>
      </c>
      <c r="M18" s="957">
        <v>4.9000000000000002E-2</v>
      </c>
    </row>
    <row r="19" spans="1:13" ht="21" customHeight="1" x14ac:dyDescent="0.2">
      <c r="A19" s="956">
        <v>2006</v>
      </c>
      <c r="B19" s="598">
        <v>28923</v>
      </c>
      <c r="C19" s="599">
        <v>2116</v>
      </c>
      <c r="D19" s="600">
        <f t="shared" si="0"/>
        <v>7.3159769041938938E-2</v>
      </c>
      <c r="E19" s="601">
        <v>1117</v>
      </c>
      <c r="F19" s="599">
        <v>352</v>
      </c>
      <c r="G19" s="600">
        <v>0.315</v>
      </c>
      <c r="H19" s="601">
        <v>2337</v>
      </c>
      <c r="I19" s="599">
        <v>347</v>
      </c>
      <c r="J19" s="600">
        <v>0.14799999999999999</v>
      </c>
      <c r="K19" s="601">
        <v>25469</v>
      </c>
      <c r="L19" s="599">
        <v>1417</v>
      </c>
      <c r="M19" s="957">
        <v>5.6000000000000001E-2</v>
      </c>
    </row>
    <row r="20" spans="1:13" ht="21" customHeight="1" x14ac:dyDescent="0.2">
      <c r="A20" s="956">
        <v>2007</v>
      </c>
      <c r="B20" s="598">
        <v>29255</v>
      </c>
      <c r="C20" s="599">
        <v>2439</v>
      </c>
      <c r="D20" s="600">
        <f t="shared" si="0"/>
        <v>8.3370364040334988E-2</v>
      </c>
      <c r="E20" s="601">
        <v>1128</v>
      </c>
      <c r="F20" s="599">
        <v>356</v>
      </c>
      <c r="G20" s="600">
        <v>0.316</v>
      </c>
      <c r="H20" s="601">
        <v>2336</v>
      </c>
      <c r="I20" s="599">
        <v>350</v>
      </c>
      <c r="J20" s="600">
        <v>0.15</v>
      </c>
      <c r="K20" s="601">
        <v>25791</v>
      </c>
      <c r="L20" s="599">
        <v>1733</v>
      </c>
      <c r="M20" s="957">
        <v>6.7000000000000004E-2</v>
      </c>
    </row>
    <row r="21" spans="1:13" ht="21" customHeight="1" x14ac:dyDescent="0.2">
      <c r="A21" s="967">
        <v>2008</v>
      </c>
      <c r="B21" s="598">
        <v>28876</v>
      </c>
      <c r="C21" s="599">
        <v>3396</v>
      </c>
      <c r="D21" s="600">
        <f t="shared" si="0"/>
        <v>0.11760631666435795</v>
      </c>
      <c r="E21" s="602">
        <v>1115</v>
      </c>
      <c r="F21" s="603">
        <v>357</v>
      </c>
      <c r="G21" s="600">
        <v>0.32</v>
      </c>
      <c r="H21" s="602">
        <v>2339</v>
      </c>
      <c r="I21" s="603">
        <v>357</v>
      </c>
      <c r="J21" s="600">
        <v>0.153</v>
      </c>
      <c r="K21" s="602">
        <v>25422</v>
      </c>
      <c r="L21" s="604">
        <v>2682</v>
      </c>
      <c r="M21" s="957">
        <v>0.105</v>
      </c>
    </row>
    <row r="22" spans="1:13" ht="21" customHeight="1" x14ac:dyDescent="0.2">
      <c r="A22" s="967">
        <v>2009</v>
      </c>
      <c r="B22" s="598">
        <v>27797</v>
      </c>
      <c r="C22" s="599">
        <f>+F22+I22+L22</f>
        <v>3251</v>
      </c>
      <c r="D22" s="600">
        <f t="shared" si="0"/>
        <v>0.11695506709357124</v>
      </c>
      <c r="E22" s="602">
        <v>1109</v>
      </c>
      <c r="F22" s="603">
        <v>376</v>
      </c>
      <c r="G22" s="605">
        <f>+F22/E22</f>
        <v>0.33904418394950409</v>
      </c>
      <c r="H22" s="602">
        <v>2311</v>
      </c>
      <c r="I22" s="603">
        <v>364</v>
      </c>
      <c r="J22" s="605">
        <f>+I22/H22</f>
        <v>0.15750757247944613</v>
      </c>
      <c r="K22" s="602">
        <v>24377</v>
      </c>
      <c r="L22" s="604">
        <v>2511</v>
      </c>
      <c r="M22" s="957">
        <f>+L22/K22</f>
        <v>0.10300693276449112</v>
      </c>
    </row>
    <row r="23" spans="1:13" ht="21" customHeight="1" x14ac:dyDescent="0.2">
      <c r="A23" s="967">
        <v>2010</v>
      </c>
      <c r="B23" s="598">
        <v>26377</v>
      </c>
      <c r="C23" s="599">
        <f>+F23+I23+L23</f>
        <v>3606</v>
      </c>
      <c r="D23" s="600">
        <f t="shared" si="0"/>
        <v>0.13671001251089965</v>
      </c>
      <c r="E23" s="602">
        <v>1062</v>
      </c>
      <c r="F23" s="603">
        <v>389</v>
      </c>
      <c r="G23" s="605">
        <f>+F23/E23</f>
        <v>0.36629001883239171</v>
      </c>
      <c r="H23" s="602">
        <v>2200</v>
      </c>
      <c r="I23" s="603">
        <v>371</v>
      </c>
      <c r="J23" s="605">
        <f>+I23/H23</f>
        <v>0.16863636363636364</v>
      </c>
      <c r="K23" s="602">
        <v>23115</v>
      </c>
      <c r="L23" s="604">
        <v>2846</v>
      </c>
      <c r="M23" s="957">
        <f>+L23/K23</f>
        <v>0.12312351287043045</v>
      </c>
    </row>
    <row r="24" spans="1:13" ht="21" customHeight="1" x14ac:dyDescent="0.2">
      <c r="A24" s="967">
        <v>2011</v>
      </c>
      <c r="B24" s="598">
        <v>25607</v>
      </c>
      <c r="C24" s="599">
        <v>3996</v>
      </c>
      <c r="D24" s="600">
        <f t="shared" si="0"/>
        <v>0.15605107978287186</v>
      </c>
      <c r="E24" s="602">
        <v>1068</v>
      </c>
      <c r="F24" s="603">
        <v>392</v>
      </c>
      <c r="G24" s="605">
        <v>0.36704119850187267</v>
      </c>
      <c r="H24" s="602">
        <v>2142</v>
      </c>
      <c r="I24" s="603">
        <v>376</v>
      </c>
      <c r="J24" s="605">
        <v>0.17553688141923435</v>
      </c>
      <c r="K24" s="602">
        <v>22397</v>
      </c>
      <c r="L24" s="604">
        <v>3228</v>
      </c>
      <c r="M24" s="957">
        <v>0.14412644550609457</v>
      </c>
    </row>
    <row r="25" spans="1:13" ht="21" customHeight="1" thickBot="1" x14ac:dyDescent="0.25">
      <c r="A25" s="968">
        <v>2012</v>
      </c>
      <c r="B25" s="969">
        <v>24215</v>
      </c>
      <c r="C25" s="970">
        <v>4334</v>
      </c>
      <c r="D25" s="971">
        <f t="shared" si="0"/>
        <v>0.17897997109229816</v>
      </c>
      <c r="E25" s="969">
        <v>1052</v>
      </c>
      <c r="F25" s="970">
        <v>399</v>
      </c>
      <c r="G25" s="971">
        <f>F25/E25</f>
        <v>0.37927756653992395</v>
      </c>
      <c r="H25" s="969">
        <v>2053</v>
      </c>
      <c r="I25" s="970">
        <v>375</v>
      </c>
      <c r="J25" s="971">
        <f>I25/H25</f>
        <v>0.1826595226497808</v>
      </c>
      <c r="K25" s="969">
        <v>21107</v>
      </c>
      <c r="L25" s="972">
        <v>3560</v>
      </c>
      <c r="M25" s="963">
        <f>L25/K25</f>
        <v>0.16866442412469795</v>
      </c>
    </row>
    <row r="27" spans="1:13" x14ac:dyDescent="0.2">
      <c r="A27" s="2603" t="s">
        <v>668</v>
      </c>
      <c r="B27" s="2603"/>
      <c r="C27" s="2603"/>
      <c r="D27" s="2603"/>
      <c r="E27" s="2603"/>
      <c r="F27" s="2603"/>
      <c r="G27" s="2603"/>
      <c r="H27" s="2603"/>
      <c r="I27" s="2603"/>
      <c r="J27" s="2603"/>
      <c r="K27" s="2603"/>
      <c r="L27" s="2603"/>
      <c r="M27" s="2603"/>
    </row>
    <row r="28" spans="1:13" x14ac:dyDescent="0.2">
      <c r="A28" s="2593" t="s">
        <v>669</v>
      </c>
      <c r="B28" s="2593"/>
      <c r="C28" s="2593"/>
      <c r="D28" s="2593"/>
      <c r="E28" s="2593"/>
      <c r="F28" s="2593"/>
      <c r="G28" s="2593"/>
      <c r="H28" s="2593"/>
      <c r="I28" s="2593"/>
      <c r="J28" s="2593"/>
      <c r="K28" s="2593"/>
      <c r="L28" s="2593"/>
      <c r="M28" s="2593"/>
    </row>
    <row r="29" spans="1:13" x14ac:dyDescent="0.2">
      <c r="A29" s="2593"/>
      <c r="B29" s="2593"/>
      <c r="C29" s="2593"/>
      <c r="D29" s="2593"/>
      <c r="E29" s="2593"/>
      <c r="F29" s="2593"/>
      <c r="G29" s="2593"/>
      <c r="H29" s="2593"/>
      <c r="I29" s="2593"/>
      <c r="J29" s="2593"/>
      <c r="K29" s="2593"/>
      <c r="L29" s="2593"/>
      <c r="M29" s="2593"/>
    </row>
  </sheetData>
  <mergeCells count="10">
    <mergeCell ref="A27:M27"/>
    <mergeCell ref="A28:M29"/>
    <mergeCell ref="A2:M2"/>
    <mergeCell ref="A3:M3"/>
    <mergeCell ref="A4:M4"/>
    <mergeCell ref="A6:A12"/>
    <mergeCell ref="B6:D9"/>
    <mergeCell ref="E6:G9"/>
    <mergeCell ref="H6:J9"/>
    <mergeCell ref="K6:M9"/>
  </mergeCells>
  <printOptions horizontalCentered="1"/>
  <pageMargins left="0.7" right="0.7" top="0.75" bottom="0.75" header="0.3" footer="0.3"/>
  <pageSetup scale="8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pageSetUpPr fitToPage="1"/>
  </sheetPr>
  <dimension ref="A1:M32"/>
  <sheetViews>
    <sheetView workbookViewId="0"/>
  </sheetViews>
  <sheetFormatPr defaultRowHeight="12.75" x14ac:dyDescent="0.2"/>
  <cols>
    <col min="1" max="1" width="13.140625" style="1" customWidth="1"/>
    <col min="2" max="3" width="12.7109375" style="1" customWidth="1"/>
    <col min="4" max="4" width="9.7109375" style="1" customWidth="1"/>
    <col min="5" max="5" width="12" style="1" customWidth="1"/>
    <col min="6" max="6" width="16.140625" style="1" customWidth="1"/>
    <col min="7" max="7" width="10.7109375" style="1" customWidth="1"/>
    <col min="8" max="8" width="12.5703125" style="1" customWidth="1"/>
    <col min="9" max="9" width="12.7109375" style="1" customWidth="1"/>
    <col min="10" max="10" width="9.7109375" style="1" customWidth="1"/>
    <col min="11" max="11" width="12.7109375" style="1" customWidth="1"/>
    <col min="12" max="12" width="13.7109375" style="1" customWidth="1"/>
    <col min="13" max="13" width="9.7109375" style="1" customWidth="1"/>
  </cols>
  <sheetData>
    <row r="1" spans="1:13" x14ac:dyDescent="0.2">
      <c r="A1" s="1552"/>
      <c r="B1" s="1553"/>
      <c r="C1" s="1553"/>
      <c r="D1" s="1553"/>
      <c r="E1" s="1553"/>
      <c r="F1" s="1553"/>
      <c r="G1" s="1553"/>
      <c r="H1" s="1553"/>
      <c r="I1" s="1553"/>
      <c r="J1" s="1553"/>
      <c r="K1" s="1553"/>
      <c r="L1" s="1553"/>
      <c r="M1" s="1554"/>
    </row>
    <row r="2" spans="1:13" ht="23.25" x14ac:dyDescent="0.35">
      <c r="A2" s="2305" t="s">
        <v>502</v>
      </c>
      <c r="B2" s="2306"/>
      <c r="C2" s="2306"/>
      <c r="D2" s="2306"/>
      <c r="E2" s="2306"/>
      <c r="F2" s="2306"/>
      <c r="G2" s="2306"/>
      <c r="H2" s="2306"/>
      <c r="I2" s="2306"/>
      <c r="J2" s="2306"/>
      <c r="K2" s="2306"/>
      <c r="L2" s="2306"/>
      <c r="M2" s="2307"/>
    </row>
    <row r="3" spans="1:13" ht="20.25" x14ac:dyDescent="0.3">
      <c r="A3" s="2452" t="s">
        <v>980</v>
      </c>
      <c r="B3" s="2453"/>
      <c r="C3" s="2453"/>
      <c r="D3" s="2453"/>
      <c r="E3" s="2453"/>
      <c r="F3" s="2453"/>
      <c r="G3" s="2453"/>
      <c r="H3" s="2453"/>
      <c r="I3" s="2453"/>
      <c r="J3" s="2453"/>
      <c r="K3" s="2453"/>
      <c r="L3" s="2453"/>
      <c r="M3" s="2454"/>
    </row>
    <row r="4" spans="1:13" ht="20.25" x14ac:dyDescent="0.3">
      <c r="A4" s="2452" t="s">
        <v>205</v>
      </c>
      <c r="B4" s="2453"/>
      <c r="C4" s="2453"/>
      <c r="D4" s="2453"/>
      <c r="E4" s="2453"/>
      <c r="F4" s="2453"/>
      <c r="G4" s="2453"/>
      <c r="H4" s="2453"/>
      <c r="I4" s="2453"/>
      <c r="J4" s="2453"/>
      <c r="K4" s="2453"/>
      <c r="L4" s="2453"/>
      <c r="M4" s="2454"/>
    </row>
    <row r="5" spans="1:13" ht="18" x14ac:dyDescent="0.25">
      <c r="A5" s="1643"/>
      <c r="B5" s="1571"/>
      <c r="C5" s="1571"/>
      <c r="D5" s="1571"/>
      <c r="E5" s="1570"/>
      <c r="F5" s="1570"/>
      <c r="G5" s="1570"/>
      <c r="H5" s="1570"/>
      <c r="I5" s="1570"/>
      <c r="J5" s="1570"/>
      <c r="K5" s="1570"/>
      <c r="L5" s="1570"/>
      <c r="M5" s="1573"/>
    </row>
    <row r="6" spans="1:13" x14ac:dyDescent="0.2">
      <c r="A6" s="2621" t="s">
        <v>785</v>
      </c>
      <c r="B6" s="2607" t="s">
        <v>786</v>
      </c>
      <c r="C6" s="2608"/>
      <c r="D6" s="2609"/>
      <c r="E6" s="2613" t="s">
        <v>787</v>
      </c>
      <c r="F6" s="2614"/>
      <c r="G6" s="2615"/>
      <c r="H6" s="2613" t="s">
        <v>789</v>
      </c>
      <c r="I6" s="2614"/>
      <c r="J6" s="2615"/>
      <c r="K6" s="2613" t="s">
        <v>788</v>
      </c>
      <c r="L6" s="2614"/>
      <c r="M6" s="2619"/>
    </row>
    <row r="7" spans="1:13" x14ac:dyDescent="0.2">
      <c r="A7" s="2621"/>
      <c r="B7" s="2610"/>
      <c r="C7" s="2611"/>
      <c r="D7" s="2612"/>
      <c r="E7" s="2616"/>
      <c r="F7" s="2617"/>
      <c r="G7" s="2618"/>
      <c r="H7" s="2616"/>
      <c r="I7" s="2617"/>
      <c r="J7" s="2618"/>
      <c r="K7" s="2616"/>
      <c r="L7" s="2617"/>
      <c r="M7" s="2620"/>
    </row>
    <row r="8" spans="1:13" x14ac:dyDescent="0.2">
      <c r="A8" s="2621"/>
      <c r="B8" s="2610"/>
      <c r="C8" s="2611"/>
      <c r="D8" s="2612"/>
      <c r="E8" s="2616"/>
      <c r="F8" s="2617"/>
      <c r="G8" s="2618"/>
      <c r="H8" s="2616"/>
      <c r="I8" s="2617"/>
      <c r="J8" s="2618"/>
      <c r="K8" s="2616"/>
      <c r="L8" s="2617"/>
      <c r="M8" s="2620"/>
    </row>
    <row r="9" spans="1:13" x14ac:dyDescent="0.2">
      <c r="A9" s="2621"/>
      <c r="B9" s="2610"/>
      <c r="C9" s="2611"/>
      <c r="D9" s="2612"/>
      <c r="E9" s="2616"/>
      <c r="F9" s="2617"/>
      <c r="G9" s="2618"/>
      <c r="H9" s="2616"/>
      <c r="I9" s="2617"/>
      <c r="J9" s="2618"/>
      <c r="K9" s="2616"/>
      <c r="L9" s="2617"/>
      <c r="M9" s="2620"/>
    </row>
    <row r="10" spans="1:13" x14ac:dyDescent="0.2">
      <c r="A10" s="2621"/>
      <c r="B10" s="606"/>
      <c r="C10" s="786" t="s">
        <v>63</v>
      </c>
      <c r="D10" s="786" t="s">
        <v>503</v>
      </c>
      <c r="E10" s="594"/>
      <c r="F10" s="786" t="s">
        <v>63</v>
      </c>
      <c r="G10" s="786" t="s">
        <v>503</v>
      </c>
      <c r="H10" s="594"/>
      <c r="I10" s="786" t="s">
        <v>63</v>
      </c>
      <c r="J10" s="786" t="s">
        <v>503</v>
      </c>
      <c r="K10" s="594"/>
      <c r="L10" s="786" t="s">
        <v>63</v>
      </c>
      <c r="M10" s="954" t="s">
        <v>503</v>
      </c>
    </row>
    <row r="11" spans="1:13" x14ac:dyDescent="0.2">
      <c r="A11" s="2621"/>
      <c r="B11" s="593" t="s">
        <v>12</v>
      </c>
      <c r="C11" s="786" t="s">
        <v>504</v>
      </c>
      <c r="D11" s="786" t="s">
        <v>500</v>
      </c>
      <c r="E11" s="785" t="s">
        <v>12</v>
      </c>
      <c r="F11" s="786" t="s">
        <v>504</v>
      </c>
      <c r="G11" s="786" t="s">
        <v>500</v>
      </c>
      <c r="H11" s="785" t="s">
        <v>12</v>
      </c>
      <c r="I11" s="786" t="s">
        <v>504</v>
      </c>
      <c r="J11" s="786" t="s">
        <v>500</v>
      </c>
      <c r="K11" s="785" t="s">
        <v>12</v>
      </c>
      <c r="L11" s="786" t="s">
        <v>504</v>
      </c>
      <c r="M11" s="954" t="s">
        <v>500</v>
      </c>
    </row>
    <row r="12" spans="1:13" x14ac:dyDescent="0.2">
      <c r="A12" s="2621"/>
      <c r="B12" s="593" t="s">
        <v>63</v>
      </c>
      <c r="C12" s="786" t="s">
        <v>70</v>
      </c>
      <c r="D12" s="786" t="s">
        <v>70</v>
      </c>
      <c r="E12" s="785" t="s">
        <v>63</v>
      </c>
      <c r="F12" s="786" t="s">
        <v>70</v>
      </c>
      <c r="G12" s="786" t="s">
        <v>70</v>
      </c>
      <c r="H12" s="785" t="s">
        <v>63</v>
      </c>
      <c r="I12" s="786" t="s">
        <v>70</v>
      </c>
      <c r="J12" s="786" t="s">
        <v>70</v>
      </c>
      <c r="K12" s="785" t="s">
        <v>63</v>
      </c>
      <c r="L12" s="786" t="s">
        <v>70</v>
      </c>
      <c r="M12" s="954" t="s">
        <v>70</v>
      </c>
    </row>
    <row r="13" spans="1:13" x14ac:dyDescent="0.2">
      <c r="A13" s="2621"/>
      <c r="B13" s="607" t="s">
        <v>64</v>
      </c>
      <c r="C13" s="608" t="s">
        <v>64</v>
      </c>
      <c r="D13" s="2"/>
      <c r="E13" s="609" t="s">
        <v>64</v>
      </c>
      <c r="F13" s="608" t="s">
        <v>64</v>
      </c>
      <c r="G13" s="2"/>
      <c r="H13" s="609" t="s">
        <v>64</v>
      </c>
      <c r="I13" s="608" t="s">
        <v>64</v>
      </c>
      <c r="J13" s="2"/>
      <c r="K13" s="609" t="s">
        <v>64</v>
      </c>
      <c r="L13" s="608" t="s">
        <v>64</v>
      </c>
      <c r="M13" s="955"/>
    </row>
    <row r="14" spans="1:13" ht="13.5" thickBot="1" x14ac:dyDescent="0.25">
      <c r="A14" s="2622"/>
      <c r="B14" s="2098"/>
      <c r="C14" s="1819"/>
      <c r="D14" s="1819"/>
      <c r="E14" s="2099"/>
      <c r="F14" s="2100"/>
      <c r="G14" s="2100"/>
      <c r="H14" s="2099"/>
      <c r="I14" s="2100"/>
      <c r="J14" s="2100"/>
      <c r="K14" s="2099"/>
      <c r="L14" s="2100"/>
      <c r="M14" s="2101"/>
    </row>
    <row r="15" spans="1:13" x14ac:dyDescent="0.2">
      <c r="A15" s="965"/>
      <c r="B15" s="595"/>
      <c r="C15" s="596"/>
      <c r="D15" s="596"/>
      <c r="E15" s="597"/>
      <c r="F15" s="596"/>
      <c r="G15" s="596"/>
      <c r="H15" s="597"/>
      <c r="I15" s="596"/>
      <c r="J15" s="596"/>
      <c r="K15" s="597"/>
      <c r="L15" s="596"/>
      <c r="M15" s="966"/>
    </row>
    <row r="16" spans="1:13" ht="19.5" customHeight="1" x14ac:dyDescent="0.2">
      <c r="A16" s="956">
        <v>2001</v>
      </c>
      <c r="B16" s="598">
        <v>34342</v>
      </c>
      <c r="C16" s="599">
        <v>7034</v>
      </c>
      <c r="D16" s="600">
        <f>C16/B16</f>
        <v>0.20482208374585056</v>
      </c>
      <c r="E16" s="601">
        <v>24761</v>
      </c>
      <c r="F16" s="599">
        <v>6180</v>
      </c>
      <c r="G16" s="600">
        <f>F16/E16</f>
        <v>0.24958604256693995</v>
      </c>
      <c r="H16" s="601">
        <v>6045</v>
      </c>
      <c r="I16" s="599">
        <v>698</v>
      </c>
      <c r="J16" s="600">
        <f>I16/H16</f>
        <v>0.11546732837055418</v>
      </c>
      <c r="K16" s="601">
        <v>3536</v>
      </c>
      <c r="L16" s="599">
        <v>156</v>
      </c>
      <c r="M16" s="957">
        <f>L16/K16</f>
        <v>4.4117647058823532E-2</v>
      </c>
    </row>
    <row r="17" spans="1:13" ht="19.5" customHeight="1" x14ac:dyDescent="0.2">
      <c r="A17" s="956">
        <v>2002</v>
      </c>
      <c r="B17" s="598">
        <v>34248</v>
      </c>
      <c r="C17" s="599">
        <v>7915</v>
      </c>
      <c r="D17" s="600">
        <f t="shared" ref="D17:D27" si="0">C17/B17</f>
        <v>0.23110838589114693</v>
      </c>
      <c r="E17" s="601">
        <v>25110</v>
      </c>
      <c r="F17" s="599">
        <v>6999</v>
      </c>
      <c r="G17" s="600">
        <f t="shared" ref="G17:G27" si="1">F17/E17</f>
        <v>0.27873357228195939</v>
      </c>
      <c r="H17" s="601">
        <v>5846</v>
      </c>
      <c r="I17" s="599">
        <v>763</v>
      </c>
      <c r="J17" s="600">
        <f t="shared" ref="J17:J27" si="2">I17/H17</f>
        <v>0.130516592541909</v>
      </c>
      <c r="K17" s="601">
        <v>3292</v>
      </c>
      <c r="L17" s="599">
        <v>153</v>
      </c>
      <c r="M17" s="957">
        <f t="shared" ref="M17:M27" si="3">L17/K17</f>
        <v>4.6476306196840823E-2</v>
      </c>
    </row>
    <row r="18" spans="1:13" ht="19.5" customHeight="1" x14ac:dyDescent="0.2">
      <c r="A18" s="956">
        <v>2003</v>
      </c>
      <c r="B18" s="598">
        <v>34407</v>
      </c>
      <c r="C18" s="599">
        <v>8475</v>
      </c>
      <c r="D18" s="600">
        <f t="shared" si="0"/>
        <v>0.2463161565960415</v>
      </c>
      <c r="E18" s="601">
        <v>25556</v>
      </c>
      <c r="F18" s="599">
        <v>7530</v>
      </c>
      <c r="G18" s="600">
        <f t="shared" si="1"/>
        <v>0.29464704961652843</v>
      </c>
      <c r="H18" s="601">
        <v>5682</v>
      </c>
      <c r="I18" s="599">
        <v>789</v>
      </c>
      <c r="J18" s="600">
        <f t="shared" si="2"/>
        <v>0.13885955649419218</v>
      </c>
      <c r="K18" s="601">
        <v>3168</v>
      </c>
      <c r="L18" s="599">
        <v>156</v>
      </c>
      <c r="M18" s="957">
        <f t="shared" si="3"/>
        <v>4.924242424242424E-2</v>
      </c>
    </row>
    <row r="19" spans="1:13" ht="19.5" customHeight="1" x14ac:dyDescent="0.2">
      <c r="A19" s="956">
        <v>2004</v>
      </c>
      <c r="B19" s="598">
        <v>34523</v>
      </c>
      <c r="C19" s="599">
        <v>9993</v>
      </c>
      <c r="D19" s="600">
        <f t="shared" si="0"/>
        <v>0.28945920111230194</v>
      </c>
      <c r="E19" s="601">
        <v>25981</v>
      </c>
      <c r="F19" s="599">
        <v>8979</v>
      </c>
      <c r="G19" s="600">
        <f t="shared" si="1"/>
        <v>0.34559870674723836</v>
      </c>
      <c r="H19" s="601">
        <v>5491</v>
      </c>
      <c r="I19" s="599">
        <v>837</v>
      </c>
      <c r="J19" s="600">
        <f t="shared" si="2"/>
        <v>0.1524312511382262</v>
      </c>
      <c r="K19" s="601">
        <v>3051</v>
      </c>
      <c r="L19" s="599">
        <v>177</v>
      </c>
      <c r="M19" s="957">
        <f t="shared" si="3"/>
        <v>5.801376597836775E-2</v>
      </c>
    </row>
    <row r="20" spans="1:13" ht="19.5" customHeight="1" x14ac:dyDescent="0.2">
      <c r="A20" s="956">
        <v>2005</v>
      </c>
      <c r="B20" s="598">
        <v>34232</v>
      </c>
      <c r="C20" s="599">
        <v>10333</v>
      </c>
      <c r="D20" s="600">
        <f t="shared" si="0"/>
        <v>0.30185206824024302</v>
      </c>
      <c r="E20" s="601">
        <v>25900</v>
      </c>
      <c r="F20" s="599">
        <v>9328</v>
      </c>
      <c r="G20" s="600">
        <f t="shared" si="1"/>
        <v>0.36015444015444015</v>
      </c>
      <c r="H20" s="601">
        <v>5373</v>
      </c>
      <c r="I20" s="599">
        <v>821</v>
      </c>
      <c r="J20" s="600">
        <f t="shared" si="2"/>
        <v>0.15280104224827842</v>
      </c>
      <c r="K20" s="601">
        <v>2959</v>
      </c>
      <c r="L20" s="599">
        <v>184</v>
      </c>
      <c r="M20" s="957">
        <f t="shared" si="3"/>
        <v>6.2183169989861439E-2</v>
      </c>
    </row>
    <row r="21" spans="1:13" ht="19.5" customHeight="1" x14ac:dyDescent="0.2">
      <c r="A21" s="956">
        <v>2006</v>
      </c>
      <c r="B21" s="598">
        <v>33933</v>
      </c>
      <c r="C21" s="599">
        <v>10326</v>
      </c>
      <c r="D21" s="600">
        <f t="shared" si="0"/>
        <v>0.30430554327645654</v>
      </c>
      <c r="E21" s="601">
        <v>25848</v>
      </c>
      <c r="F21" s="599">
        <v>9284</v>
      </c>
      <c r="G21" s="600">
        <f t="shared" si="1"/>
        <v>0.35917672547199009</v>
      </c>
      <c r="H21" s="601">
        <v>5196</v>
      </c>
      <c r="I21" s="599">
        <v>853</v>
      </c>
      <c r="J21" s="600">
        <f t="shared" si="2"/>
        <v>0.16416474210931487</v>
      </c>
      <c r="K21" s="601">
        <v>2889</v>
      </c>
      <c r="L21" s="599">
        <v>189</v>
      </c>
      <c r="M21" s="957">
        <f t="shared" si="3"/>
        <v>6.5420560747663545E-2</v>
      </c>
    </row>
    <row r="22" spans="1:13" ht="19.5" customHeight="1" x14ac:dyDescent="0.2">
      <c r="A22" s="956">
        <v>2007</v>
      </c>
      <c r="B22" s="598">
        <v>33892</v>
      </c>
      <c r="C22" s="599">
        <v>10921</v>
      </c>
      <c r="D22" s="600">
        <f t="shared" si="0"/>
        <v>0.32222943467484955</v>
      </c>
      <c r="E22" s="601">
        <v>25905</v>
      </c>
      <c r="F22" s="599">
        <v>9842</v>
      </c>
      <c r="G22" s="600">
        <f t="shared" si="1"/>
        <v>0.37992665508589074</v>
      </c>
      <c r="H22" s="601">
        <v>5149</v>
      </c>
      <c r="I22" s="599">
        <v>874</v>
      </c>
      <c r="J22" s="600">
        <f t="shared" si="2"/>
        <v>0.16974169741697417</v>
      </c>
      <c r="K22" s="601">
        <v>2838</v>
      </c>
      <c r="L22" s="599">
        <v>205</v>
      </c>
      <c r="M22" s="957">
        <f t="shared" si="3"/>
        <v>7.2233967582804787E-2</v>
      </c>
    </row>
    <row r="23" spans="1:13" ht="19.5" customHeight="1" x14ac:dyDescent="0.2">
      <c r="A23" s="956">
        <v>2008</v>
      </c>
      <c r="B23" s="598">
        <v>33888</v>
      </c>
      <c r="C23" s="599">
        <v>10687</v>
      </c>
      <c r="D23" s="600">
        <f t="shared" si="0"/>
        <v>0.31536237016052882</v>
      </c>
      <c r="E23" s="601">
        <v>25954</v>
      </c>
      <c r="F23" s="599">
        <v>9569</v>
      </c>
      <c r="G23" s="600">
        <f t="shared" si="1"/>
        <v>0.36869076057640443</v>
      </c>
      <c r="H23" s="601">
        <v>5164</v>
      </c>
      <c r="I23" s="599">
        <v>878</v>
      </c>
      <c r="J23" s="600">
        <f t="shared" si="2"/>
        <v>0.17002323780015491</v>
      </c>
      <c r="K23" s="601">
        <v>2770</v>
      </c>
      <c r="L23" s="599">
        <v>240</v>
      </c>
      <c r="M23" s="957">
        <f t="shared" si="3"/>
        <v>8.6642599277978335E-2</v>
      </c>
    </row>
    <row r="24" spans="1:13" ht="19.5" customHeight="1" x14ac:dyDescent="0.2">
      <c r="A24" s="956">
        <v>2009</v>
      </c>
      <c r="B24" s="598">
        <v>33833</v>
      </c>
      <c r="C24" s="599">
        <f>+L24+I24+F24</f>
        <v>11601.758000000002</v>
      </c>
      <c r="D24" s="600">
        <f t="shared" si="0"/>
        <v>0.34291248189637341</v>
      </c>
      <c r="E24" s="601">
        <v>26089</v>
      </c>
      <c r="F24" s="599">
        <v>10473.433000000001</v>
      </c>
      <c r="G24" s="600">
        <f t="shared" si="1"/>
        <v>0.40145015140480667</v>
      </c>
      <c r="H24" s="601">
        <v>5105</v>
      </c>
      <c r="I24" s="599">
        <v>895.88099999999997</v>
      </c>
      <c r="J24" s="600">
        <f t="shared" si="2"/>
        <v>0.17549089128305581</v>
      </c>
      <c r="K24" s="601">
        <v>2639</v>
      </c>
      <c r="L24" s="599">
        <v>232.44399999999999</v>
      </c>
      <c r="M24" s="957">
        <f t="shared" si="3"/>
        <v>8.8080333459643806E-2</v>
      </c>
    </row>
    <row r="25" spans="1:13" ht="19.5" customHeight="1" x14ac:dyDescent="0.2">
      <c r="A25" s="956">
        <v>2010</v>
      </c>
      <c r="B25" s="598">
        <v>33446.529000000002</v>
      </c>
      <c r="C25" s="599">
        <f>+L25+I25+F25</f>
        <v>12489.51</v>
      </c>
      <c r="D25" s="600">
        <f t="shared" si="0"/>
        <v>0.37341722365271446</v>
      </c>
      <c r="E25" s="601">
        <v>26059.013999999999</v>
      </c>
      <c r="F25" s="599">
        <v>11343.521000000001</v>
      </c>
      <c r="G25" s="600">
        <f t="shared" si="1"/>
        <v>0.43530123587945424</v>
      </c>
      <c r="H25" s="601">
        <v>4903.4650000000001</v>
      </c>
      <c r="I25" s="599">
        <v>904.69399999999996</v>
      </c>
      <c r="J25" s="600">
        <f t="shared" si="2"/>
        <v>0.18450096003540353</v>
      </c>
      <c r="K25" s="601">
        <v>2484.0500000000002</v>
      </c>
      <c r="L25" s="599">
        <v>241.29499999999999</v>
      </c>
      <c r="M25" s="957">
        <f t="shared" si="3"/>
        <v>9.7137738773374116E-2</v>
      </c>
    </row>
    <row r="26" spans="1:13" ht="19.5" customHeight="1" x14ac:dyDescent="0.2">
      <c r="A26" s="956">
        <v>2011</v>
      </c>
      <c r="B26" s="598">
        <v>33387.535000000003</v>
      </c>
      <c r="C26" s="599">
        <v>12642.069</v>
      </c>
      <c r="D26" s="600">
        <f t="shared" si="0"/>
        <v>0.37864637206670088</v>
      </c>
      <c r="E26" s="601">
        <v>26258.802</v>
      </c>
      <c r="F26" s="599">
        <v>11486.079</v>
      </c>
      <c r="G26" s="600">
        <f t="shared" si="1"/>
        <v>0.43741824170044008</v>
      </c>
      <c r="H26" s="601">
        <v>4751.7370000000001</v>
      </c>
      <c r="I26" s="599">
        <v>913.59799999999996</v>
      </c>
      <c r="J26" s="600">
        <f t="shared" si="2"/>
        <v>0.19226611237111818</v>
      </c>
      <c r="K26" s="601">
        <v>2376.9960000000001</v>
      </c>
      <c r="L26" s="599">
        <v>242.392</v>
      </c>
      <c r="M26" s="957">
        <f t="shared" si="3"/>
        <v>0.10197408830305141</v>
      </c>
    </row>
    <row r="27" spans="1:13" ht="19.5" customHeight="1" thickBot="1" x14ac:dyDescent="0.25">
      <c r="A27" s="958">
        <v>2012</v>
      </c>
      <c r="B27" s="959">
        <v>32516</v>
      </c>
      <c r="C27" s="960">
        <v>12469</v>
      </c>
      <c r="D27" s="961">
        <f t="shared" si="0"/>
        <v>0.3834727518759995</v>
      </c>
      <c r="E27" s="962">
        <v>25730</v>
      </c>
      <c r="F27" s="960">
        <v>11329</v>
      </c>
      <c r="G27" s="961">
        <f t="shared" si="1"/>
        <v>0.44030314807617565</v>
      </c>
      <c r="H27" s="962">
        <v>4566</v>
      </c>
      <c r="I27" s="960">
        <v>900</v>
      </c>
      <c r="J27" s="961">
        <f t="shared" si="2"/>
        <v>0.19710906701708278</v>
      </c>
      <c r="K27" s="962">
        <v>2221</v>
      </c>
      <c r="L27" s="960">
        <v>239</v>
      </c>
      <c r="M27" s="963">
        <f t="shared" si="3"/>
        <v>0.10760918505177848</v>
      </c>
    </row>
    <row r="29" spans="1:13" x14ac:dyDescent="0.2">
      <c r="A29" s="2425" t="s">
        <v>501</v>
      </c>
      <c r="B29" s="2425"/>
      <c r="C29" s="2425"/>
      <c r="D29" s="2425"/>
      <c r="E29" s="2425"/>
      <c r="F29" s="2425"/>
      <c r="G29" s="2425"/>
      <c r="H29" s="2425"/>
      <c r="I29" s="2425"/>
      <c r="J29" s="2425"/>
      <c r="K29" s="2425"/>
      <c r="L29" s="2425"/>
      <c r="M29" s="2425"/>
    </row>
    <row r="30" spans="1:13" x14ac:dyDescent="0.2">
      <c r="A30" s="2593" t="s">
        <v>505</v>
      </c>
      <c r="B30" s="2593"/>
      <c r="C30" s="2593"/>
      <c r="D30" s="2593"/>
      <c r="E30" s="2593"/>
      <c r="F30" s="2593"/>
      <c r="G30" s="2593"/>
      <c r="H30" s="2593"/>
      <c r="I30" s="2593"/>
      <c r="J30" s="2593"/>
      <c r="K30" s="2593"/>
      <c r="L30" s="2593"/>
      <c r="M30" s="2593"/>
    </row>
    <row r="31" spans="1:13" ht="21" customHeight="1" x14ac:dyDescent="0.2">
      <c r="A31" s="2593"/>
      <c r="B31" s="2593"/>
      <c r="C31" s="2593"/>
      <c r="D31" s="2593"/>
      <c r="E31" s="2593"/>
      <c r="F31" s="2593"/>
      <c r="G31" s="2593"/>
      <c r="H31" s="2593"/>
      <c r="I31" s="2593"/>
      <c r="J31" s="2593"/>
      <c r="K31" s="2593"/>
      <c r="L31" s="2593"/>
      <c r="M31" s="2593"/>
    </row>
    <row r="32" spans="1:13" x14ac:dyDescent="0.2">
      <c r="A32" s="61"/>
    </row>
  </sheetData>
  <mergeCells count="10">
    <mergeCell ref="A29:M29"/>
    <mergeCell ref="A30:M31"/>
    <mergeCell ref="A2:M2"/>
    <mergeCell ref="A3:M3"/>
    <mergeCell ref="A4:M4"/>
    <mergeCell ref="A6:A14"/>
    <mergeCell ref="B6:D9"/>
    <mergeCell ref="E6:G9"/>
    <mergeCell ref="H6:J9"/>
    <mergeCell ref="K6:M9"/>
  </mergeCells>
  <printOptions horizontalCentered="1"/>
  <pageMargins left="0.7" right="0.7" top="0.75" bottom="0.75" header="0.3" footer="0.3"/>
  <pageSetup scale="7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pageSetUpPr fitToPage="1"/>
  </sheetPr>
  <dimension ref="A1:H37"/>
  <sheetViews>
    <sheetView workbookViewId="0">
      <selection sqref="A1:H1"/>
    </sheetView>
  </sheetViews>
  <sheetFormatPr defaultRowHeight="12.75" x14ac:dyDescent="0.2"/>
  <cols>
    <col min="1" max="1" width="13.28515625" customWidth="1"/>
    <col min="2" max="2" width="11.7109375" customWidth="1"/>
    <col min="3" max="3" width="14" customWidth="1"/>
    <col min="4" max="6" width="16.85546875" customWidth="1"/>
    <col min="7" max="7" width="15.42578125" customWidth="1"/>
    <col min="8" max="8" width="13" customWidth="1"/>
    <col min="240" max="240" width="20.140625" bestFit="1" customWidth="1"/>
    <col min="241" max="241" width="11.7109375" customWidth="1"/>
    <col min="242" max="247" width="13" customWidth="1"/>
    <col min="249" max="249" width="10.5703125" bestFit="1" customWidth="1"/>
    <col min="496" max="496" width="20.140625" bestFit="1" customWidth="1"/>
    <col min="497" max="497" width="11.7109375" customWidth="1"/>
    <col min="498" max="503" width="13" customWidth="1"/>
    <col min="505" max="505" width="10.5703125" bestFit="1" customWidth="1"/>
    <col min="752" max="752" width="20.140625" bestFit="1" customWidth="1"/>
    <col min="753" max="753" width="11.7109375" customWidth="1"/>
    <col min="754" max="759" width="13" customWidth="1"/>
    <col min="761" max="761" width="10.5703125" bestFit="1" customWidth="1"/>
    <col min="1008" max="1008" width="20.140625" bestFit="1" customWidth="1"/>
    <col min="1009" max="1009" width="11.7109375" customWidth="1"/>
    <col min="1010" max="1015" width="13" customWidth="1"/>
    <col min="1017" max="1017" width="10.5703125" bestFit="1" customWidth="1"/>
    <col min="1264" max="1264" width="20.140625" bestFit="1" customWidth="1"/>
    <col min="1265" max="1265" width="11.7109375" customWidth="1"/>
    <col min="1266" max="1271" width="13" customWidth="1"/>
    <col min="1273" max="1273" width="10.5703125" bestFit="1" customWidth="1"/>
    <col min="1520" max="1520" width="20.140625" bestFit="1" customWidth="1"/>
    <col min="1521" max="1521" width="11.7109375" customWidth="1"/>
    <col min="1522" max="1527" width="13" customWidth="1"/>
    <col min="1529" max="1529" width="10.5703125" bestFit="1" customWidth="1"/>
    <col min="1776" max="1776" width="20.140625" bestFit="1" customWidth="1"/>
    <col min="1777" max="1777" width="11.7109375" customWidth="1"/>
    <col min="1778" max="1783" width="13" customWidth="1"/>
    <col min="1785" max="1785" width="10.5703125" bestFit="1" customWidth="1"/>
    <col min="2032" max="2032" width="20.140625" bestFit="1" customWidth="1"/>
    <col min="2033" max="2033" width="11.7109375" customWidth="1"/>
    <col min="2034" max="2039" width="13" customWidth="1"/>
    <col min="2041" max="2041" width="10.5703125" bestFit="1" customWidth="1"/>
    <col min="2288" max="2288" width="20.140625" bestFit="1" customWidth="1"/>
    <col min="2289" max="2289" width="11.7109375" customWidth="1"/>
    <col min="2290" max="2295" width="13" customWidth="1"/>
    <col min="2297" max="2297" width="10.5703125" bestFit="1" customWidth="1"/>
    <col min="2544" max="2544" width="20.140625" bestFit="1" customWidth="1"/>
    <col min="2545" max="2545" width="11.7109375" customWidth="1"/>
    <col min="2546" max="2551" width="13" customWidth="1"/>
    <col min="2553" max="2553" width="10.5703125" bestFit="1" customWidth="1"/>
    <col min="2800" max="2800" width="20.140625" bestFit="1" customWidth="1"/>
    <col min="2801" max="2801" width="11.7109375" customWidth="1"/>
    <col min="2802" max="2807" width="13" customWidth="1"/>
    <col min="2809" max="2809" width="10.5703125" bestFit="1" customWidth="1"/>
    <col min="3056" max="3056" width="20.140625" bestFit="1" customWidth="1"/>
    <col min="3057" max="3057" width="11.7109375" customWidth="1"/>
    <col min="3058" max="3063" width="13" customWidth="1"/>
    <col min="3065" max="3065" width="10.5703125" bestFit="1" customWidth="1"/>
    <col min="3312" max="3312" width="20.140625" bestFit="1" customWidth="1"/>
    <col min="3313" max="3313" width="11.7109375" customWidth="1"/>
    <col min="3314" max="3319" width="13" customWidth="1"/>
    <col min="3321" max="3321" width="10.5703125" bestFit="1" customWidth="1"/>
    <col min="3568" max="3568" width="20.140625" bestFit="1" customWidth="1"/>
    <col min="3569" max="3569" width="11.7109375" customWidth="1"/>
    <col min="3570" max="3575" width="13" customWidth="1"/>
    <col min="3577" max="3577" width="10.5703125" bestFit="1" customWidth="1"/>
    <col min="3824" max="3824" width="20.140625" bestFit="1" customWidth="1"/>
    <col min="3825" max="3825" width="11.7109375" customWidth="1"/>
    <col min="3826" max="3831" width="13" customWidth="1"/>
    <col min="3833" max="3833" width="10.5703125" bestFit="1" customWidth="1"/>
    <col min="4080" max="4080" width="20.140625" bestFit="1" customWidth="1"/>
    <col min="4081" max="4081" width="11.7109375" customWidth="1"/>
    <col min="4082" max="4087" width="13" customWidth="1"/>
    <col min="4089" max="4089" width="10.5703125" bestFit="1" customWidth="1"/>
    <col min="4336" max="4336" width="20.140625" bestFit="1" customWidth="1"/>
    <col min="4337" max="4337" width="11.7109375" customWidth="1"/>
    <col min="4338" max="4343" width="13" customWidth="1"/>
    <col min="4345" max="4345" width="10.5703125" bestFit="1" customWidth="1"/>
    <col min="4592" max="4592" width="20.140625" bestFit="1" customWidth="1"/>
    <col min="4593" max="4593" width="11.7109375" customWidth="1"/>
    <col min="4594" max="4599" width="13" customWidth="1"/>
    <col min="4601" max="4601" width="10.5703125" bestFit="1" customWidth="1"/>
    <col min="4848" max="4848" width="20.140625" bestFit="1" customWidth="1"/>
    <col min="4849" max="4849" width="11.7109375" customWidth="1"/>
    <col min="4850" max="4855" width="13" customWidth="1"/>
    <col min="4857" max="4857" width="10.5703125" bestFit="1" customWidth="1"/>
    <col min="5104" max="5104" width="20.140625" bestFit="1" customWidth="1"/>
    <col min="5105" max="5105" width="11.7109375" customWidth="1"/>
    <col min="5106" max="5111" width="13" customWidth="1"/>
    <col min="5113" max="5113" width="10.5703125" bestFit="1" customWidth="1"/>
    <col min="5360" max="5360" width="20.140625" bestFit="1" customWidth="1"/>
    <col min="5361" max="5361" width="11.7109375" customWidth="1"/>
    <col min="5362" max="5367" width="13" customWidth="1"/>
    <col min="5369" max="5369" width="10.5703125" bestFit="1" customWidth="1"/>
    <col min="5616" max="5616" width="20.140625" bestFit="1" customWidth="1"/>
    <col min="5617" max="5617" width="11.7109375" customWidth="1"/>
    <col min="5618" max="5623" width="13" customWidth="1"/>
    <col min="5625" max="5625" width="10.5703125" bestFit="1" customWidth="1"/>
    <col min="5872" max="5872" width="20.140625" bestFit="1" customWidth="1"/>
    <col min="5873" max="5873" width="11.7109375" customWidth="1"/>
    <col min="5874" max="5879" width="13" customWidth="1"/>
    <col min="5881" max="5881" width="10.5703125" bestFit="1" customWidth="1"/>
    <col min="6128" max="6128" width="20.140625" bestFit="1" customWidth="1"/>
    <col min="6129" max="6129" width="11.7109375" customWidth="1"/>
    <col min="6130" max="6135" width="13" customWidth="1"/>
    <col min="6137" max="6137" width="10.5703125" bestFit="1" customWidth="1"/>
    <col min="6384" max="6384" width="20.140625" bestFit="1" customWidth="1"/>
    <col min="6385" max="6385" width="11.7109375" customWidth="1"/>
    <col min="6386" max="6391" width="13" customWidth="1"/>
    <col min="6393" max="6393" width="10.5703125" bestFit="1" customWidth="1"/>
    <col min="6640" max="6640" width="20.140625" bestFit="1" customWidth="1"/>
    <col min="6641" max="6641" width="11.7109375" customWidth="1"/>
    <col min="6642" max="6647" width="13" customWidth="1"/>
    <col min="6649" max="6649" width="10.5703125" bestFit="1" customWidth="1"/>
    <col min="6896" max="6896" width="20.140625" bestFit="1" customWidth="1"/>
    <col min="6897" max="6897" width="11.7109375" customWidth="1"/>
    <col min="6898" max="6903" width="13" customWidth="1"/>
    <col min="6905" max="6905" width="10.5703125" bestFit="1" customWidth="1"/>
    <col min="7152" max="7152" width="20.140625" bestFit="1" customWidth="1"/>
    <col min="7153" max="7153" width="11.7109375" customWidth="1"/>
    <col min="7154" max="7159" width="13" customWidth="1"/>
    <col min="7161" max="7161" width="10.5703125" bestFit="1" customWidth="1"/>
    <col min="7408" max="7408" width="20.140625" bestFit="1" customWidth="1"/>
    <col min="7409" max="7409" width="11.7109375" customWidth="1"/>
    <col min="7410" max="7415" width="13" customWidth="1"/>
    <col min="7417" max="7417" width="10.5703125" bestFit="1" customWidth="1"/>
    <col min="7664" max="7664" width="20.140625" bestFit="1" customWidth="1"/>
    <col min="7665" max="7665" width="11.7109375" customWidth="1"/>
    <col min="7666" max="7671" width="13" customWidth="1"/>
    <col min="7673" max="7673" width="10.5703125" bestFit="1" customWidth="1"/>
    <col min="7920" max="7920" width="20.140625" bestFit="1" customWidth="1"/>
    <col min="7921" max="7921" width="11.7109375" customWidth="1"/>
    <col min="7922" max="7927" width="13" customWidth="1"/>
    <col min="7929" max="7929" width="10.5703125" bestFit="1" customWidth="1"/>
    <col min="8176" max="8176" width="20.140625" bestFit="1" customWidth="1"/>
    <col min="8177" max="8177" width="11.7109375" customWidth="1"/>
    <col min="8178" max="8183" width="13" customWidth="1"/>
    <col min="8185" max="8185" width="10.5703125" bestFit="1" customWidth="1"/>
    <col min="8432" max="8432" width="20.140625" bestFit="1" customWidth="1"/>
    <col min="8433" max="8433" width="11.7109375" customWidth="1"/>
    <col min="8434" max="8439" width="13" customWidth="1"/>
    <col min="8441" max="8441" width="10.5703125" bestFit="1" customWidth="1"/>
    <col min="8688" max="8688" width="20.140625" bestFit="1" customWidth="1"/>
    <col min="8689" max="8689" width="11.7109375" customWidth="1"/>
    <col min="8690" max="8695" width="13" customWidth="1"/>
    <col min="8697" max="8697" width="10.5703125" bestFit="1" customWidth="1"/>
    <col min="8944" max="8944" width="20.140625" bestFit="1" customWidth="1"/>
    <col min="8945" max="8945" width="11.7109375" customWidth="1"/>
    <col min="8946" max="8951" width="13" customWidth="1"/>
    <col min="8953" max="8953" width="10.5703125" bestFit="1" customWidth="1"/>
    <col min="9200" max="9200" width="20.140625" bestFit="1" customWidth="1"/>
    <col min="9201" max="9201" width="11.7109375" customWidth="1"/>
    <col min="9202" max="9207" width="13" customWidth="1"/>
    <col min="9209" max="9209" width="10.5703125" bestFit="1" customWidth="1"/>
    <col min="9456" max="9456" width="20.140625" bestFit="1" customWidth="1"/>
    <col min="9457" max="9457" width="11.7109375" customWidth="1"/>
    <col min="9458" max="9463" width="13" customWidth="1"/>
    <col min="9465" max="9465" width="10.5703125" bestFit="1" customWidth="1"/>
    <col min="9712" max="9712" width="20.140625" bestFit="1" customWidth="1"/>
    <col min="9713" max="9713" width="11.7109375" customWidth="1"/>
    <col min="9714" max="9719" width="13" customWidth="1"/>
    <col min="9721" max="9721" width="10.5703125" bestFit="1" customWidth="1"/>
    <col min="9968" max="9968" width="20.140625" bestFit="1" customWidth="1"/>
    <col min="9969" max="9969" width="11.7109375" customWidth="1"/>
    <col min="9970" max="9975" width="13" customWidth="1"/>
    <col min="9977" max="9977" width="10.5703125" bestFit="1" customWidth="1"/>
    <col min="10224" max="10224" width="20.140625" bestFit="1" customWidth="1"/>
    <col min="10225" max="10225" width="11.7109375" customWidth="1"/>
    <col min="10226" max="10231" width="13" customWidth="1"/>
    <col min="10233" max="10233" width="10.5703125" bestFit="1" customWidth="1"/>
    <col min="10480" max="10480" width="20.140625" bestFit="1" customWidth="1"/>
    <col min="10481" max="10481" width="11.7109375" customWidth="1"/>
    <col min="10482" max="10487" width="13" customWidth="1"/>
    <col min="10489" max="10489" width="10.5703125" bestFit="1" customWidth="1"/>
    <col min="10736" max="10736" width="20.140625" bestFit="1" customWidth="1"/>
    <col min="10737" max="10737" width="11.7109375" customWidth="1"/>
    <col min="10738" max="10743" width="13" customWidth="1"/>
    <col min="10745" max="10745" width="10.5703125" bestFit="1" customWidth="1"/>
    <col min="10992" max="10992" width="20.140625" bestFit="1" customWidth="1"/>
    <col min="10993" max="10993" width="11.7109375" customWidth="1"/>
    <col min="10994" max="10999" width="13" customWidth="1"/>
    <col min="11001" max="11001" width="10.5703125" bestFit="1" customWidth="1"/>
    <col min="11248" max="11248" width="20.140625" bestFit="1" customWidth="1"/>
    <col min="11249" max="11249" width="11.7109375" customWidth="1"/>
    <col min="11250" max="11255" width="13" customWidth="1"/>
    <col min="11257" max="11257" width="10.5703125" bestFit="1" customWidth="1"/>
    <col min="11504" max="11504" width="20.140625" bestFit="1" customWidth="1"/>
    <col min="11505" max="11505" width="11.7109375" customWidth="1"/>
    <col min="11506" max="11511" width="13" customWidth="1"/>
    <col min="11513" max="11513" width="10.5703125" bestFit="1" customWidth="1"/>
    <col min="11760" max="11760" width="20.140625" bestFit="1" customWidth="1"/>
    <col min="11761" max="11761" width="11.7109375" customWidth="1"/>
    <col min="11762" max="11767" width="13" customWidth="1"/>
    <col min="11769" max="11769" width="10.5703125" bestFit="1" customWidth="1"/>
    <col min="12016" max="12016" width="20.140625" bestFit="1" customWidth="1"/>
    <col min="12017" max="12017" width="11.7109375" customWidth="1"/>
    <col min="12018" max="12023" width="13" customWidth="1"/>
    <col min="12025" max="12025" width="10.5703125" bestFit="1" customWidth="1"/>
    <col min="12272" max="12272" width="20.140625" bestFit="1" customWidth="1"/>
    <col min="12273" max="12273" width="11.7109375" customWidth="1"/>
    <col min="12274" max="12279" width="13" customWidth="1"/>
    <col min="12281" max="12281" width="10.5703125" bestFit="1" customWidth="1"/>
    <col min="12528" max="12528" width="20.140625" bestFit="1" customWidth="1"/>
    <col min="12529" max="12529" width="11.7109375" customWidth="1"/>
    <col min="12530" max="12535" width="13" customWidth="1"/>
    <col min="12537" max="12537" width="10.5703125" bestFit="1" customWidth="1"/>
    <col min="12784" max="12784" width="20.140625" bestFit="1" customWidth="1"/>
    <col min="12785" max="12785" width="11.7109375" customWidth="1"/>
    <col min="12786" max="12791" width="13" customWidth="1"/>
    <col min="12793" max="12793" width="10.5703125" bestFit="1" customWidth="1"/>
    <col min="13040" max="13040" width="20.140625" bestFit="1" customWidth="1"/>
    <col min="13041" max="13041" width="11.7109375" customWidth="1"/>
    <col min="13042" max="13047" width="13" customWidth="1"/>
    <col min="13049" max="13049" width="10.5703125" bestFit="1" customWidth="1"/>
    <col min="13296" max="13296" width="20.140625" bestFit="1" customWidth="1"/>
    <col min="13297" max="13297" width="11.7109375" customWidth="1"/>
    <col min="13298" max="13303" width="13" customWidth="1"/>
    <col min="13305" max="13305" width="10.5703125" bestFit="1" customWidth="1"/>
    <col min="13552" max="13552" width="20.140625" bestFit="1" customWidth="1"/>
    <col min="13553" max="13553" width="11.7109375" customWidth="1"/>
    <col min="13554" max="13559" width="13" customWidth="1"/>
    <col min="13561" max="13561" width="10.5703125" bestFit="1" customWidth="1"/>
    <col min="13808" max="13808" width="20.140625" bestFit="1" customWidth="1"/>
    <col min="13809" max="13809" width="11.7109375" customWidth="1"/>
    <col min="13810" max="13815" width="13" customWidth="1"/>
    <col min="13817" max="13817" width="10.5703125" bestFit="1" customWidth="1"/>
    <col min="14064" max="14064" width="20.140625" bestFit="1" customWidth="1"/>
    <col min="14065" max="14065" width="11.7109375" customWidth="1"/>
    <col min="14066" max="14071" width="13" customWidth="1"/>
    <col min="14073" max="14073" width="10.5703125" bestFit="1" customWidth="1"/>
    <col min="14320" max="14320" width="20.140625" bestFit="1" customWidth="1"/>
    <col min="14321" max="14321" width="11.7109375" customWidth="1"/>
    <col min="14322" max="14327" width="13" customWidth="1"/>
    <col min="14329" max="14329" width="10.5703125" bestFit="1" customWidth="1"/>
    <col min="14576" max="14576" width="20.140625" bestFit="1" customWidth="1"/>
    <col min="14577" max="14577" width="11.7109375" customWidth="1"/>
    <col min="14578" max="14583" width="13" customWidth="1"/>
    <col min="14585" max="14585" width="10.5703125" bestFit="1" customWidth="1"/>
    <col min="14832" max="14832" width="20.140625" bestFit="1" customWidth="1"/>
    <col min="14833" max="14833" width="11.7109375" customWidth="1"/>
    <col min="14834" max="14839" width="13" customWidth="1"/>
    <col min="14841" max="14841" width="10.5703125" bestFit="1" customWidth="1"/>
    <col min="15088" max="15088" width="20.140625" bestFit="1" customWidth="1"/>
    <col min="15089" max="15089" width="11.7109375" customWidth="1"/>
    <col min="15090" max="15095" width="13" customWidth="1"/>
    <col min="15097" max="15097" width="10.5703125" bestFit="1" customWidth="1"/>
    <col min="15344" max="15344" width="20.140625" bestFit="1" customWidth="1"/>
    <col min="15345" max="15345" width="11.7109375" customWidth="1"/>
    <col min="15346" max="15351" width="13" customWidth="1"/>
    <col min="15353" max="15353" width="10.5703125" bestFit="1" customWidth="1"/>
    <col min="15600" max="15600" width="20.140625" bestFit="1" customWidth="1"/>
    <col min="15601" max="15601" width="11.7109375" customWidth="1"/>
    <col min="15602" max="15607" width="13" customWidth="1"/>
    <col min="15609" max="15609" width="10.5703125" bestFit="1" customWidth="1"/>
    <col min="15856" max="15856" width="20.140625" bestFit="1" customWidth="1"/>
    <col min="15857" max="15857" width="11.7109375" customWidth="1"/>
    <col min="15858" max="15863" width="13" customWidth="1"/>
    <col min="15865" max="15865" width="10.5703125" bestFit="1" customWidth="1"/>
    <col min="16112" max="16112" width="20.140625" bestFit="1" customWidth="1"/>
    <col min="16113" max="16113" width="11.7109375" customWidth="1"/>
    <col min="16114" max="16119" width="13" customWidth="1"/>
    <col min="16121" max="16121" width="10.5703125" bestFit="1" customWidth="1"/>
  </cols>
  <sheetData>
    <row r="1" spans="1:8" ht="23.25" x14ac:dyDescent="0.35">
      <c r="A1" s="2623" t="s">
        <v>310</v>
      </c>
      <c r="B1" s="2624"/>
      <c r="C1" s="2624"/>
      <c r="D1" s="2624"/>
      <c r="E1" s="2624"/>
      <c r="F1" s="2624"/>
      <c r="G1" s="2624"/>
      <c r="H1" s="2625"/>
    </row>
    <row r="2" spans="1:8" ht="23.25" x14ac:dyDescent="0.35">
      <c r="A2" s="2305" t="s">
        <v>311</v>
      </c>
      <c r="B2" s="2306"/>
      <c r="C2" s="2306"/>
      <c r="D2" s="2306"/>
      <c r="E2" s="2306"/>
      <c r="F2" s="2306"/>
      <c r="G2" s="2306"/>
      <c r="H2" s="2307"/>
    </row>
    <row r="3" spans="1:8" ht="23.25" x14ac:dyDescent="0.35">
      <c r="A3" s="2305" t="s">
        <v>313</v>
      </c>
      <c r="B3" s="2306"/>
      <c r="C3" s="2306"/>
      <c r="D3" s="2306"/>
      <c r="E3" s="2306"/>
      <c r="F3" s="2306"/>
      <c r="G3" s="2306"/>
      <c r="H3" s="2307"/>
    </row>
    <row r="4" spans="1:8" ht="23.25" x14ac:dyDescent="0.35">
      <c r="A4" s="2305" t="s">
        <v>205</v>
      </c>
      <c r="B4" s="2306"/>
      <c r="C4" s="2306"/>
      <c r="D4" s="2306"/>
      <c r="E4" s="2306"/>
      <c r="F4" s="2306"/>
      <c r="G4" s="2306"/>
      <c r="H4" s="2307"/>
    </row>
    <row r="5" spans="1:8" ht="9.75" customHeight="1" x14ac:dyDescent="0.35">
      <c r="A5" s="2626"/>
      <c r="B5" s="2627"/>
      <c r="C5" s="2627"/>
      <c r="D5" s="2627"/>
      <c r="E5" s="2627"/>
      <c r="F5" s="2627"/>
      <c r="G5" s="2627"/>
      <c r="H5" s="2628"/>
    </row>
    <row r="6" spans="1:8" ht="21" customHeight="1" x14ac:dyDescent="0.2">
      <c r="A6" s="2629" t="s">
        <v>301</v>
      </c>
      <c r="B6" s="2641" t="s">
        <v>797</v>
      </c>
      <c r="C6" s="2642"/>
      <c r="D6" s="2642"/>
      <c r="E6" s="2642"/>
      <c r="F6" s="2643"/>
      <c r="G6" s="2631" t="s">
        <v>796</v>
      </c>
      <c r="H6" s="2633" t="s">
        <v>12</v>
      </c>
    </row>
    <row r="7" spans="1:8" ht="51.75" thickBot="1" x14ac:dyDescent="0.25">
      <c r="A7" s="2630"/>
      <c r="B7" s="2102" t="s">
        <v>792</v>
      </c>
      <c r="C7" s="2103" t="s">
        <v>670</v>
      </c>
      <c r="D7" s="2104" t="s">
        <v>793</v>
      </c>
      <c r="E7" s="2104" t="s">
        <v>794</v>
      </c>
      <c r="F7" s="2105" t="s">
        <v>795</v>
      </c>
      <c r="G7" s="2632"/>
      <c r="H7" s="2634"/>
    </row>
    <row r="8" spans="1:8" x14ac:dyDescent="0.2">
      <c r="A8" s="946"/>
      <c r="B8" s="371"/>
      <c r="C8" s="356"/>
      <c r="D8" s="356"/>
      <c r="E8" s="356"/>
      <c r="F8" s="356"/>
      <c r="G8" s="357"/>
      <c r="H8" s="935"/>
    </row>
    <row r="9" spans="1:8" ht="18" x14ac:dyDescent="0.25">
      <c r="A9" s="946"/>
      <c r="B9" s="369"/>
      <c r="C9" s="2635" t="s">
        <v>790</v>
      </c>
      <c r="D9" s="2636"/>
      <c r="E9" s="2636"/>
      <c r="F9" s="2637"/>
      <c r="G9" s="370"/>
      <c r="H9" s="947"/>
    </row>
    <row r="10" spans="1:8" x14ac:dyDescent="0.2">
      <c r="A10" s="946"/>
      <c r="B10" s="371"/>
      <c r="C10" s="356"/>
      <c r="D10" s="356"/>
      <c r="E10" s="356"/>
      <c r="F10" s="356"/>
      <c r="G10" s="357"/>
      <c r="H10" s="935"/>
    </row>
    <row r="11" spans="1:8" x14ac:dyDescent="0.2">
      <c r="A11" s="948">
        <v>2008</v>
      </c>
      <c r="B11" s="372">
        <v>8059</v>
      </c>
      <c r="C11" s="358">
        <v>6072</v>
      </c>
      <c r="D11" s="358">
        <v>1053</v>
      </c>
      <c r="E11" s="358">
        <v>574</v>
      </c>
      <c r="F11" s="358">
        <v>360</v>
      </c>
      <c r="G11" s="359">
        <v>20817</v>
      </c>
      <c r="H11" s="936">
        <v>28876</v>
      </c>
    </row>
    <row r="12" spans="1:8" x14ac:dyDescent="0.2">
      <c r="A12" s="948"/>
      <c r="B12" s="372"/>
      <c r="C12" s="358"/>
      <c r="D12" s="358"/>
      <c r="E12" s="358"/>
      <c r="F12" s="358"/>
      <c r="G12" s="359"/>
      <c r="H12" s="936"/>
    </row>
    <row r="13" spans="1:8" x14ac:dyDescent="0.2">
      <c r="A13" s="948">
        <v>2009</v>
      </c>
      <c r="B13" s="372">
        <v>9346</v>
      </c>
      <c r="C13" s="358">
        <v>7143</v>
      </c>
      <c r="D13" s="358">
        <v>1158</v>
      </c>
      <c r="E13" s="358">
        <v>655</v>
      </c>
      <c r="F13" s="358">
        <v>390</v>
      </c>
      <c r="G13" s="359">
        <v>18451</v>
      </c>
      <c r="H13" s="936">
        <v>27797</v>
      </c>
    </row>
    <row r="14" spans="1:8" x14ac:dyDescent="0.2">
      <c r="A14" s="948"/>
      <c r="B14" s="372"/>
      <c r="C14" s="358"/>
      <c r="D14" s="358"/>
      <c r="E14" s="358"/>
      <c r="F14" s="358"/>
      <c r="G14" s="359"/>
      <c r="H14" s="936"/>
    </row>
    <row r="15" spans="1:8" x14ac:dyDescent="0.2">
      <c r="A15" s="948">
        <v>2010</v>
      </c>
      <c r="B15" s="372">
        <v>9976</v>
      </c>
      <c r="C15" s="358">
        <v>7722</v>
      </c>
      <c r="D15" s="358">
        <v>1171</v>
      </c>
      <c r="E15" s="358">
        <v>675</v>
      </c>
      <c r="F15" s="358">
        <v>408</v>
      </c>
      <c r="G15" s="359">
        <v>16401</v>
      </c>
      <c r="H15" s="936">
        <v>26377</v>
      </c>
    </row>
    <row r="16" spans="1:8" x14ac:dyDescent="0.2">
      <c r="A16" s="948"/>
      <c r="B16" s="372"/>
      <c r="C16" s="358"/>
      <c r="D16" s="358"/>
      <c r="E16" s="358"/>
      <c r="F16" s="358"/>
      <c r="G16" s="359"/>
      <c r="H16" s="936"/>
    </row>
    <row r="17" spans="1:8" x14ac:dyDescent="0.2">
      <c r="A17" s="948">
        <v>2011</v>
      </c>
      <c r="B17" s="372">
        <v>10220</v>
      </c>
      <c r="C17" s="364">
        <v>7738</v>
      </c>
      <c r="D17" s="364">
        <v>1362</v>
      </c>
      <c r="E17" s="364">
        <v>740</v>
      </c>
      <c r="F17" s="364">
        <v>380</v>
      </c>
      <c r="G17" s="359">
        <v>15389</v>
      </c>
      <c r="H17" s="936">
        <v>25607</v>
      </c>
    </row>
    <row r="18" spans="1:8" x14ac:dyDescent="0.2">
      <c r="A18" s="948"/>
      <c r="B18" s="372"/>
      <c r="C18" s="364"/>
      <c r="D18" s="364"/>
      <c r="E18" s="364"/>
      <c r="F18" s="364"/>
      <c r="G18" s="359"/>
      <c r="H18" s="936"/>
    </row>
    <row r="19" spans="1:8" x14ac:dyDescent="0.2">
      <c r="A19" s="948">
        <v>2012</v>
      </c>
      <c r="B19" s="372">
        <v>9781</v>
      </c>
      <c r="C19" s="364">
        <v>7387</v>
      </c>
      <c r="D19" s="364">
        <v>1382</v>
      </c>
      <c r="E19" s="364">
        <v>684</v>
      </c>
      <c r="F19" s="364">
        <v>328</v>
      </c>
      <c r="G19" s="359">
        <v>14434</v>
      </c>
      <c r="H19" s="936">
        <v>24215</v>
      </c>
    </row>
    <row r="20" spans="1:8" ht="18" customHeight="1" x14ac:dyDescent="0.2">
      <c r="A20" s="946"/>
      <c r="B20" s="371"/>
      <c r="C20" s="356"/>
      <c r="D20" s="356"/>
      <c r="E20" s="356"/>
      <c r="F20" s="356"/>
      <c r="G20" s="357"/>
      <c r="H20" s="935"/>
    </row>
    <row r="21" spans="1:8" ht="18" x14ac:dyDescent="0.2">
      <c r="A21" s="949" t="s">
        <v>15</v>
      </c>
      <c r="B21" s="369"/>
      <c r="C21" s="2638" t="s">
        <v>791</v>
      </c>
      <c r="D21" s="2639"/>
      <c r="E21" s="2639"/>
      <c r="F21" s="2640"/>
      <c r="G21" s="370"/>
      <c r="H21" s="947"/>
    </row>
    <row r="22" spans="1:8" x14ac:dyDescent="0.2">
      <c r="A22" s="946"/>
      <c r="B22" s="371"/>
      <c r="C22" s="356"/>
      <c r="D22" s="356"/>
      <c r="E22" s="356"/>
      <c r="F22" s="356"/>
      <c r="G22" s="357"/>
      <c r="H22" s="935"/>
    </row>
    <row r="23" spans="1:8" x14ac:dyDescent="0.2">
      <c r="A23" s="948">
        <v>2008</v>
      </c>
      <c r="B23" s="373">
        <v>0.27908990164842779</v>
      </c>
      <c r="C23" s="360">
        <v>0.2102784319157778</v>
      </c>
      <c r="D23" s="360">
        <v>3.646626956642194E-2</v>
      </c>
      <c r="E23" s="360">
        <v>1.987809945975897E-2</v>
      </c>
      <c r="F23" s="361">
        <v>1.246710070646904E-2</v>
      </c>
      <c r="G23" s="362">
        <v>0.72091009835157227</v>
      </c>
      <c r="H23" s="950">
        <v>1</v>
      </c>
    </row>
    <row r="24" spans="1:8" x14ac:dyDescent="0.2">
      <c r="A24" s="948"/>
      <c r="B24" s="371"/>
      <c r="C24" s="356"/>
      <c r="D24" s="356"/>
      <c r="E24" s="356"/>
      <c r="F24" s="356"/>
      <c r="G24" s="357"/>
      <c r="H24" s="935"/>
    </row>
    <row r="25" spans="1:8" x14ac:dyDescent="0.2">
      <c r="A25" s="948">
        <v>2009</v>
      </c>
      <c r="B25" s="373">
        <v>0.33622333345325034</v>
      </c>
      <c r="C25" s="360">
        <v>0.25697017663776667</v>
      </c>
      <c r="D25" s="360">
        <v>4.1659171853077673E-2</v>
      </c>
      <c r="E25" s="360">
        <v>2.3563693923804727E-2</v>
      </c>
      <c r="F25" s="361">
        <v>1.4030291038601287E-2</v>
      </c>
      <c r="G25" s="362">
        <v>0.66377666654674961</v>
      </c>
      <c r="H25" s="950">
        <v>1</v>
      </c>
    </row>
    <row r="26" spans="1:8" x14ac:dyDescent="0.2">
      <c r="A26" s="948"/>
      <c r="B26" s="371"/>
      <c r="C26" s="356"/>
      <c r="D26" s="356"/>
      <c r="E26" s="356"/>
      <c r="F26" s="356"/>
      <c r="G26" s="357"/>
      <c r="H26" s="935"/>
    </row>
    <row r="27" spans="1:8" x14ac:dyDescent="0.2">
      <c r="A27" s="948">
        <v>2010</v>
      </c>
      <c r="B27" s="373">
        <v>0.378208287523221</v>
      </c>
      <c r="C27" s="360">
        <v>0.29275505174963035</v>
      </c>
      <c r="D27" s="360">
        <v>4.4394737839784662E-2</v>
      </c>
      <c r="E27" s="360">
        <v>2.5590476551541116E-2</v>
      </c>
      <c r="F27" s="361">
        <v>1.5468021382264852E-2</v>
      </c>
      <c r="G27" s="362">
        <v>0.621791712476779</v>
      </c>
      <c r="H27" s="950">
        <v>1</v>
      </c>
    </row>
    <row r="28" spans="1:8" x14ac:dyDescent="0.2">
      <c r="A28" s="948"/>
      <c r="B28" s="371"/>
      <c r="C28" s="356"/>
      <c r="D28" s="356"/>
      <c r="E28" s="356"/>
      <c r="F28" s="356"/>
      <c r="G28" s="357"/>
      <c r="H28" s="935"/>
    </row>
    <row r="29" spans="1:8" x14ac:dyDescent="0.2">
      <c r="A29" s="948">
        <v>2011</v>
      </c>
      <c r="B29" s="373">
        <v>0.39910961846370135</v>
      </c>
      <c r="C29" s="360">
        <v>0.30218299683680244</v>
      </c>
      <c r="D29" s="360">
        <v>5.3188581247315188E-2</v>
      </c>
      <c r="E29" s="360">
        <v>2.8898348107939235E-2</v>
      </c>
      <c r="F29" s="360">
        <v>1.4839692271644472E-2</v>
      </c>
      <c r="G29" s="363">
        <v>0.60096848517983359</v>
      </c>
      <c r="H29" s="950">
        <v>1</v>
      </c>
    </row>
    <row r="30" spans="1:8" x14ac:dyDescent="0.2">
      <c r="A30" s="948"/>
      <c r="B30" s="371"/>
      <c r="C30" s="356"/>
      <c r="D30" s="356"/>
      <c r="E30" s="356"/>
      <c r="F30" s="356"/>
      <c r="G30" s="357"/>
      <c r="H30" s="935"/>
    </row>
    <row r="31" spans="1:8" x14ac:dyDescent="0.2">
      <c r="A31" s="948">
        <v>2012</v>
      </c>
      <c r="B31" s="373">
        <v>0.40392318810654554</v>
      </c>
      <c r="C31" s="360">
        <v>0.3050588478215982</v>
      </c>
      <c r="D31" s="360">
        <v>5.7072062771009707E-2</v>
      </c>
      <c r="E31" s="360">
        <v>2.8246954367127812E-2</v>
      </c>
      <c r="F31" s="360">
        <v>1.3545323146809828E-2</v>
      </c>
      <c r="G31" s="363">
        <v>0.59607681189345452</v>
      </c>
      <c r="H31" s="950">
        <v>1</v>
      </c>
    </row>
    <row r="32" spans="1:8" ht="13.5" thickBot="1" x14ac:dyDescent="0.25">
      <c r="A32" s="951"/>
      <c r="B32" s="952"/>
      <c r="C32" s="941"/>
      <c r="D32" s="941"/>
      <c r="E32" s="941"/>
      <c r="F32" s="941"/>
      <c r="G32" s="953"/>
      <c r="H32" s="945"/>
    </row>
    <row r="34" spans="1:8" x14ac:dyDescent="0.2">
      <c r="A34" s="2311" t="s">
        <v>312</v>
      </c>
      <c r="B34" s="2311"/>
      <c r="C34" s="2311"/>
      <c r="D34" s="2311"/>
      <c r="E34" s="2311"/>
      <c r="F34" s="2311"/>
      <c r="G34" s="2311"/>
      <c r="H34" s="2311"/>
    </row>
    <row r="35" spans="1:8" x14ac:dyDescent="0.2">
      <c r="A35" s="2311" t="s">
        <v>671</v>
      </c>
      <c r="B35" s="2311"/>
      <c r="C35" s="2311"/>
      <c r="D35" s="2311"/>
      <c r="E35" s="2311"/>
      <c r="F35" s="2311"/>
      <c r="G35" s="2311"/>
      <c r="H35" s="2311"/>
    </row>
    <row r="36" spans="1:8" x14ac:dyDescent="0.2">
      <c r="A36" s="2311" t="s">
        <v>308</v>
      </c>
      <c r="B36" s="2311"/>
      <c r="C36" s="2311"/>
      <c r="D36" s="2311"/>
      <c r="E36" s="2311"/>
      <c r="F36" s="2311"/>
      <c r="G36" s="2311"/>
      <c r="H36" s="2311"/>
    </row>
    <row r="37" spans="1:8" x14ac:dyDescent="0.2">
      <c r="A37" s="2311" t="s">
        <v>314</v>
      </c>
      <c r="B37" s="2311"/>
      <c r="C37" s="2311"/>
      <c r="D37" s="2311"/>
      <c r="E37" s="2311"/>
      <c r="F37" s="2311"/>
      <c r="G37" s="2311"/>
      <c r="H37" s="2311"/>
    </row>
  </sheetData>
  <mergeCells count="15">
    <mergeCell ref="A1:H1"/>
    <mergeCell ref="A2:H2"/>
    <mergeCell ref="A3:H3"/>
    <mergeCell ref="A36:H36"/>
    <mergeCell ref="A37:H37"/>
    <mergeCell ref="A5:H5"/>
    <mergeCell ref="A6:A7"/>
    <mergeCell ref="G6:G7"/>
    <mergeCell ref="H6:H7"/>
    <mergeCell ref="A34:H34"/>
    <mergeCell ref="A35:H35"/>
    <mergeCell ref="C9:F9"/>
    <mergeCell ref="C21:F21"/>
    <mergeCell ref="B6:F6"/>
    <mergeCell ref="A4:H4"/>
  </mergeCells>
  <printOptions horizontalCentered="1"/>
  <pageMargins left="0.7" right="0.7" top="0.75" bottom="0.75" header="0.3" footer="0.3"/>
  <pageSetup scale="9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pageSetUpPr fitToPage="1"/>
  </sheetPr>
  <dimension ref="A1:I38"/>
  <sheetViews>
    <sheetView workbookViewId="0">
      <selection sqref="A1:I1"/>
    </sheetView>
  </sheetViews>
  <sheetFormatPr defaultRowHeight="12.75" x14ac:dyDescent="0.2"/>
  <cols>
    <col min="1" max="1" width="20.140625" bestFit="1" customWidth="1"/>
    <col min="2" max="2" width="11.7109375" customWidth="1"/>
    <col min="3" max="4" width="16.140625" customWidth="1"/>
    <col min="5" max="5" width="14.28515625" customWidth="1"/>
    <col min="6" max="7" width="13" customWidth="1"/>
    <col min="8" max="8" width="15.28515625" customWidth="1"/>
    <col min="9" max="9" width="18.85546875" customWidth="1"/>
    <col min="214" max="214" width="20.140625" bestFit="1" customWidth="1"/>
    <col min="215" max="215" width="11.7109375" customWidth="1"/>
    <col min="216" max="221" width="13" customWidth="1"/>
    <col min="223" max="223" width="10.5703125" bestFit="1" customWidth="1"/>
    <col min="470" max="470" width="20.140625" bestFit="1" customWidth="1"/>
    <col min="471" max="471" width="11.7109375" customWidth="1"/>
    <col min="472" max="477" width="13" customWidth="1"/>
    <col min="479" max="479" width="10.5703125" bestFit="1" customWidth="1"/>
    <col min="726" max="726" width="20.140625" bestFit="1" customWidth="1"/>
    <col min="727" max="727" width="11.7109375" customWidth="1"/>
    <col min="728" max="733" width="13" customWidth="1"/>
    <col min="735" max="735" width="10.5703125" bestFit="1" customWidth="1"/>
    <col min="982" max="982" width="20.140625" bestFit="1" customWidth="1"/>
    <col min="983" max="983" width="11.7109375" customWidth="1"/>
    <col min="984" max="989" width="13" customWidth="1"/>
    <col min="991" max="991" width="10.5703125" bestFit="1" customWidth="1"/>
    <col min="1238" max="1238" width="20.140625" bestFit="1" customWidth="1"/>
    <col min="1239" max="1239" width="11.7109375" customWidth="1"/>
    <col min="1240" max="1245" width="13" customWidth="1"/>
    <col min="1247" max="1247" width="10.5703125" bestFit="1" customWidth="1"/>
    <col min="1494" max="1494" width="20.140625" bestFit="1" customWidth="1"/>
    <col min="1495" max="1495" width="11.7109375" customWidth="1"/>
    <col min="1496" max="1501" width="13" customWidth="1"/>
    <col min="1503" max="1503" width="10.5703125" bestFit="1" customWidth="1"/>
    <col min="1750" max="1750" width="20.140625" bestFit="1" customWidth="1"/>
    <col min="1751" max="1751" width="11.7109375" customWidth="1"/>
    <col min="1752" max="1757" width="13" customWidth="1"/>
    <col min="1759" max="1759" width="10.5703125" bestFit="1" customWidth="1"/>
    <col min="2006" max="2006" width="20.140625" bestFit="1" customWidth="1"/>
    <col min="2007" max="2007" width="11.7109375" customWidth="1"/>
    <col min="2008" max="2013" width="13" customWidth="1"/>
    <col min="2015" max="2015" width="10.5703125" bestFit="1" customWidth="1"/>
    <col min="2262" max="2262" width="20.140625" bestFit="1" customWidth="1"/>
    <col min="2263" max="2263" width="11.7109375" customWidth="1"/>
    <col min="2264" max="2269" width="13" customWidth="1"/>
    <col min="2271" max="2271" width="10.5703125" bestFit="1" customWidth="1"/>
    <col min="2518" max="2518" width="20.140625" bestFit="1" customWidth="1"/>
    <col min="2519" max="2519" width="11.7109375" customWidth="1"/>
    <col min="2520" max="2525" width="13" customWidth="1"/>
    <col min="2527" max="2527" width="10.5703125" bestFit="1" customWidth="1"/>
    <col min="2774" max="2774" width="20.140625" bestFit="1" customWidth="1"/>
    <col min="2775" max="2775" width="11.7109375" customWidth="1"/>
    <col min="2776" max="2781" width="13" customWidth="1"/>
    <col min="2783" max="2783" width="10.5703125" bestFit="1" customWidth="1"/>
    <col min="3030" max="3030" width="20.140625" bestFit="1" customWidth="1"/>
    <col min="3031" max="3031" width="11.7109375" customWidth="1"/>
    <col min="3032" max="3037" width="13" customWidth="1"/>
    <col min="3039" max="3039" width="10.5703125" bestFit="1" customWidth="1"/>
    <col min="3286" max="3286" width="20.140625" bestFit="1" customWidth="1"/>
    <col min="3287" max="3287" width="11.7109375" customWidth="1"/>
    <col min="3288" max="3293" width="13" customWidth="1"/>
    <col min="3295" max="3295" width="10.5703125" bestFit="1" customWidth="1"/>
    <col min="3542" max="3542" width="20.140625" bestFit="1" customWidth="1"/>
    <col min="3543" max="3543" width="11.7109375" customWidth="1"/>
    <col min="3544" max="3549" width="13" customWidth="1"/>
    <col min="3551" max="3551" width="10.5703125" bestFit="1" customWidth="1"/>
    <col min="3798" max="3798" width="20.140625" bestFit="1" customWidth="1"/>
    <col min="3799" max="3799" width="11.7109375" customWidth="1"/>
    <col min="3800" max="3805" width="13" customWidth="1"/>
    <col min="3807" max="3807" width="10.5703125" bestFit="1" customWidth="1"/>
    <col min="4054" max="4054" width="20.140625" bestFit="1" customWidth="1"/>
    <col min="4055" max="4055" width="11.7109375" customWidth="1"/>
    <col min="4056" max="4061" width="13" customWidth="1"/>
    <col min="4063" max="4063" width="10.5703125" bestFit="1" customWidth="1"/>
    <col min="4310" max="4310" width="20.140625" bestFit="1" customWidth="1"/>
    <col min="4311" max="4311" width="11.7109375" customWidth="1"/>
    <col min="4312" max="4317" width="13" customWidth="1"/>
    <col min="4319" max="4319" width="10.5703125" bestFit="1" customWidth="1"/>
    <col min="4566" max="4566" width="20.140625" bestFit="1" customWidth="1"/>
    <col min="4567" max="4567" width="11.7109375" customWidth="1"/>
    <col min="4568" max="4573" width="13" customWidth="1"/>
    <col min="4575" max="4575" width="10.5703125" bestFit="1" customWidth="1"/>
    <col min="4822" max="4822" width="20.140625" bestFit="1" customWidth="1"/>
    <col min="4823" max="4823" width="11.7109375" customWidth="1"/>
    <col min="4824" max="4829" width="13" customWidth="1"/>
    <col min="4831" max="4831" width="10.5703125" bestFit="1" customWidth="1"/>
    <col min="5078" max="5078" width="20.140625" bestFit="1" customWidth="1"/>
    <col min="5079" max="5079" width="11.7109375" customWidth="1"/>
    <col min="5080" max="5085" width="13" customWidth="1"/>
    <col min="5087" max="5087" width="10.5703125" bestFit="1" customWidth="1"/>
    <col min="5334" max="5334" width="20.140625" bestFit="1" customWidth="1"/>
    <col min="5335" max="5335" width="11.7109375" customWidth="1"/>
    <col min="5336" max="5341" width="13" customWidth="1"/>
    <col min="5343" max="5343" width="10.5703125" bestFit="1" customWidth="1"/>
    <col min="5590" max="5590" width="20.140625" bestFit="1" customWidth="1"/>
    <col min="5591" max="5591" width="11.7109375" customWidth="1"/>
    <col min="5592" max="5597" width="13" customWidth="1"/>
    <col min="5599" max="5599" width="10.5703125" bestFit="1" customWidth="1"/>
    <col min="5846" max="5846" width="20.140625" bestFit="1" customWidth="1"/>
    <col min="5847" max="5847" width="11.7109375" customWidth="1"/>
    <col min="5848" max="5853" width="13" customWidth="1"/>
    <col min="5855" max="5855" width="10.5703125" bestFit="1" customWidth="1"/>
    <col min="6102" max="6102" width="20.140625" bestFit="1" customWidth="1"/>
    <col min="6103" max="6103" width="11.7109375" customWidth="1"/>
    <col min="6104" max="6109" width="13" customWidth="1"/>
    <col min="6111" max="6111" width="10.5703125" bestFit="1" customWidth="1"/>
    <col min="6358" max="6358" width="20.140625" bestFit="1" customWidth="1"/>
    <col min="6359" max="6359" width="11.7109375" customWidth="1"/>
    <col min="6360" max="6365" width="13" customWidth="1"/>
    <col min="6367" max="6367" width="10.5703125" bestFit="1" customWidth="1"/>
    <col min="6614" max="6614" width="20.140625" bestFit="1" customWidth="1"/>
    <col min="6615" max="6615" width="11.7109375" customWidth="1"/>
    <col min="6616" max="6621" width="13" customWidth="1"/>
    <col min="6623" max="6623" width="10.5703125" bestFit="1" customWidth="1"/>
    <col min="6870" max="6870" width="20.140625" bestFit="1" customWidth="1"/>
    <col min="6871" max="6871" width="11.7109375" customWidth="1"/>
    <col min="6872" max="6877" width="13" customWidth="1"/>
    <col min="6879" max="6879" width="10.5703125" bestFit="1" customWidth="1"/>
    <col min="7126" max="7126" width="20.140625" bestFit="1" customWidth="1"/>
    <col min="7127" max="7127" width="11.7109375" customWidth="1"/>
    <col min="7128" max="7133" width="13" customWidth="1"/>
    <col min="7135" max="7135" width="10.5703125" bestFit="1" customWidth="1"/>
    <col min="7382" max="7382" width="20.140625" bestFit="1" customWidth="1"/>
    <col min="7383" max="7383" width="11.7109375" customWidth="1"/>
    <col min="7384" max="7389" width="13" customWidth="1"/>
    <col min="7391" max="7391" width="10.5703125" bestFit="1" customWidth="1"/>
    <col min="7638" max="7638" width="20.140625" bestFit="1" customWidth="1"/>
    <col min="7639" max="7639" width="11.7109375" customWidth="1"/>
    <col min="7640" max="7645" width="13" customWidth="1"/>
    <col min="7647" max="7647" width="10.5703125" bestFit="1" customWidth="1"/>
    <col min="7894" max="7894" width="20.140625" bestFit="1" customWidth="1"/>
    <col min="7895" max="7895" width="11.7109375" customWidth="1"/>
    <col min="7896" max="7901" width="13" customWidth="1"/>
    <col min="7903" max="7903" width="10.5703125" bestFit="1" customWidth="1"/>
    <col min="8150" max="8150" width="20.140625" bestFit="1" customWidth="1"/>
    <col min="8151" max="8151" width="11.7109375" customWidth="1"/>
    <col min="8152" max="8157" width="13" customWidth="1"/>
    <col min="8159" max="8159" width="10.5703125" bestFit="1" customWidth="1"/>
    <col min="8406" max="8406" width="20.140625" bestFit="1" customWidth="1"/>
    <col min="8407" max="8407" width="11.7109375" customWidth="1"/>
    <col min="8408" max="8413" width="13" customWidth="1"/>
    <col min="8415" max="8415" width="10.5703125" bestFit="1" customWidth="1"/>
    <col min="8662" max="8662" width="20.140625" bestFit="1" customWidth="1"/>
    <col min="8663" max="8663" width="11.7109375" customWidth="1"/>
    <col min="8664" max="8669" width="13" customWidth="1"/>
    <col min="8671" max="8671" width="10.5703125" bestFit="1" customWidth="1"/>
    <col min="8918" max="8918" width="20.140625" bestFit="1" customWidth="1"/>
    <col min="8919" max="8919" width="11.7109375" customWidth="1"/>
    <col min="8920" max="8925" width="13" customWidth="1"/>
    <col min="8927" max="8927" width="10.5703125" bestFit="1" customWidth="1"/>
    <col min="9174" max="9174" width="20.140625" bestFit="1" customWidth="1"/>
    <col min="9175" max="9175" width="11.7109375" customWidth="1"/>
    <col min="9176" max="9181" width="13" customWidth="1"/>
    <col min="9183" max="9183" width="10.5703125" bestFit="1" customWidth="1"/>
    <col min="9430" max="9430" width="20.140625" bestFit="1" customWidth="1"/>
    <col min="9431" max="9431" width="11.7109375" customWidth="1"/>
    <col min="9432" max="9437" width="13" customWidth="1"/>
    <col min="9439" max="9439" width="10.5703125" bestFit="1" customWidth="1"/>
    <col min="9686" max="9686" width="20.140625" bestFit="1" customWidth="1"/>
    <col min="9687" max="9687" width="11.7109375" customWidth="1"/>
    <col min="9688" max="9693" width="13" customWidth="1"/>
    <col min="9695" max="9695" width="10.5703125" bestFit="1" customWidth="1"/>
    <col min="9942" max="9942" width="20.140625" bestFit="1" customWidth="1"/>
    <col min="9943" max="9943" width="11.7109375" customWidth="1"/>
    <col min="9944" max="9949" width="13" customWidth="1"/>
    <col min="9951" max="9951" width="10.5703125" bestFit="1" customWidth="1"/>
    <col min="10198" max="10198" width="20.140625" bestFit="1" customWidth="1"/>
    <col min="10199" max="10199" width="11.7109375" customWidth="1"/>
    <col min="10200" max="10205" width="13" customWidth="1"/>
    <col min="10207" max="10207" width="10.5703125" bestFit="1" customWidth="1"/>
    <col min="10454" max="10454" width="20.140625" bestFit="1" customWidth="1"/>
    <col min="10455" max="10455" width="11.7109375" customWidth="1"/>
    <col min="10456" max="10461" width="13" customWidth="1"/>
    <col min="10463" max="10463" width="10.5703125" bestFit="1" customWidth="1"/>
    <col min="10710" max="10710" width="20.140625" bestFit="1" customWidth="1"/>
    <col min="10711" max="10711" width="11.7109375" customWidth="1"/>
    <col min="10712" max="10717" width="13" customWidth="1"/>
    <col min="10719" max="10719" width="10.5703125" bestFit="1" customWidth="1"/>
    <col min="10966" max="10966" width="20.140625" bestFit="1" customWidth="1"/>
    <col min="10967" max="10967" width="11.7109375" customWidth="1"/>
    <col min="10968" max="10973" width="13" customWidth="1"/>
    <col min="10975" max="10975" width="10.5703125" bestFit="1" customWidth="1"/>
    <col min="11222" max="11222" width="20.140625" bestFit="1" customWidth="1"/>
    <col min="11223" max="11223" width="11.7109375" customWidth="1"/>
    <col min="11224" max="11229" width="13" customWidth="1"/>
    <col min="11231" max="11231" width="10.5703125" bestFit="1" customWidth="1"/>
    <col min="11478" max="11478" width="20.140625" bestFit="1" customWidth="1"/>
    <col min="11479" max="11479" width="11.7109375" customWidth="1"/>
    <col min="11480" max="11485" width="13" customWidth="1"/>
    <col min="11487" max="11487" width="10.5703125" bestFit="1" customWidth="1"/>
    <col min="11734" max="11734" width="20.140625" bestFit="1" customWidth="1"/>
    <col min="11735" max="11735" width="11.7109375" customWidth="1"/>
    <col min="11736" max="11741" width="13" customWidth="1"/>
    <col min="11743" max="11743" width="10.5703125" bestFit="1" customWidth="1"/>
    <col min="11990" max="11990" width="20.140625" bestFit="1" customWidth="1"/>
    <col min="11991" max="11991" width="11.7109375" customWidth="1"/>
    <col min="11992" max="11997" width="13" customWidth="1"/>
    <col min="11999" max="11999" width="10.5703125" bestFit="1" customWidth="1"/>
    <col min="12246" max="12246" width="20.140625" bestFit="1" customWidth="1"/>
    <col min="12247" max="12247" width="11.7109375" customWidth="1"/>
    <col min="12248" max="12253" width="13" customWidth="1"/>
    <col min="12255" max="12255" width="10.5703125" bestFit="1" customWidth="1"/>
    <col min="12502" max="12502" width="20.140625" bestFit="1" customWidth="1"/>
    <col min="12503" max="12503" width="11.7109375" customWidth="1"/>
    <col min="12504" max="12509" width="13" customWidth="1"/>
    <col min="12511" max="12511" width="10.5703125" bestFit="1" customWidth="1"/>
    <col min="12758" max="12758" width="20.140625" bestFit="1" customWidth="1"/>
    <col min="12759" max="12759" width="11.7109375" customWidth="1"/>
    <col min="12760" max="12765" width="13" customWidth="1"/>
    <col min="12767" max="12767" width="10.5703125" bestFit="1" customWidth="1"/>
    <col min="13014" max="13014" width="20.140625" bestFit="1" customWidth="1"/>
    <col min="13015" max="13015" width="11.7109375" customWidth="1"/>
    <col min="13016" max="13021" width="13" customWidth="1"/>
    <col min="13023" max="13023" width="10.5703125" bestFit="1" customWidth="1"/>
    <col min="13270" max="13270" width="20.140625" bestFit="1" customWidth="1"/>
    <col min="13271" max="13271" width="11.7109375" customWidth="1"/>
    <col min="13272" max="13277" width="13" customWidth="1"/>
    <col min="13279" max="13279" width="10.5703125" bestFit="1" customWidth="1"/>
    <col min="13526" max="13526" width="20.140625" bestFit="1" customWidth="1"/>
    <col min="13527" max="13527" width="11.7109375" customWidth="1"/>
    <col min="13528" max="13533" width="13" customWidth="1"/>
    <col min="13535" max="13535" width="10.5703125" bestFit="1" customWidth="1"/>
    <col min="13782" max="13782" width="20.140625" bestFit="1" customWidth="1"/>
    <col min="13783" max="13783" width="11.7109375" customWidth="1"/>
    <col min="13784" max="13789" width="13" customWidth="1"/>
    <col min="13791" max="13791" width="10.5703125" bestFit="1" customWidth="1"/>
    <col min="14038" max="14038" width="20.140625" bestFit="1" customWidth="1"/>
    <col min="14039" max="14039" width="11.7109375" customWidth="1"/>
    <col min="14040" max="14045" width="13" customWidth="1"/>
    <col min="14047" max="14047" width="10.5703125" bestFit="1" customWidth="1"/>
    <col min="14294" max="14294" width="20.140625" bestFit="1" customWidth="1"/>
    <col min="14295" max="14295" width="11.7109375" customWidth="1"/>
    <col min="14296" max="14301" width="13" customWidth="1"/>
    <col min="14303" max="14303" width="10.5703125" bestFit="1" customWidth="1"/>
    <col min="14550" max="14550" width="20.140625" bestFit="1" customWidth="1"/>
    <col min="14551" max="14551" width="11.7109375" customWidth="1"/>
    <col min="14552" max="14557" width="13" customWidth="1"/>
    <col min="14559" max="14559" width="10.5703125" bestFit="1" customWidth="1"/>
    <col min="14806" max="14806" width="20.140625" bestFit="1" customWidth="1"/>
    <col min="14807" max="14807" width="11.7109375" customWidth="1"/>
    <col min="14808" max="14813" width="13" customWidth="1"/>
    <col min="14815" max="14815" width="10.5703125" bestFit="1" customWidth="1"/>
    <col min="15062" max="15062" width="20.140625" bestFit="1" customWidth="1"/>
    <col min="15063" max="15063" width="11.7109375" customWidth="1"/>
    <col min="15064" max="15069" width="13" customWidth="1"/>
    <col min="15071" max="15071" width="10.5703125" bestFit="1" customWidth="1"/>
    <col min="15318" max="15318" width="20.140625" bestFit="1" customWidth="1"/>
    <col min="15319" max="15319" width="11.7109375" customWidth="1"/>
    <col min="15320" max="15325" width="13" customWidth="1"/>
    <col min="15327" max="15327" width="10.5703125" bestFit="1" customWidth="1"/>
    <col min="15574" max="15574" width="20.140625" bestFit="1" customWidth="1"/>
    <col min="15575" max="15575" width="11.7109375" customWidth="1"/>
    <col min="15576" max="15581" width="13" customWidth="1"/>
    <col min="15583" max="15583" width="10.5703125" bestFit="1" customWidth="1"/>
    <col min="15830" max="15830" width="20.140625" bestFit="1" customWidth="1"/>
    <col min="15831" max="15831" width="11.7109375" customWidth="1"/>
    <col min="15832" max="15837" width="13" customWidth="1"/>
    <col min="15839" max="15839" width="10.5703125" bestFit="1" customWidth="1"/>
    <col min="16086" max="16086" width="20.140625" bestFit="1" customWidth="1"/>
    <col min="16087" max="16087" width="11.7109375" customWidth="1"/>
    <col min="16088" max="16093" width="13" customWidth="1"/>
    <col min="16095" max="16095" width="10.5703125" bestFit="1" customWidth="1"/>
  </cols>
  <sheetData>
    <row r="1" spans="1:9" ht="23.25" x14ac:dyDescent="0.35">
      <c r="A1" s="2623" t="s">
        <v>299</v>
      </c>
      <c r="B1" s="2624"/>
      <c r="C1" s="2624"/>
      <c r="D1" s="2624"/>
      <c r="E1" s="2624"/>
      <c r="F1" s="2624"/>
      <c r="G1" s="2624"/>
      <c r="H1" s="2624"/>
      <c r="I1" s="2625"/>
    </row>
    <row r="2" spans="1:9" ht="23.25" x14ac:dyDescent="0.35">
      <c r="A2" s="2305" t="s">
        <v>300</v>
      </c>
      <c r="B2" s="2306"/>
      <c r="C2" s="2306"/>
      <c r="D2" s="2306"/>
      <c r="E2" s="2306"/>
      <c r="F2" s="2306"/>
      <c r="G2" s="2306"/>
      <c r="H2" s="2306"/>
      <c r="I2" s="2307"/>
    </row>
    <row r="3" spans="1:9" ht="23.25" x14ac:dyDescent="0.35">
      <c r="A3" s="2305" t="s">
        <v>305</v>
      </c>
      <c r="B3" s="2306"/>
      <c r="C3" s="2306"/>
      <c r="D3" s="2306"/>
      <c r="E3" s="2306"/>
      <c r="F3" s="2306"/>
      <c r="G3" s="2306"/>
      <c r="H3" s="2306"/>
      <c r="I3" s="2307"/>
    </row>
    <row r="4" spans="1:9" ht="23.25" x14ac:dyDescent="0.35">
      <c r="A4" s="2305" t="s">
        <v>205</v>
      </c>
      <c r="B4" s="2306"/>
      <c r="C4" s="2306"/>
      <c r="D4" s="2306"/>
      <c r="E4" s="2306"/>
      <c r="F4" s="2306"/>
      <c r="G4" s="2306"/>
      <c r="H4" s="2306"/>
      <c r="I4" s="2307"/>
    </row>
    <row r="5" spans="1:9" ht="11.25" customHeight="1" x14ac:dyDescent="0.35">
      <c r="A5" s="2626"/>
      <c r="B5" s="2627"/>
      <c r="C5" s="2627"/>
      <c r="D5" s="2627"/>
      <c r="E5" s="2627"/>
      <c r="F5" s="2627"/>
      <c r="G5" s="2627"/>
      <c r="H5" s="2627"/>
      <c r="I5" s="2628"/>
    </row>
    <row r="6" spans="1:9" ht="36.75" customHeight="1" x14ac:dyDescent="0.2">
      <c r="A6" s="2652" t="s">
        <v>301</v>
      </c>
      <c r="B6" s="2655" t="s">
        <v>963</v>
      </c>
      <c r="C6" s="2656"/>
      <c r="D6" s="2656"/>
      <c r="E6" s="2657"/>
      <c r="F6" s="2655" t="s">
        <v>962</v>
      </c>
      <c r="G6" s="2656"/>
      <c r="H6" s="2657"/>
      <c r="I6" s="2633" t="s">
        <v>306</v>
      </c>
    </row>
    <row r="7" spans="1:9" ht="98.25" thickBot="1" x14ac:dyDescent="0.25">
      <c r="A7" s="2653"/>
      <c r="B7" s="2106" t="s">
        <v>670</v>
      </c>
      <c r="C7" s="2106" t="s">
        <v>966</v>
      </c>
      <c r="D7" s="2107" t="s">
        <v>967</v>
      </c>
      <c r="E7" s="2108" t="s">
        <v>968</v>
      </c>
      <c r="F7" s="2109" t="s">
        <v>302</v>
      </c>
      <c r="G7" s="2107" t="s">
        <v>303</v>
      </c>
      <c r="H7" s="2110" t="s">
        <v>307</v>
      </c>
      <c r="I7" s="2654"/>
    </row>
    <row r="8" spans="1:9" ht="25.5" customHeight="1" x14ac:dyDescent="0.2">
      <c r="A8" s="934"/>
      <c r="B8" s="2644" t="s">
        <v>964</v>
      </c>
      <c r="C8" s="2639"/>
      <c r="D8" s="2639"/>
      <c r="E8" s="2639"/>
      <c r="F8" s="2639"/>
      <c r="G8" s="2639"/>
      <c r="H8" s="2639"/>
      <c r="I8" s="2645"/>
    </row>
    <row r="9" spans="1:9" ht="12.75" customHeight="1" x14ac:dyDescent="0.2">
      <c r="A9" s="934"/>
      <c r="B9" s="2649" t="s">
        <v>64</v>
      </c>
      <c r="C9" s="2650"/>
      <c r="D9" s="2650"/>
      <c r="E9" s="2650"/>
      <c r="F9" s="2650"/>
      <c r="G9" s="2650"/>
      <c r="H9" s="2650"/>
      <c r="I9" s="2651"/>
    </row>
    <row r="10" spans="1:9" ht="5.25" customHeight="1" x14ac:dyDescent="0.2">
      <c r="A10" s="934"/>
      <c r="B10" s="2649"/>
      <c r="C10" s="2650"/>
      <c r="D10" s="2650"/>
      <c r="E10" s="2650"/>
      <c r="F10" s="2650"/>
      <c r="G10" s="2650"/>
      <c r="H10" s="2650"/>
      <c r="I10" s="2651"/>
    </row>
    <row r="11" spans="1:9" ht="15.75" x14ac:dyDescent="0.25">
      <c r="A11" s="1409">
        <v>2008</v>
      </c>
      <c r="B11" s="1410">
        <v>1201.5719999999999</v>
      </c>
      <c r="C11" s="1410">
        <v>819.40200000000004</v>
      </c>
      <c r="D11" s="1411">
        <v>520.75300000000004</v>
      </c>
      <c r="E11" s="1412">
        <v>2541.7269999999999</v>
      </c>
      <c r="F11" s="1413">
        <v>1356.9749999999999</v>
      </c>
      <c r="G11" s="1411">
        <v>10586.120999999999</v>
      </c>
      <c r="H11" s="1414">
        <v>11943.096</v>
      </c>
      <c r="I11" s="1415">
        <v>14484.823</v>
      </c>
    </row>
    <row r="12" spans="1:9" ht="15.75" x14ac:dyDescent="0.25">
      <c r="A12" s="1409"/>
      <c r="B12" s="1410"/>
      <c r="C12" s="1410"/>
      <c r="D12" s="1411"/>
      <c r="E12" s="1412"/>
      <c r="F12" s="1413"/>
      <c r="G12" s="1411"/>
      <c r="H12" s="1414"/>
      <c r="I12" s="1415"/>
    </row>
    <row r="13" spans="1:9" ht="15.75" x14ac:dyDescent="0.25">
      <c r="A13" s="1409">
        <v>2009</v>
      </c>
      <c r="B13" s="1410">
        <v>1418.134</v>
      </c>
      <c r="C13" s="1410">
        <v>735.67700000000002</v>
      </c>
      <c r="D13" s="1411">
        <v>468.25799999999998</v>
      </c>
      <c r="E13" s="1412">
        <v>2622.069</v>
      </c>
      <c r="F13" s="1413">
        <v>1361.1079999999999</v>
      </c>
      <c r="G13" s="1411">
        <v>9649.4169999999995</v>
      </c>
      <c r="H13" s="1414">
        <v>11010.525</v>
      </c>
      <c r="I13" s="1415">
        <v>13632.593999999999</v>
      </c>
    </row>
    <row r="14" spans="1:9" ht="15.75" x14ac:dyDescent="0.25">
      <c r="A14" s="1409"/>
      <c r="B14" s="1410"/>
      <c r="C14" s="1410"/>
      <c r="D14" s="1411"/>
      <c r="E14" s="1412"/>
      <c r="F14" s="1413"/>
      <c r="G14" s="1411"/>
      <c r="H14" s="1414"/>
      <c r="I14" s="1415"/>
    </row>
    <row r="15" spans="1:9" ht="15.75" x14ac:dyDescent="0.25">
      <c r="A15" s="1409">
        <v>2010</v>
      </c>
      <c r="B15" s="1410">
        <v>1727.925</v>
      </c>
      <c r="C15" s="1410">
        <v>968.524</v>
      </c>
      <c r="D15" s="1411">
        <v>553.822</v>
      </c>
      <c r="E15" s="1412">
        <v>3250.2710000000002</v>
      </c>
      <c r="F15" s="1413">
        <v>1424.9259999999999</v>
      </c>
      <c r="G15" s="1411">
        <v>8943.0820000000003</v>
      </c>
      <c r="H15" s="1414">
        <v>10368.008</v>
      </c>
      <c r="I15" s="1415">
        <v>13618.279</v>
      </c>
    </row>
    <row r="16" spans="1:9" ht="15.75" x14ac:dyDescent="0.25">
      <c r="A16" s="1409"/>
      <c r="B16" s="1410"/>
      <c r="C16" s="1410"/>
      <c r="D16" s="1411"/>
      <c r="E16" s="1412"/>
      <c r="F16" s="1413" t="s">
        <v>15</v>
      </c>
      <c r="G16" s="1411"/>
      <c r="H16" s="1414"/>
      <c r="I16" s="1415"/>
    </row>
    <row r="17" spans="1:9" ht="15.75" x14ac:dyDescent="0.25">
      <c r="A17" s="1416">
        <v>2011</v>
      </c>
      <c r="B17" s="1417">
        <v>1532.5340000000001</v>
      </c>
      <c r="C17" s="1417">
        <v>1040.2760000000001</v>
      </c>
      <c r="D17" s="1418">
        <v>584.94799999999998</v>
      </c>
      <c r="E17" s="1419">
        <v>3157.7580000000003</v>
      </c>
      <c r="F17" s="1420">
        <v>1446.664</v>
      </c>
      <c r="G17" s="1418">
        <v>8016.5789999999997</v>
      </c>
      <c r="H17" s="1421">
        <v>9463.2430000000004</v>
      </c>
      <c r="I17" s="1422">
        <v>12621.001</v>
      </c>
    </row>
    <row r="18" spans="1:9" ht="15.75" x14ac:dyDescent="0.25">
      <c r="A18" s="1416"/>
      <c r="B18" s="1417"/>
      <c r="C18" s="1417"/>
      <c r="D18" s="1418"/>
      <c r="E18" s="1419"/>
      <c r="F18" s="1420"/>
      <c r="G18" s="1418"/>
      <c r="H18" s="1421"/>
      <c r="I18" s="1422"/>
    </row>
    <row r="19" spans="1:9" ht="15.75" x14ac:dyDescent="0.25">
      <c r="A19" s="1416">
        <v>2012</v>
      </c>
      <c r="B19" s="1417">
        <v>1645.99</v>
      </c>
      <c r="C19" s="1417">
        <v>1016.37</v>
      </c>
      <c r="D19" s="1418">
        <v>563.53200000000004</v>
      </c>
      <c r="E19" s="1419">
        <v>3225.8920000000003</v>
      </c>
      <c r="F19" s="1420">
        <v>1491.1890000000001</v>
      </c>
      <c r="G19" s="1418">
        <v>7280.91</v>
      </c>
      <c r="H19" s="1421">
        <v>8772.0990000000002</v>
      </c>
      <c r="I19" s="1422">
        <v>11997.991</v>
      </c>
    </row>
    <row r="20" spans="1:9" x14ac:dyDescent="0.2">
      <c r="A20" s="937"/>
      <c r="B20" s="365"/>
      <c r="C20" s="365"/>
      <c r="D20" s="366"/>
      <c r="E20" s="367"/>
      <c r="F20" s="368"/>
      <c r="G20" s="366"/>
      <c r="H20" s="367"/>
      <c r="I20" s="938"/>
    </row>
    <row r="21" spans="1:9" ht="15" customHeight="1" x14ac:dyDescent="0.2">
      <c r="A21" s="934"/>
      <c r="B21" s="2646" t="s">
        <v>965</v>
      </c>
      <c r="C21" s="2647"/>
      <c r="D21" s="2647"/>
      <c r="E21" s="2647"/>
      <c r="F21" s="2647"/>
      <c r="G21" s="2647"/>
      <c r="H21" s="2647"/>
      <c r="I21" s="2648"/>
    </row>
    <row r="22" spans="1:9" ht="14.25" customHeight="1" x14ac:dyDescent="0.2">
      <c r="A22" s="939"/>
      <c r="B22" s="2644"/>
      <c r="C22" s="2639"/>
      <c r="D22" s="2639"/>
      <c r="E22" s="2639"/>
      <c r="F22" s="2639"/>
      <c r="G22" s="2639"/>
      <c r="H22" s="2639"/>
      <c r="I22" s="2645"/>
    </row>
    <row r="23" spans="1:9" ht="7.5" customHeight="1" x14ac:dyDescent="0.2">
      <c r="A23" s="934"/>
      <c r="B23" s="2649"/>
      <c r="C23" s="2650"/>
      <c r="D23" s="2650"/>
      <c r="E23" s="2650"/>
      <c r="F23" s="2650"/>
      <c r="G23" s="2650"/>
      <c r="H23" s="2650"/>
      <c r="I23" s="2651"/>
    </row>
    <row r="24" spans="1:9" ht="15.75" x14ac:dyDescent="0.25">
      <c r="A24" s="1409">
        <v>2008</v>
      </c>
      <c r="B24" s="1423">
        <v>8.2953861431375439E-2</v>
      </c>
      <c r="C24" s="1423">
        <v>5.6569693671783217E-2</v>
      </c>
      <c r="D24" s="1424">
        <v>3.5951630199416315E-2</v>
      </c>
      <c r="E24" s="1425">
        <v>0.175475185302575</v>
      </c>
      <c r="F24" s="1426">
        <v>9.3682539303379816E-2</v>
      </c>
      <c r="G24" s="1424">
        <v>0.73084227539404512</v>
      </c>
      <c r="H24" s="1427">
        <v>0.824524814697425</v>
      </c>
      <c r="I24" s="1428">
        <v>1</v>
      </c>
    </row>
    <row r="25" spans="1:9" ht="15.75" x14ac:dyDescent="0.25">
      <c r="A25" s="1409"/>
      <c r="B25" s="1429"/>
      <c r="C25" s="1429"/>
      <c r="D25" s="1430"/>
      <c r="E25" s="1425"/>
      <c r="F25" s="1431"/>
      <c r="G25" s="1430"/>
      <c r="H25" s="1432"/>
      <c r="I25" s="1428"/>
    </row>
    <row r="26" spans="1:9" ht="15.75" x14ac:dyDescent="0.25">
      <c r="A26" s="1409">
        <v>2009</v>
      </c>
      <c r="B26" s="1423">
        <v>0.10402525007346365</v>
      </c>
      <c r="C26" s="1423">
        <v>5.3964564630913238E-2</v>
      </c>
      <c r="D26" s="1424">
        <v>3.4348415275918878E-2</v>
      </c>
      <c r="E26" s="1425">
        <v>0.19233822998029576</v>
      </c>
      <c r="F26" s="1426">
        <v>9.9842187040852237E-2</v>
      </c>
      <c r="G26" s="1424">
        <v>0.70781958297885206</v>
      </c>
      <c r="H26" s="1427">
        <v>0.80766177001970429</v>
      </c>
      <c r="I26" s="1428">
        <v>1</v>
      </c>
    </row>
    <row r="27" spans="1:9" ht="15.75" x14ac:dyDescent="0.25">
      <c r="A27" s="1409"/>
      <c r="B27" s="1429"/>
      <c r="C27" s="1429"/>
      <c r="D27" s="1430"/>
      <c r="E27" s="1425"/>
      <c r="F27" s="1431"/>
      <c r="G27" s="1430"/>
      <c r="H27" s="1432"/>
      <c r="I27" s="1433"/>
    </row>
    <row r="28" spans="1:9" ht="15.75" x14ac:dyDescent="0.25">
      <c r="A28" s="1409">
        <v>2010</v>
      </c>
      <c r="B28" s="1423">
        <v>0.12688277277914484</v>
      </c>
      <c r="C28" s="1423">
        <v>7.1119412372150692E-2</v>
      </c>
      <c r="D28" s="1424">
        <v>4.0667546905155928E-2</v>
      </c>
      <c r="E28" s="1425">
        <v>0.23866973205645145</v>
      </c>
      <c r="F28" s="1426">
        <v>0.10463333876475873</v>
      </c>
      <c r="G28" s="1424">
        <v>0.65669692917878975</v>
      </c>
      <c r="H28" s="1427">
        <v>0.76133026794354852</v>
      </c>
      <c r="I28" s="1428">
        <v>1</v>
      </c>
    </row>
    <row r="29" spans="1:9" ht="15.75" x14ac:dyDescent="0.25">
      <c r="A29" s="1409"/>
      <c r="B29" s="1429"/>
      <c r="C29" s="1429"/>
      <c r="D29" s="1430"/>
      <c r="E29" s="1425"/>
      <c r="F29" s="1431"/>
      <c r="G29" s="1430"/>
      <c r="H29" s="1432"/>
      <c r="I29" s="1434"/>
    </row>
    <row r="30" spans="1:9" ht="15.75" x14ac:dyDescent="0.25">
      <c r="A30" s="1416">
        <v>2011</v>
      </c>
      <c r="B30" s="1435">
        <v>0.121</v>
      </c>
      <c r="C30" s="1435">
        <v>8.2000000000000003E-2</v>
      </c>
      <c r="D30" s="1436">
        <v>4.5999999999999999E-2</v>
      </c>
      <c r="E30" s="1437">
        <v>0.249</v>
      </c>
      <c r="F30" s="1438">
        <v>0.1154</v>
      </c>
      <c r="G30" s="1436">
        <v>0.63539999999999996</v>
      </c>
      <c r="H30" s="1439">
        <v>0.75079999999999991</v>
      </c>
      <c r="I30" s="1440">
        <v>0.99979999999999991</v>
      </c>
    </row>
    <row r="31" spans="1:9" ht="15.75" x14ac:dyDescent="0.25">
      <c r="A31" s="1416"/>
      <c r="B31" s="1435"/>
      <c r="C31" s="1435"/>
      <c r="D31" s="1436"/>
      <c r="E31" s="1437"/>
      <c r="F31" s="1438"/>
      <c r="G31" s="1436"/>
      <c r="H31" s="1439"/>
      <c r="I31" s="1440"/>
    </row>
    <row r="32" spans="1:9" ht="15.75" x14ac:dyDescent="0.25">
      <c r="A32" s="1416">
        <v>2012</v>
      </c>
      <c r="B32" s="1435">
        <v>0.13700000000000001</v>
      </c>
      <c r="C32" s="1435">
        <v>8.5000000000000006E-2</v>
      </c>
      <c r="D32" s="1436">
        <v>4.7E-2</v>
      </c>
      <c r="E32" s="1437">
        <v>0.26900000000000002</v>
      </c>
      <c r="F32" s="1438">
        <v>0.124</v>
      </c>
      <c r="G32" s="1436">
        <v>0.60699999999999998</v>
      </c>
      <c r="H32" s="1439">
        <v>0.73099999999999998</v>
      </c>
      <c r="I32" s="1440">
        <v>1</v>
      </c>
    </row>
    <row r="33" spans="1:9" ht="13.5" thickBot="1" x14ac:dyDescent="0.25">
      <c r="A33" s="940"/>
      <c r="B33" s="941"/>
      <c r="C33" s="941"/>
      <c r="D33" s="942"/>
      <c r="E33" s="943"/>
      <c r="F33" s="944"/>
      <c r="G33" s="942"/>
      <c r="H33" s="943"/>
      <c r="I33" s="945"/>
    </row>
    <row r="35" spans="1:9" x14ac:dyDescent="0.2">
      <c r="A35" s="2311" t="s">
        <v>304</v>
      </c>
      <c r="B35" s="2311"/>
      <c r="C35" s="2311"/>
      <c r="D35" s="2311"/>
      <c r="E35" s="2311"/>
      <c r="F35" s="2311"/>
      <c r="G35" s="2311"/>
      <c r="H35" s="2311"/>
      <c r="I35" s="2311"/>
    </row>
    <row r="36" spans="1:9" x14ac:dyDescent="0.2">
      <c r="A36" s="2311" t="s">
        <v>672</v>
      </c>
      <c r="B36" s="2311"/>
      <c r="C36" s="2311"/>
      <c r="D36" s="2311"/>
      <c r="E36" s="2311"/>
      <c r="F36" s="2311"/>
      <c r="G36" s="2311"/>
      <c r="H36" s="2311"/>
      <c r="I36" s="2311"/>
    </row>
    <row r="37" spans="1:9" x14ac:dyDescent="0.2">
      <c r="A37" s="2311" t="s">
        <v>308</v>
      </c>
      <c r="B37" s="2311"/>
      <c r="C37" s="2311"/>
      <c r="D37" s="2311"/>
      <c r="E37" s="2311"/>
      <c r="F37" s="2311"/>
      <c r="G37" s="2311"/>
      <c r="H37" s="2311"/>
      <c r="I37" s="2311"/>
    </row>
    <row r="38" spans="1:9" x14ac:dyDescent="0.2">
      <c r="A38" s="2311" t="s">
        <v>309</v>
      </c>
      <c r="B38" s="2311"/>
      <c r="C38" s="2311"/>
      <c r="D38" s="2311"/>
      <c r="E38" s="2311"/>
      <c r="F38" s="2311"/>
      <c r="G38" s="2311"/>
      <c r="H38" s="2311"/>
      <c r="I38" s="2311"/>
    </row>
  </sheetData>
  <mergeCells count="18">
    <mergeCell ref="A1:I1"/>
    <mergeCell ref="A2:I2"/>
    <mergeCell ref="A3:I3"/>
    <mergeCell ref="A5:I5"/>
    <mergeCell ref="A6:A7"/>
    <mergeCell ref="I6:I7"/>
    <mergeCell ref="A4:I4"/>
    <mergeCell ref="B6:E6"/>
    <mergeCell ref="F6:H6"/>
    <mergeCell ref="B8:I8"/>
    <mergeCell ref="B21:I22"/>
    <mergeCell ref="B23:I23"/>
    <mergeCell ref="B9:I9"/>
    <mergeCell ref="A38:I38"/>
    <mergeCell ref="A35:I35"/>
    <mergeCell ref="A36:I36"/>
    <mergeCell ref="A37:I37"/>
    <mergeCell ref="B10:I10"/>
  </mergeCells>
  <printOptions horizontalCentered="1"/>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E42"/>
  <sheetViews>
    <sheetView workbookViewId="0"/>
  </sheetViews>
  <sheetFormatPr defaultRowHeight="12.75" x14ac:dyDescent="0.2"/>
  <cols>
    <col min="1" max="5" width="25.7109375" style="28" customWidth="1"/>
    <col min="6" max="16384" width="9.140625" style="28"/>
  </cols>
  <sheetData>
    <row r="1" spans="1:5" ht="5.25" customHeight="1" x14ac:dyDescent="0.2">
      <c r="A1" s="1575"/>
      <c r="B1" s="1576"/>
      <c r="C1" s="1576"/>
      <c r="D1" s="1576"/>
      <c r="E1" s="1577"/>
    </row>
    <row r="2" spans="1:5" s="29" customFormat="1" ht="23.25" x14ac:dyDescent="0.2">
      <c r="A2" s="2270" t="s">
        <v>318</v>
      </c>
      <c r="B2" s="2271"/>
      <c r="C2" s="2271"/>
      <c r="D2" s="2271"/>
      <c r="E2" s="2272"/>
    </row>
    <row r="3" spans="1:5" s="30" customFormat="1" ht="23.25" x14ac:dyDescent="0.2">
      <c r="A3" s="2273" t="s">
        <v>319</v>
      </c>
      <c r="B3" s="2274"/>
      <c r="C3" s="2274"/>
      <c r="D3" s="2274"/>
      <c r="E3" s="2275"/>
    </row>
    <row r="4" spans="1:5" ht="30.75" customHeight="1" thickBot="1" x14ac:dyDescent="0.25">
      <c r="A4" s="2276" t="s">
        <v>205</v>
      </c>
      <c r="B4" s="2277"/>
      <c r="C4" s="2277"/>
      <c r="D4" s="2277"/>
      <c r="E4" s="2278"/>
    </row>
    <row r="5" spans="1:5" ht="9.9499999999999993" customHeight="1" x14ac:dyDescent="0.2">
      <c r="A5" s="1859"/>
      <c r="B5" s="1860"/>
      <c r="C5" s="1861"/>
      <c r="D5" s="1861"/>
      <c r="E5" s="1862"/>
    </row>
    <row r="6" spans="1:5" s="31" customFormat="1" ht="12.75" customHeight="1" x14ac:dyDescent="0.2">
      <c r="A6" s="1863"/>
      <c r="B6" s="800" t="s">
        <v>12</v>
      </c>
      <c r="C6" s="1684"/>
      <c r="D6" s="1684" t="s">
        <v>13</v>
      </c>
      <c r="E6" s="1694" t="s">
        <v>14</v>
      </c>
    </row>
    <row r="7" spans="1:5" s="31" customFormat="1" ht="12.75" customHeight="1" x14ac:dyDescent="0.2">
      <c r="A7" s="1863" t="s">
        <v>320</v>
      </c>
      <c r="B7" s="800" t="s">
        <v>16</v>
      </c>
      <c r="C7" s="1684" t="s">
        <v>17</v>
      </c>
      <c r="D7" s="1684" t="s">
        <v>18</v>
      </c>
      <c r="E7" s="1694" t="s">
        <v>19</v>
      </c>
    </row>
    <row r="8" spans="1:5" s="31" customFormat="1" ht="12.75" customHeight="1" x14ac:dyDescent="0.2">
      <c r="A8" s="1863" t="s">
        <v>62</v>
      </c>
      <c r="B8" s="800" t="s">
        <v>20</v>
      </c>
      <c r="C8" s="1684" t="s">
        <v>21</v>
      </c>
      <c r="D8" s="1684" t="s">
        <v>22</v>
      </c>
      <c r="E8" s="1694" t="s">
        <v>23</v>
      </c>
    </row>
    <row r="9" spans="1:5" s="32" customFormat="1" x14ac:dyDescent="0.2">
      <c r="A9" s="1863"/>
      <c r="B9" s="792" t="s">
        <v>24</v>
      </c>
      <c r="C9" s="1695" t="s">
        <v>24</v>
      </c>
      <c r="D9" s="1695" t="s">
        <v>24</v>
      </c>
      <c r="E9" s="1696" t="s">
        <v>24</v>
      </c>
    </row>
    <row r="10" spans="1:5" s="31" customFormat="1" ht="9.9499999999999993" customHeight="1" thickBot="1" x14ac:dyDescent="0.25">
      <c r="A10" s="1864"/>
      <c r="B10" s="1865"/>
      <c r="C10" s="1865"/>
      <c r="D10" s="1866"/>
      <c r="E10" s="1867"/>
    </row>
    <row r="11" spans="1:5" ht="9.9499999999999993" customHeight="1" x14ac:dyDescent="0.2">
      <c r="A11" s="62"/>
      <c r="B11" s="33"/>
      <c r="C11" s="33"/>
      <c r="D11" s="33"/>
      <c r="E11" s="34"/>
    </row>
    <row r="12" spans="1:5" s="31" customFormat="1" ht="18" customHeight="1" x14ac:dyDescent="0.2">
      <c r="A12" s="1868">
        <v>1980</v>
      </c>
      <c r="B12" s="35">
        <v>71</v>
      </c>
      <c r="C12" s="35">
        <v>37</v>
      </c>
      <c r="D12" s="35">
        <v>20</v>
      </c>
      <c r="E12" s="1869">
        <v>14</v>
      </c>
    </row>
    <row r="13" spans="1:5" s="31" customFormat="1" ht="10.5" customHeight="1" x14ac:dyDescent="0.2">
      <c r="A13" s="1870"/>
      <c r="B13" s="37"/>
      <c r="C13" s="37"/>
      <c r="D13" s="37"/>
      <c r="E13" s="38"/>
    </row>
    <row r="14" spans="1:5" s="31" customFormat="1" ht="18" customHeight="1" x14ac:dyDescent="0.2">
      <c r="A14" s="1870">
        <v>1985</v>
      </c>
      <c r="B14" s="37">
        <v>82</v>
      </c>
      <c r="C14" s="37">
        <v>170</v>
      </c>
      <c r="D14" s="37">
        <v>33</v>
      </c>
      <c r="E14" s="38">
        <v>-121</v>
      </c>
    </row>
    <row r="15" spans="1:5" s="31" customFormat="1" ht="10.5" customHeight="1" x14ac:dyDescent="0.2">
      <c r="A15" s="1870"/>
      <c r="B15" s="37"/>
      <c r="C15" s="37"/>
      <c r="D15" s="37"/>
      <c r="E15" s="38"/>
    </row>
    <row r="16" spans="1:5" s="31" customFormat="1" ht="18" customHeight="1" x14ac:dyDescent="0.2">
      <c r="A16" s="1870">
        <v>1990</v>
      </c>
      <c r="B16" s="37">
        <v>659</v>
      </c>
      <c r="C16" s="37">
        <v>369</v>
      </c>
      <c r="D16" s="37">
        <v>63</v>
      </c>
      <c r="E16" s="38">
        <v>227</v>
      </c>
    </row>
    <row r="17" spans="1:5" s="31" customFormat="1" ht="10.5" customHeight="1" x14ac:dyDescent="0.2">
      <c r="A17" s="1870"/>
      <c r="B17" s="37"/>
      <c r="C17" s="37"/>
      <c r="D17" s="37"/>
      <c r="E17" s="38"/>
    </row>
    <row r="18" spans="1:5" s="31" customFormat="1" ht="18" customHeight="1" x14ac:dyDescent="0.2">
      <c r="A18" s="1870">
        <v>1995</v>
      </c>
      <c r="B18" s="37">
        <v>838</v>
      </c>
      <c r="C18" s="37">
        <v>761</v>
      </c>
      <c r="D18" s="37">
        <v>138</v>
      </c>
      <c r="E18" s="38">
        <v>-61</v>
      </c>
    </row>
    <row r="19" spans="1:5" s="31" customFormat="1" ht="18" customHeight="1" x14ac:dyDescent="0.2">
      <c r="A19" s="1868">
        <v>1996</v>
      </c>
      <c r="B19" s="37">
        <v>1146</v>
      </c>
      <c r="C19" s="37">
        <v>790</v>
      </c>
      <c r="D19" s="37">
        <v>150</v>
      </c>
      <c r="E19" s="38">
        <v>206</v>
      </c>
    </row>
    <row r="20" spans="1:5" s="31" customFormat="1" ht="18" customHeight="1" x14ac:dyDescent="0.2">
      <c r="A20" s="1868">
        <v>1997</v>
      </c>
      <c r="B20" s="37">
        <v>1067</v>
      </c>
      <c r="C20" s="37">
        <v>823</v>
      </c>
      <c r="D20" s="37">
        <v>155</v>
      </c>
      <c r="E20" s="38">
        <v>89</v>
      </c>
    </row>
    <row r="21" spans="1:5" s="31" customFormat="1" ht="18" customHeight="1" x14ac:dyDescent="0.2">
      <c r="A21" s="1868">
        <v>1998</v>
      </c>
      <c r="B21" s="37">
        <v>966</v>
      </c>
      <c r="C21" s="37">
        <v>847</v>
      </c>
      <c r="D21" s="37">
        <v>158</v>
      </c>
      <c r="E21" s="38">
        <v>-39</v>
      </c>
    </row>
    <row r="22" spans="1:5" s="31" customFormat="1" ht="18" customHeight="1" x14ac:dyDescent="0.2">
      <c r="A22" s="1868">
        <v>1999</v>
      </c>
      <c r="B22" s="37">
        <v>902</v>
      </c>
      <c r="C22" s="37">
        <v>901</v>
      </c>
      <c r="D22" s="37">
        <v>161</v>
      </c>
      <c r="E22" s="38">
        <v>-160</v>
      </c>
    </row>
    <row r="23" spans="1:5" s="31" customFormat="1" ht="18" customHeight="1" x14ac:dyDescent="0.2">
      <c r="A23" s="1868">
        <v>2000</v>
      </c>
      <c r="B23" s="37">
        <v>807</v>
      </c>
      <c r="C23" s="37">
        <v>902</v>
      </c>
      <c r="D23" s="37">
        <v>167</v>
      </c>
      <c r="E23" s="38">
        <v>-262</v>
      </c>
    </row>
    <row r="24" spans="1:5" s="31" customFormat="1" ht="18" customHeight="1" x14ac:dyDescent="0.2">
      <c r="A24" s="1868">
        <v>2001</v>
      </c>
      <c r="B24" s="37">
        <v>821</v>
      </c>
      <c r="C24" s="37">
        <v>1042</v>
      </c>
      <c r="D24" s="37">
        <v>184</v>
      </c>
      <c r="E24" s="38">
        <v>-405</v>
      </c>
    </row>
    <row r="25" spans="1:5" s="31" customFormat="1" ht="18" customHeight="1" x14ac:dyDescent="0.2">
      <c r="A25" s="1868">
        <v>2002</v>
      </c>
      <c r="B25" s="37">
        <v>787</v>
      </c>
      <c r="C25" s="37">
        <v>1537</v>
      </c>
      <c r="D25" s="37">
        <v>225</v>
      </c>
      <c r="E25" s="38">
        <v>-975</v>
      </c>
    </row>
    <row r="26" spans="1:5" s="31" customFormat="1" ht="18" customHeight="1" x14ac:dyDescent="0.2">
      <c r="A26" s="1868">
        <v>2003</v>
      </c>
      <c r="B26" s="37">
        <v>948</v>
      </c>
      <c r="C26" s="37">
        <v>2488</v>
      </c>
      <c r="D26" s="37">
        <v>290</v>
      </c>
      <c r="E26" s="38">
        <v>-1830</v>
      </c>
    </row>
    <row r="27" spans="1:5" s="31" customFormat="1" ht="18" customHeight="1" x14ac:dyDescent="0.2">
      <c r="A27" s="1868">
        <v>2004</v>
      </c>
      <c r="B27" s="37">
        <v>1458</v>
      </c>
      <c r="C27" s="37">
        <v>3006</v>
      </c>
      <c r="D27" s="37">
        <v>288</v>
      </c>
      <c r="E27" s="38">
        <v>-1836</v>
      </c>
    </row>
    <row r="28" spans="1:5" s="31" customFormat="1" ht="18" customHeight="1" x14ac:dyDescent="0.2">
      <c r="A28" s="1868">
        <v>2005</v>
      </c>
      <c r="B28" s="37">
        <v>1451</v>
      </c>
      <c r="C28" s="37">
        <v>3685</v>
      </c>
      <c r="D28" s="37">
        <v>342</v>
      </c>
      <c r="E28" s="38">
        <v>-2576</v>
      </c>
    </row>
    <row r="29" spans="1:5" s="31" customFormat="1" ht="18" customHeight="1" x14ac:dyDescent="0.2">
      <c r="A29" s="1868">
        <v>2006</v>
      </c>
      <c r="B29" s="37">
        <v>1442</v>
      </c>
      <c r="C29" s="37">
        <v>4082</v>
      </c>
      <c r="D29" s="37">
        <v>405</v>
      </c>
      <c r="E29" s="38">
        <v>-3045</v>
      </c>
    </row>
    <row r="30" spans="1:5" s="31" customFormat="1" ht="18" customHeight="1" x14ac:dyDescent="0.2">
      <c r="A30" s="1868">
        <v>2007</v>
      </c>
      <c r="B30" s="37">
        <v>1476</v>
      </c>
      <c r="C30" s="37">
        <v>4266</v>
      </c>
      <c r="D30" s="37">
        <v>378</v>
      </c>
      <c r="E30" s="38">
        <v>-3168</v>
      </c>
    </row>
    <row r="31" spans="1:5" s="31" customFormat="1" ht="18" customHeight="1" x14ac:dyDescent="0.2">
      <c r="A31" s="1868">
        <v>2008</v>
      </c>
      <c r="B31" s="37">
        <v>1340</v>
      </c>
      <c r="C31" s="37">
        <v>4292</v>
      </c>
      <c r="D31" s="37">
        <v>400</v>
      </c>
      <c r="E31" s="38">
        <v>-3352</v>
      </c>
    </row>
    <row r="32" spans="1:5" s="31" customFormat="1" ht="18" customHeight="1" x14ac:dyDescent="0.2">
      <c r="A32" s="1871" t="s">
        <v>532</v>
      </c>
      <c r="B32" s="37">
        <v>1822</v>
      </c>
      <c r="C32" s="37">
        <v>4478</v>
      </c>
      <c r="D32" s="37">
        <v>417</v>
      </c>
      <c r="E32" s="38">
        <v>-3073</v>
      </c>
    </row>
    <row r="33" spans="1:5" s="31" customFormat="1" ht="18" customHeight="1" x14ac:dyDescent="0.2">
      <c r="A33" s="1871">
        <v>2010</v>
      </c>
      <c r="B33" s="37">
        <v>2231</v>
      </c>
      <c r="C33" s="37">
        <v>5467</v>
      </c>
      <c r="D33" s="37">
        <v>449</v>
      </c>
      <c r="E33" s="38">
        <v>-3685</v>
      </c>
    </row>
    <row r="34" spans="1:5" s="31" customFormat="1" ht="18" customHeight="1" x14ac:dyDescent="0.2">
      <c r="A34" s="1868">
        <v>2011</v>
      </c>
      <c r="B34" s="37">
        <v>2072</v>
      </c>
      <c r="C34" s="37">
        <v>5340</v>
      </c>
      <c r="D34" s="37">
        <v>424</v>
      </c>
      <c r="E34" s="38">
        <v>-3692</v>
      </c>
    </row>
    <row r="35" spans="1:5" s="31" customFormat="1" ht="18" customHeight="1" x14ac:dyDescent="0.2">
      <c r="A35" s="1868">
        <v>2012</v>
      </c>
      <c r="B35" s="37">
        <v>2642</v>
      </c>
      <c r="C35" s="37">
        <v>5384</v>
      </c>
      <c r="D35" s="37">
        <v>443</v>
      </c>
      <c r="E35" s="38">
        <v>-3185</v>
      </c>
    </row>
    <row r="36" spans="1:5" s="31" customFormat="1" ht="18" customHeight="1" x14ac:dyDescent="0.2">
      <c r="A36" s="1868">
        <v>2013</v>
      </c>
      <c r="B36" s="37">
        <v>2943</v>
      </c>
      <c r="C36" s="37">
        <v>5449</v>
      </c>
      <c r="D36" s="37">
        <v>434</v>
      </c>
      <c r="E36" s="38">
        <v>-2940</v>
      </c>
    </row>
    <row r="37" spans="1:5" s="31" customFormat="1" ht="18" customHeight="1" x14ac:dyDescent="0.2">
      <c r="A37" s="1868">
        <v>2014</v>
      </c>
      <c r="B37" s="37">
        <v>3812</v>
      </c>
      <c r="C37" s="37">
        <v>5522</v>
      </c>
      <c r="D37" s="37">
        <v>464</v>
      </c>
      <c r="E37" s="38">
        <v>-2174</v>
      </c>
    </row>
    <row r="38" spans="1:5" ht="13.5" thickBot="1" x14ac:dyDescent="0.25">
      <c r="A38" s="1872"/>
      <c r="B38" s="1831"/>
      <c r="C38" s="1831"/>
      <c r="D38" s="1831"/>
      <c r="E38" s="1834"/>
    </row>
    <row r="39" spans="1:5" x14ac:dyDescent="0.2">
      <c r="A39" s="44"/>
      <c r="B39" s="45"/>
      <c r="C39" s="45"/>
      <c r="D39" s="45"/>
      <c r="E39" s="45"/>
    </row>
    <row r="40" spans="1:5" s="31" customFormat="1" x14ac:dyDescent="0.2">
      <c r="A40" s="2269" t="s">
        <v>656</v>
      </c>
      <c r="B40" s="2269"/>
      <c r="C40" s="2269"/>
      <c r="D40" s="2269"/>
      <c r="E40" s="2269"/>
    </row>
    <row r="41" spans="1:5" s="31" customFormat="1" x14ac:dyDescent="0.2">
      <c r="A41" s="2269" t="s">
        <v>8</v>
      </c>
      <c r="B41" s="2269"/>
      <c r="C41" s="2269"/>
      <c r="D41" s="2269"/>
      <c r="E41" s="2269"/>
    </row>
    <row r="42" spans="1:5" x14ac:dyDescent="0.2">
      <c r="A42" s="2269" t="s">
        <v>321</v>
      </c>
      <c r="B42" s="2269"/>
      <c r="C42" s="2269"/>
      <c r="D42" s="2269"/>
      <c r="E42" s="2269"/>
    </row>
  </sheetData>
  <mergeCells count="6">
    <mergeCell ref="A42:E42"/>
    <mergeCell ref="A2:E2"/>
    <mergeCell ref="A3:E3"/>
    <mergeCell ref="A4:E4"/>
    <mergeCell ref="A40:E40"/>
    <mergeCell ref="A41:E41"/>
  </mergeCells>
  <printOptions horizontalCentered="1"/>
  <pageMargins left="0.7" right="0.7" top="0.75" bottom="0.75" header="0.3" footer="0.3"/>
  <pageSetup scale="7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pageSetUpPr fitToPage="1"/>
  </sheetPr>
  <dimension ref="A1:Q558"/>
  <sheetViews>
    <sheetView workbookViewId="0"/>
  </sheetViews>
  <sheetFormatPr defaultRowHeight="12.75" x14ac:dyDescent="0.2"/>
  <cols>
    <col min="1" max="1" width="2.7109375" style="1" customWidth="1"/>
    <col min="2" max="3" width="3.7109375" style="1" customWidth="1"/>
    <col min="4" max="4" width="48.28515625" style="1" customWidth="1"/>
    <col min="5" max="5" width="9.7109375" style="1" customWidth="1"/>
    <col min="6" max="6" width="2.7109375" style="1" customWidth="1"/>
    <col min="7" max="7" width="10.85546875" style="1" customWidth="1"/>
    <col min="8" max="9" width="4.7109375" style="1" customWidth="1"/>
    <col min="10" max="10" width="8.7109375" style="1" customWidth="1"/>
    <col min="11" max="11" width="5.7109375" style="1" customWidth="1"/>
    <col min="12" max="12" width="9.7109375" style="1" customWidth="1"/>
    <col min="13" max="14" width="4.7109375" style="1" customWidth="1"/>
    <col min="15" max="15" width="16.85546875" style="1" customWidth="1"/>
    <col min="16" max="16" width="11.7109375" style="1" customWidth="1"/>
    <col min="17" max="17" width="3.42578125" style="1" customWidth="1"/>
  </cols>
  <sheetData>
    <row r="1" spans="1:17" x14ac:dyDescent="0.2">
      <c r="A1" s="1552"/>
      <c r="B1" s="1553"/>
      <c r="C1" s="1553"/>
      <c r="D1" s="1553"/>
      <c r="E1" s="1553"/>
      <c r="F1" s="1553"/>
      <c r="G1" s="1553"/>
      <c r="H1" s="1553"/>
      <c r="I1" s="1553"/>
      <c r="J1" s="1553"/>
      <c r="K1" s="1553"/>
      <c r="L1" s="1553"/>
      <c r="M1" s="1553"/>
      <c r="N1" s="1553"/>
      <c r="O1" s="1553"/>
      <c r="P1" s="1553"/>
      <c r="Q1" s="1554"/>
    </row>
    <row r="2" spans="1:17" ht="23.25" x14ac:dyDescent="0.35">
      <c r="A2" s="2305" t="s">
        <v>958</v>
      </c>
      <c r="B2" s="2306"/>
      <c r="C2" s="2306"/>
      <c r="D2" s="2306"/>
      <c r="E2" s="2306"/>
      <c r="F2" s="2306"/>
      <c r="G2" s="2306"/>
      <c r="H2" s="2306"/>
      <c r="I2" s="2306"/>
      <c r="J2" s="2306"/>
      <c r="K2" s="2306"/>
      <c r="L2" s="2306"/>
      <c r="M2" s="2306"/>
      <c r="N2" s="2306"/>
      <c r="O2" s="2306"/>
      <c r="P2" s="2306"/>
      <c r="Q2" s="1573"/>
    </row>
    <row r="3" spans="1:17" ht="20.25" x14ac:dyDescent="0.3">
      <c r="A3" s="2452" t="s">
        <v>960</v>
      </c>
      <c r="B3" s="2453"/>
      <c r="C3" s="2453"/>
      <c r="D3" s="2453"/>
      <c r="E3" s="2453"/>
      <c r="F3" s="2453"/>
      <c r="G3" s="2453"/>
      <c r="H3" s="2453"/>
      <c r="I3" s="2453"/>
      <c r="J3" s="2453"/>
      <c r="K3" s="2453"/>
      <c r="L3" s="2453"/>
      <c r="M3" s="2453"/>
      <c r="N3" s="2453"/>
      <c r="O3" s="2453"/>
      <c r="P3" s="2453"/>
      <c r="Q3" s="2454"/>
    </row>
    <row r="4" spans="1:17" ht="20.25" x14ac:dyDescent="0.3">
      <c r="A4" s="2452" t="s">
        <v>205</v>
      </c>
      <c r="B4" s="2453"/>
      <c r="C4" s="2453"/>
      <c r="D4" s="2453"/>
      <c r="E4" s="2453"/>
      <c r="F4" s="2453"/>
      <c r="G4" s="2453"/>
      <c r="H4" s="2453"/>
      <c r="I4" s="2453"/>
      <c r="J4" s="2453"/>
      <c r="K4" s="2453"/>
      <c r="L4" s="2453"/>
      <c r="M4" s="2453"/>
      <c r="N4" s="2453"/>
      <c r="O4" s="2453"/>
      <c r="P4" s="2453"/>
      <c r="Q4" s="2454"/>
    </row>
    <row r="5" spans="1:17" ht="20.25" x14ac:dyDescent="0.3">
      <c r="A5" s="1568"/>
      <c r="B5" s="1569"/>
      <c r="C5" s="1570"/>
      <c r="D5" s="1571"/>
      <c r="E5" s="1570"/>
      <c r="F5" s="1570"/>
      <c r="G5" s="1570"/>
      <c r="H5" s="1570"/>
      <c r="I5" s="1570"/>
      <c r="J5" s="1570"/>
      <c r="K5" s="1570"/>
      <c r="L5" s="1570"/>
      <c r="M5" s="1570"/>
      <c r="N5" s="1570"/>
      <c r="O5" s="1570"/>
      <c r="P5" s="1570"/>
      <c r="Q5" s="1573"/>
    </row>
    <row r="6" spans="1:17" ht="18" customHeight="1" x14ac:dyDescent="0.2">
      <c r="A6" s="2523" t="s">
        <v>79</v>
      </c>
      <c r="B6" s="2459"/>
      <c r="C6" s="2459"/>
      <c r="D6" s="2524"/>
      <c r="E6" s="2658" t="s">
        <v>80</v>
      </c>
      <c r="F6" s="2659"/>
      <c r="G6" s="2659"/>
      <c r="H6" s="2659"/>
      <c r="I6" s="2667" t="s">
        <v>81</v>
      </c>
      <c r="J6" s="2659"/>
      <c r="K6" s="2659"/>
      <c r="L6" s="2659"/>
      <c r="M6" s="2668"/>
      <c r="N6" s="2667" t="s">
        <v>961</v>
      </c>
      <c r="O6" s="2659"/>
      <c r="P6" s="2659"/>
      <c r="Q6" s="2671"/>
    </row>
    <row r="7" spans="1:17" ht="12.75" customHeight="1" x14ac:dyDescent="0.2">
      <c r="A7" s="2525"/>
      <c r="B7" s="2461"/>
      <c r="C7" s="2461"/>
      <c r="D7" s="2526"/>
      <c r="E7" s="2660"/>
      <c r="F7" s="2661"/>
      <c r="G7" s="2661"/>
      <c r="H7" s="2661"/>
      <c r="I7" s="2669"/>
      <c r="J7" s="2661"/>
      <c r="K7" s="2661"/>
      <c r="L7" s="2661"/>
      <c r="M7" s="2670"/>
      <c r="N7" s="2669"/>
      <c r="O7" s="2661"/>
      <c r="P7" s="2661"/>
      <c r="Q7" s="2672"/>
    </row>
    <row r="8" spans="1:17" ht="18" customHeight="1" thickBot="1" x14ac:dyDescent="0.25">
      <c r="A8" s="2527"/>
      <c r="B8" s="2558"/>
      <c r="C8" s="2558"/>
      <c r="D8" s="2528"/>
      <c r="E8" s="2662"/>
      <c r="F8" s="2663"/>
      <c r="G8" s="2663"/>
      <c r="H8" s="2663"/>
      <c r="I8" s="2664" t="s">
        <v>64</v>
      </c>
      <c r="J8" s="2665"/>
      <c r="K8" s="2665"/>
      <c r="L8" s="2665"/>
      <c r="M8" s="2666"/>
      <c r="N8" s="2673"/>
      <c r="O8" s="2663"/>
      <c r="P8" s="2663"/>
      <c r="Q8" s="2674"/>
    </row>
    <row r="9" spans="1:17" x14ac:dyDescent="0.2">
      <c r="A9" s="241"/>
      <c r="B9" s="145"/>
      <c r="C9" s="56"/>
      <c r="D9" s="395"/>
      <c r="E9" s="1381"/>
      <c r="F9" s="1382"/>
      <c r="G9" s="1382"/>
      <c r="H9" s="1382"/>
      <c r="I9" s="1383"/>
      <c r="J9" s="1382"/>
      <c r="K9" s="1382"/>
      <c r="L9" s="1384"/>
      <c r="M9" s="1384"/>
      <c r="N9" s="651"/>
      <c r="O9" s="145"/>
      <c r="P9" s="145"/>
      <c r="Q9" s="50"/>
    </row>
    <row r="10" spans="1:17" ht="20.25" customHeight="1" x14ac:dyDescent="0.2">
      <c r="A10" s="2111"/>
      <c r="B10" s="1105" t="s">
        <v>477</v>
      </c>
      <c r="C10" s="1105"/>
      <c r="D10" s="1352"/>
      <c r="E10" s="1389">
        <v>1960</v>
      </c>
      <c r="F10" s="1390"/>
      <c r="G10" s="1391">
        <v>8.0944907904518054E-2</v>
      </c>
      <c r="H10" s="1391"/>
      <c r="I10" s="1392"/>
      <c r="J10" s="1389">
        <v>534</v>
      </c>
      <c r="K10" s="1390"/>
      <c r="L10" s="1391">
        <v>1.6421674149701703E-2</v>
      </c>
      <c r="M10" s="1393"/>
      <c r="N10" s="1072"/>
      <c r="O10" s="1394">
        <v>43728882</v>
      </c>
      <c r="P10" s="1395">
        <v>1.6551431491294472E-2</v>
      </c>
      <c r="Q10" s="2112"/>
    </row>
    <row r="11" spans="1:17" ht="20.25" customHeight="1" x14ac:dyDescent="0.2">
      <c r="A11" s="2111"/>
      <c r="B11" s="1105" t="s">
        <v>92</v>
      </c>
      <c r="C11" s="1105"/>
      <c r="D11" s="1352"/>
      <c r="E11" s="1396">
        <v>6018</v>
      </c>
      <c r="F11" s="1390"/>
      <c r="G11" s="1391">
        <v>0.24853390600479061</v>
      </c>
      <c r="H11" s="1391"/>
      <c r="I11" s="1392"/>
      <c r="J11" s="1396">
        <v>14261</v>
      </c>
      <c r="K11" s="1390"/>
      <c r="L11" s="1391">
        <v>0.43855710683313859</v>
      </c>
      <c r="M11" s="1393"/>
      <c r="N11" s="1072"/>
      <c r="O11" s="758">
        <v>1223839628</v>
      </c>
      <c r="P11" s="1395">
        <v>0.46322468887206664</v>
      </c>
      <c r="Q11" s="2112"/>
    </row>
    <row r="12" spans="1:17" ht="20.25" customHeight="1" x14ac:dyDescent="0.2">
      <c r="A12" s="2111"/>
      <c r="B12" s="1105"/>
      <c r="C12" s="1397" t="s">
        <v>579</v>
      </c>
      <c r="D12" s="1398"/>
      <c r="E12" s="1399">
        <v>557</v>
      </c>
      <c r="F12" s="1400"/>
      <c r="G12" s="1401">
        <v>2.3003221276947219E-2</v>
      </c>
      <c r="H12" s="1401"/>
      <c r="I12" s="1402"/>
      <c r="J12" s="1399">
        <v>1728</v>
      </c>
      <c r="K12" s="1400"/>
      <c r="L12" s="1401">
        <v>5.3139799495663942E-2</v>
      </c>
      <c r="M12" s="1403"/>
      <c r="N12" s="1404"/>
      <c r="O12" s="753">
        <v>154445837</v>
      </c>
      <c r="P12" s="1405">
        <v>5.8457924678274036E-2</v>
      </c>
      <c r="Q12" s="2113"/>
    </row>
    <row r="13" spans="1:17" ht="20.25" customHeight="1" x14ac:dyDescent="0.2">
      <c r="A13" s="2111"/>
      <c r="B13" s="1105"/>
      <c r="C13" s="1397" t="s">
        <v>475</v>
      </c>
      <c r="D13" s="1398"/>
      <c r="E13" s="1406">
        <v>943</v>
      </c>
      <c r="F13" s="1400"/>
      <c r="G13" s="1401">
        <v>3.8944412323449244E-2</v>
      </c>
      <c r="H13" s="1401"/>
      <c r="I13" s="1402"/>
      <c r="J13" s="1406">
        <v>503</v>
      </c>
      <c r="K13" s="1400"/>
      <c r="L13" s="1401">
        <v>1.5468355987453103E-2</v>
      </c>
      <c r="M13" s="1403"/>
      <c r="N13" s="1404"/>
      <c r="O13" s="1407">
        <v>46525664</v>
      </c>
      <c r="P13" s="1405">
        <v>1.7610016654049963E-2</v>
      </c>
      <c r="Q13" s="2113"/>
    </row>
    <row r="14" spans="1:17" ht="20.25" customHeight="1" x14ac:dyDescent="0.2">
      <c r="A14" s="2111"/>
      <c r="B14" s="1105"/>
      <c r="C14" s="1397" t="s">
        <v>959</v>
      </c>
      <c r="D14" s="1398"/>
      <c r="E14" s="1406">
        <v>608</v>
      </c>
      <c r="F14" s="1400"/>
      <c r="G14" s="1401">
        <v>2.5109440819360701E-2</v>
      </c>
      <c r="H14" s="1401"/>
      <c r="I14" s="1402"/>
      <c r="J14" s="1406">
        <v>1257</v>
      </c>
      <c r="K14" s="1400"/>
      <c r="L14" s="1401">
        <v>3.8655513869241653E-2</v>
      </c>
      <c r="M14" s="1403"/>
      <c r="N14" s="1404"/>
      <c r="O14" s="1407">
        <v>71381523</v>
      </c>
      <c r="P14" s="1405">
        <v>2.7017987509462528E-2</v>
      </c>
      <c r="Q14" s="2113"/>
    </row>
    <row r="15" spans="1:17" ht="20.25" customHeight="1" x14ac:dyDescent="0.2">
      <c r="A15" s="2111"/>
      <c r="B15" s="1105"/>
      <c r="C15" s="1397" t="s">
        <v>97</v>
      </c>
      <c r="D15" s="1398"/>
      <c r="E15" s="1406">
        <v>853</v>
      </c>
      <c r="F15" s="1400"/>
      <c r="G15" s="1401">
        <v>3.5227554307425454E-2</v>
      </c>
      <c r="H15" s="1401"/>
      <c r="I15" s="1402"/>
      <c r="J15" s="1406">
        <v>1859</v>
      </c>
      <c r="K15" s="1400"/>
      <c r="L15" s="1401">
        <v>5.7168337536133831E-2</v>
      </c>
      <c r="M15" s="1403"/>
      <c r="N15" s="1404"/>
      <c r="O15" s="1407">
        <v>172949089</v>
      </c>
      <c r="P15" s="1405">
        <v>6.5461426570779718E-2</v>
      </c>
      <c r="Q15" s="2113"/>
    </row>
    <row r="16" spans="1:17" ht="20.25" customHeight="1" x14ac:dyDescent="0.2">
      <c r="A16" s="2111"/>
      <c r="B16" s="1105"/>
      <c r="C16" s="1397" t="s">
        <v>473</v>
      </c>
      <c r="D16" s="1398"/>
      <c r="E16" s="1406">
        <v>224</v>
      </c>
      <c r="F16" s="1400"/>
      <c r="G16" s="1401">
        <v>9.2508466176592051E-3</v>
      </c>
      <c r="H16" s="1401"/>
      <c r="I16" s="1402"/>
      <c r="J16" s="1406">
        <v>1664</v>
      </c>
      <c r="K16" s="1400"/>
      <c r="L16" s="1401">
        <v>5.1171658773602316E-2</v>
      </c>
      <c r="M16" s="1403"/>
      <c r="N16" s="1404"/>
      <c r="O16" s="1407">
        <v>186861092</v>
      </c>
      <c r="P16" s="1405">
        <v>7.0727135503406507E-2</v>
      </c>
      <c r="Q16" s="2113"/>
    </row>
    <row r="17" spans="1:17" ht="20.25" customHeight="1" x14ac:dyDescent="0.2">
      <c r="A17" s="2111"/>
      <c r="B17" s="1105"/>
      <c r="C17" s="1397" t="s">
        <v>582</v>
      </c>
      <c r="D17" s="1398"/>
      <c r="E17" s="1406">
        <v>224</v>
      </c>
      <c r="F17" s="1400"/>
      <c r="G17" s="1401">
        <v>9.2508466176592051E-3</v>
      </c>
      <c r="H17" s="1401"/>
      <c r="I17" s="1402"/>
      <c r="J17" s="1406">
        <v>541</v>
      </c>
      <c r="K17" s="1400"/>
      <c r="L17" s="1401">
        <v>1.6636939541177193E-2</v>
      </c>
      <c r="M17" s="1403"/>
      <c r="N17" s="1404"/>
      <c r="O17" s="1407">
        <v>52529832</v>
      </c>
      <c r="P17" s="1405">
        <v>1.988260105980318E-2</v>
      </c>
      <c r="Q17" s="2113"/>
    </row>
    <row r="18" spans="1:17" ht="20.25" customHeight="1" x14ac:dyDescent="0.2">
      <c r="A18" s="2111"/>
      <c r="B18" s="1105"/>
      <c r="C18" s="1397" t="s">
        <v>472</v>
      </c>
      <c r="D18" s="1398"/>
      <c r="E18" s="1406">
        <v>319</v>
      </c>
      <c r="F18" s="1400"/>
      <c r="G18" s="1401">
        <v>1.3174196745684316E-2</v>
      </c>
      <c r="H18" s="1401"/>
      <c r="I18" s="1402"/>
      <c r="J18" s="1406">
        <v>483</v>
      </c>
      <c r="K18" s="1400"/>
      <c r="L18" s="1401">
        <v>1.4853312011808844E-2</v>
      </c>
      <c r="M18" s="1403"/>
      <c r="N18" s="1404"/>
      <c r="O18" s="1407">
        <v>68960311</v>
      </c>
      <c r="P18" s="1405">
        <v>2.6101556018168055E-2</v>
      </c>
      <c r="Q18" s="2113"/>
    </row>
    <row r="19" spans="1:17" ht="20.25" customHeight="1" x14ac:dyDescent="0.2">
      <c r="A19" s="2111"/>
      <c r="B19" s="1105"/>
      <c r="C19" s="1397" t="s">
        <v>471</v>
      </c>
      <c r="D19" s="1398"/>
      <c r="E19" s="1406">
        <v>115</v>
      </c>
      <c r="F19" s="1400"/>
      <c r="G19" s="1401">
        <v>4.7493185760303959E-3</v>
      </c>
      <c r="H19" s="1401"/>
      <c r="I19" s="1402"/>
      <c r="J19" s="1406">
        <v>535</v>
      </c>
      <c r="K19" s="1400"/>
      <c r="L19" s="1401">
        <v>1.6452426348483918E-2</v>
      </c>
      <c r="M19" s="1403"/>
      <c r="N19" s="1404"/>
      <c r="O19" s="1407">
        <v>33638485</v>
      </c>
      <c r="P19" s="1405">
        <v>1.2732204769114307E-2</v>
      </c>
      <c r="Q19" s="2113"/>
    </row>
    <row r="20" spans="1:17" ht="20.25" customHeight="1" x14ac:dyDescent="0.2">
      <c r="A20" s="2111"/>
      <c r="B20" s="1105"/>
      <c r="C20" s="1397" t="s">
        <v>99</v>
      </c>
      <c r="D20" s="1398"/>
      <c r="E20" s="1406">
        <v>2175</v>
      </c>
      <c r="F20" s="1400"/>
      <c r="G20" s="1401">
        <v>8.9824068720574871E-2</v>
      </c>
      <c r="H20" s="1401"/>
      <c r="I20" s="1402"/>
      <c r="J20" s="1406">
        <v>5691</v>
      </c>
      <c r="K20" s="1400"/>
      <c r="L20" s="1401">
        <v>0.17501076326957377</v>
      </c>
      <c r="M20" s="1403"/>
      <c r="N20" s="1404"/>
      <c r="O20" s="1407">
        <v>436547795</v>
      </c>
      <c r="P20" s="1405">
        <v>0.16523383610900833</v>
      </c>
      <c r="Q20" s="2113"/>
    </row>
    <row r="21" spans="1:17" ht="20.25" customHeight="1" x14ac:dyDescent="0.2">
      <c r="A21" s="2111"/>
      <c r="B21" s="1105" t="s">
        <v>100</v>
      </c>
      <c r="C21" s="1105"/>
      <c r="D21" s="1352"/>
      <c r="E21" s="1396">
        <v>906</v>
      </c>
      <c r="F21" s="1390"/>
      <c r="G21" s="1391">
        <v>3.7416370694639461E-2</v>
      </c>
      <c r="H21" s="1391"/>
      <c r="I21" s="1392"/>
      <c r="J21" s="1396">
        <v>2452</v>
      </c>
      <c r="K21" s="1390"/>
      <c r="L21" s="1391">
        <v>7.5404391413986097E-2</v>
      </c>
      <c r="M21" s="1393"/>
      <c r="N21" s="1072"/>
      <c r="O21" s="758">
        <v>351091282</v>
      </c>
      <c r="P21" s="1395">
        <v>0.13288844890234672</v>
      </c>
      <c r="Q21" s="2112"/>
    </row>
    <row r="22" spans="1:17" ht="20.25" customHeight="1" x14ac:dyDescent="0.2">
      <c r="A22" s="2111"/>
      <c r="B22" s="1105"/>
      <c r="C22" s="1397" t="s">
        <v>470</v>
      </c>
      <c r="D22" s="1398"/>
      <c r="E22" s="1406">
        <v>56</v>
      </c>
      <c r="F22" s="1400"/>
      <c r="G22" s="1401">
        <v>2.3127116544148013E-3</v>
      </c>
      <c r="H22" s="1401"/>
      <c r="I22" s="1402"/>
      <c r="J22" s="1406">
        <v>615</v>
      </c>
      <c r="K22" s="1400"/>
      <c r="L22" s="1401">
        <v>1.891260225106095E-2</v>
      </c>
      <c r="M22" s="1403"/>
      <c r="N22" s="1404"/>
      <c r="O22" s="1407">
        <v>186728359</v>
      </c>
      <c r="P22" s="1405">
        <v>7.0676895912187732E-2</v>
      </c>
      <c r="Q22" s="2114"/>
    </row>
    <row r="23" spans="1:17" ht="20.25" customHeight="1" x14ac:dyDescent="0.2">
      <c r="A23" s="2111"/>
      <c r="B23" s="1105"/>
      <c r="C23" s="1397" t="s">
        <v>584</v>
      </c>
      <c r="D23" s="1398"/>
      <c r="E23" s="1399">
        <v>488</v>
      </c>
      <c r="F23" s="1400"/>
      <c r="G23" s="1401">
        <v>2.0153630131328985E-2</v>
      </c>
      <c r="H23" s="1401"/>
      <c r="I23" s="1402"/>
      <c r="J23" s="1399">
        <v>765</v>
      </c>
      <c r="K23" s="1400"/>
      <c r="L23" s="1401">
        <v>2.3525432068392891E-2</v>
      </c>
      <c r="M23" s="1403"/>
      <c r="N23" s="1404"/>
      <c r="O23" s="753">
        <v>45618554</v>
      </c>
      <c r="P23" s="1405">
        <v>1.7266674489023467E-2</v>
      </c>
      <c r="Q23" s="2114"/>
    </row>
    <row r="24" spans="1:17" ht="20.25" customHeight="1" x14ac:dyDescent="0.2">
      <c r="A24" s="2111"/>
      <c r="B24" s="1105"/>
      <c r="C24" s="1397" t="s">
        <v>585</v>
      </c>
      <c r="D24" s="1398"/>
      <c r="E24" s="1406">
        <v>362</v>
      </c>
      <c r="F24" s="1400"/>
      <c r="G24" s="1401">
        <v>1.495002890889568E-2</v>
      </c>
      <c r="H24" s="1401"/>
      <c r="I24" s="1402"/>
      <c r="J24" s="1406">
        <v>1072</v>
      </c>
      <c r="K24" s="1400"/>
      <c r="L24" s="1401">
        <v>3.2966357094532259E-2</v>
      </c>
      <c r="M24" s="1403"/>
      <c r="N24" s="1404"/>
      <c r="O24" s="1407">
        <v>118744369</v>
      </c>
      <c r="P24" s="1405">
        <v>4.4944878501135502E-2</v>
      </c>
      <c r="Q24" s="2114"/>
    </row>
    <row r="25" spans="1:17" ht="20.25" customHeight="1" x14ac:dyDescent="0.2">
      <c r="A25" s="2111"/>
      <c r="B25" s="1105" t="s">
        <v>104</v>
      </c>
      <c r="C25" s="1105"/>
      <c r="D25" s="1352"/>
      <c r="E25" s="1389">
        <v>623</v>
      </c>
      <c r="F25" s="1390"/>
      <c r="G25" s="1391">
        <v>2.5728917155364666E-2</v>
      </c>
      <c r="H25" s="1391"/>
      <c r="I25" s="1392"/>
      <c r="J25" s="1389">
        <v>2339</v>
      </c>
      <c r="K25" s="1390"/>
      <c r="L25" s="1391">
        <v>7.1929392951596033E-2</v>
      </c>
      <c r="M25" s="1393"/>
      <c r="N25" s="1072"/>
      <c r="O25" s="1408">
        <v>197630597</v>
      </c>
      <c r="P25" s="1395">
        <v>7.4803405374716123E-2</v>
      </c>
      <c r="Q25" s="2112"/>
    </row>
    <row r="26" spans="1:17" ht="20.25" customHeight="1" x14ac:dyDescent="0.2">
      <c r="A26" s="2111"/>
      <c r="B26" s="1105" t="s">
        <v>105</v>
      </c>
      <c r="C26" s="1105"/>
      <c r="D26" s="1352"/>
      <c r="E26" s="1389">
        <v>1840</v>
      </c>
      <c r="F26" s="1390"/>
      <c r="G26" s="1391">
        <v>7.5989097216486334E-2</v>
      </c>
      <c r="H26" s="1391"/>
      <c r="I26" s="1392"/>
      <c r="J26" s="1389">
        <v>865</v>
      </c>
      <c r="K26" s="1390"/>
      <c r="L26" s="1391">
        <v>2.6600651946614182E-2</v>
      </c>
      <c r="M26" s="1393"/>
      <c r="N26" s="1072"/>
      <c r="O26" s="1408">
        <v>51891965</v>
      </c>
      <c r="P26" s="1395">
        <v>1.9641167676003029E-2</v>
      </c>
      <c r="Q26" s="2112"/>
    </row>
    <row r="27" spans="1:17" ht="20.25" customHeight="1" x14ac:dyDescent="0.2">
      <c r="A27" s="2111"/>
      <c r="B27" s="1105" t="s">
        <v>106</v>
      </c>
      <c r="C27" s="1105"/>
      <c r="D27" s="1352"/>
      <c r="E27" s="1396">
        <v>1058</v>
      </c>
      <c r="F27" s="1390"/>
      <c r="G27" s="1391">
        <v>4.3693730899479637E-2</v>
      </c>
      <c r="H27" s="1391"/>
      <c r="I27" s="1392"/>
      <c r="J27" s="1396">
        <v>1420</v>
      </c>
      <c r="K27" s="1390"/>
      <c r="L27" s="1391">
        <v>4.3668122270742356E-2</v>
      </c>
      <c r="M27" s="1393"/>
      <c r="N27" s="1072"/>
      <c r="O27" s="758">
        <v>99871781</v>
      </c>
      <c r="P27" s="1395">
        <v>3.7801582513247542E-2</v>
      </c>
      <c r="Q27" s="2112"/>
    </row>
    <row r="28" spans="1:17" ht="20.25" customHeight="1" x14ac:dyDescent="0.2">
      <c r="A28" s="2111"/>
      <c r="B28" s="1105" t="s">
        <v>468</v>
      </c>
      <c r="C28" s="1105"/>
      <c r="D28" s="1352"/>
      <c r="E28" s="1396">
        <v>4059</v>
      </c>
      <c r="F28" s="1390"/>
      <c r="G28" s="1391">
        <v>0.16763029652267283</v>
      </c>
      <c r="H28" s="1391"/>
      <c r="I28" s="1392"/>
      <c r="J28" s="1396">
        <v>3862</v>
      </c>
      <c r="K28" s="1390"/>
      <c r="L28" s="1391">
        <v>0.11876499169690632</v>
      </c>
      <c r="M28" s="1393"/>
      <c r="N28" s="1072"/>
      <c r="O28" s="758">
        <v>212045567</v>
      </c>
      <c r="P28" s="1395">
        <v>8.0259487887963665E-2</v>
      </c>
      <c r="Q28" s="2112"/>
    </row>
    <row r="29" spans="1:17" ht="20.25" customHeight="1" x14ac:dyDescent="0.2">
      <c r="A29" s="2111"/>
      <c r="B29" s="1105" t="s">
        <v>107</v>
      </c>
      <c r="C29" s="1105"/>
      <c r="D29" s="1352"/>
      <c r="E29" s="1396">
        <v>6901</v>
      </c>
      <c r="F29" s="1390"/>
      <c r="G29" s="1391">
        <v>0.28500041298422402</v>
      </c>
      <c r="H29" s="1391"/>
      <c r="I29" s="1392"/>
      <c r="J29" s="1396">
        <v>6560</v>
      </c>
      <c r="K29" s="1390"/>
      <c r="L29" s="1391">
        <v>0.2017344240113168</v>
      </c>
      <c r="M29" s="1393"/>
      <c r="N29" s="1072"/>
      <c r="O29" s="758">
        <v>435337477</v>
      </c>
      <c r="P29" s="1395">
        <v>0.16477572937168811</v>
      </c>
      <c r="Q29" s="2112"/>
    </row>
    <row r="30" spans="1:17" ht="20.25" customHeight="1" x14ac:dyDescent="0.2">
      <c r="A30" s="2111"/>
      <c r="B30" s="1105"/>
      <c r="C30" s="1397" t="s">
        <v>587</v>
      </c>
      <c r="D30" s="1398"/>
      <c r="E30" s="1399">
        <v>2201</v>
      </c>
      <c r="F30" s="1400"/>
      <c r="G30" s="1401">
        <v>9.0897827702981743E-2</v>
      </c>
      <c r="H30" s="1401"/>
      <c r="I30" s="1402"/>
      <c r="J30" s="1399">
        <v>3095</v>
      </c>
      <c r="K30" s="1400"/>
      <c r="L30" s="1401">
        <v>9.5178055230949007E-2</v>
      </c>
      <c r="M30" s="1403"/>
      <c r="N30" s="1404"/>
      <c r="O30" s="753">
        <v>232584957</v>
      </c>
      <c r="P30" s="1405">
        <v>8.8033670325510974E-2</v>
      </c>
      <c r="Q30" s="2114"/>
    </row>
    <row r="31" spans="1:17" ht="20.25" customHeight="1" x14ac:dyDescent="0.2">
      <c r="A31" s="2111"/>
      <c r="B31" s="1105"/>
      <c r="C31" s="1397" t="s">
        <v>111</v>
      </c>
      <c r="D31" s="1398"/>
      <c r="E31" s="1399">
        <v>4700</v>
      </c>
      <c r="F31" s="1400"/>
      <c r="G31" s="1401">
        <v>0.19410258528124225</v>
      </c>
      <c r="H31" s="1401"/>
      <c r="I31" s="1402"/>
      <c r="J31" s="1399">
        <v>3465</v>
      </c>
      <c r="K31" s="1400"/>
      <c r="L31" s="1401">
        <v>0.1065563687803678</v>
      </c>
      <c r="M31" s="1403"/>
      <c r="N31" s="1404"/>
      <c r="O31" s="753">
        <v>202752520</v>
      </c>
      <c r="P31" s="1405">
        <v>7.6742059046177133E-2</v>
      </c>
      <c r="Q31" s="2114"/>
    </row>
    <row r="32" spans="1:17" ht="20.25" customHeight="1" x14ac:dyDescent="0.2">
      <c r="A32" s="2111"/>
      <c r="B32" s="1105" t="s">
        <v>588</v>
      </c>
      <c r="C32" s="1105"/>
      <c r="D32" s="1352"/>
      <c r="E32" s="1396">
        <v>849</v>
      </c>
      <c r="F32" s="1390"/>
      <c r="G32" s="1391">
        <v>3.5062360617824397E-2</v>
      </c>
      <c r="H32" s="1391"/>
      <c r="I32" s="1392"/>
      <c r="J32" s="1396">
        <v>225</v>
      </c>
      <c r="K32" s="1390"/>
      <c r="L32" s="1391">
        <v>6.9192447259979091E-3</v>
      </c>
      <c r="M32" s="1393"/>
      <c r="N32" s="1072"/>
      <c r="O32" s="758">
        <v>26562821</v>
      </c>
      <c r="P32" s="1395">
        <v>1.0054057910673733E-2</v>
      </c>
      <c r="Q32" s="2112"/>
    </row>
    <row r="33" spans="1:17" ht="20.25" customHeight="1" x14ac:dyDescent="0.2">
      <c r="A33" s="2111"/>
      <c r="B33" s="1105" t="s">
        <v>112</v>
      </c>
      <c r="C33" s="1105"/>
      <c r="D33" s="1352"/>
      <c r="E33" s="1389">
        <v>24214</v>
      </c>
      <c r="F33" s="1390"/>
      <c r="G33" s="1391">
        <v>1</v>
      </c>
      <c r="H33" s="1391"/>
      <c r="I33" s="1392"/>
      <c r="J33" s="1389">
        <v>32518</v>
      </c>
      <c r="K33" s="1390"/>
      <c r="L33" s="1391">
        <v>1</v>
      </c>
      <c r="M33" s="1393"/>
      <c r="N33" s="1072"/>
      <c r="O33" s="1394">
        <v>2642000000</v>
      </c>
      <c r="P33" s="1395">
        <v>1</v>
      </c>
      <c r="Q33" s="2112"/>
    </row>
    <row r="34" spans="1:17" ht="14.25" thickBot="1" x14ac:dyDescent="0.25">
      <c r="A34" s="20"/>
      <c r="B34" s="132"/>
      <c r="C34" s="133"/>
      <c r="D34" s="134"/>
      <c r="E34" s="2115"/>
      <c r="F34" s="2116"/>
      <c r="G34" s="2116"/>
      <c r="H34" s="2116"/>
      <c r="I34" s="2117"/>
      <c r="J34" s="2118"/>
      <c r="K34" s="2118"/>
      <c r="L34" s="2118"/>
      <c r="M34" s="2118"/>
      <c r="N34" s="135"/>
      <c r="O34" s="137"/>
      <c r="P34" s="137"/>
      <c r="Q34" s="1848"/>
    </row>
    <row r="35" spans="1:17" x14ac:dyDescent="0.2">
      <c r="A35" s="26"/>
      <c r="B35" s="26"/>
      <c r="C35" s="26"/>
      <c r="D35" s="26"/>
      <c r="E35" s="26"/>
      <c r="F35" s="26"/>
      <c r="G35" s="26"/>
      <c r="H35" s="26"/>
      <c r="I35" s="26"/>
      <c r="J35" s="26"/>
      <c r="K35" s="26"/>
      <c r="L35" s="26"/>
      <c r="M35" s="26"/>
      <c r="N35" s="27"/>
      <c r="O35" s="1385"/>
      <c r="P35" s="140"/>
      <c r="Q35" s="140"/>
    </row>
    <row r="36" spans="1:17" x14ac:dyDescent="0.2">
      <c r="A36" s="117" t="s">
        <v>65</v>
      </c>
      <c r="B36" s="117"/>
      <c r="C36" s="26"/>
      <c r="D36" s="26"/>
      <c r="E36" s="26"/>
      <c r="F36" s="26"/>
      <c r="G36" s="26"/>
      <c r="H36" s="26"/>
      <c r="I36" s="26"/>
      <c r="J36" s="225"/>
      <c r="K36" s="225"/>
      <c r="L36" s="26"/>
      <c r="M36" s="26"/>
      <c r="N36" s="27"/>
      <c r="O36" s="1385"/>
      <c r="P36" s="27"/>
      <c r="Q36" s="27"/>
    </row>
    <row r="37" spans="1:17" x14ac:dyDescent="0.2">
      <c r="A37" s="1348" t="s">
        <v>391</v>
      </c>
    </row>
    <row r="38" spans="1:17" x14ac:dyDescent="0.2">
      <c r="A38" s="1348" t="s">
        <v>114</v>
      </c>
      <c r="B38" s="1348"/>
      <c r="C38"/>
      <c r="D38"/>
      <c r="E38"/>
      <c r="F38"/>
      <c r="G38"/>
      <c r="H38"/>
      <c r="I38"/>
      <c r="J38"/>
      <c r="K38"/>
      <c r="L38"/>
      <c r="M38"/>
      <c r="N38"/>
      <c r="O38"/>
      <c r="P38"/>
      <c r="Q38"/>
    </row>
    <row r="39" spans="1:17" x14ac:dyDescent="0.2">
      <c r="C39"/>
      <c r="D39"/>
      <c r="E39"/>
      <c r="F39"/>
      <c r="G39"/>
      <c r="H39"/>
      <c r="O39"/>
      <c r="P39"/>
      <c r="Q39"/>
    </row>
    <row r="40" spans="1:17" x14ac:dyDescent="0.2">
      <c r="C40"/>
      <c r="D40"/>
      <c r="E40"/>
      <c r="F40"/>
      <c r="G40"/>
      <c r="H40"/>
      <c r="O40"/>
      <c r="P40"/>
      <c r="Q40"/>
    </row>
    <row r="41" spans="1:17" x14ac:dyDescent="0.2">
      <c r="C41"/>
      <c r="D41"/>
      <c r="E41"/>
      <c r="F41"/>
      <c r="G41"/>
      <c r="H41"/>
      <c r="O41"/>
      <c r="P41"/>
      <c r="Q41"/>
    </row>
    <row r="42" spans="1:17" x14ac:dyDescent="0.2">
      <c r="C42"/>
      <c r="D42"/>
      <c r="E42"/>
      <c r="F42"/>
      <c r="G42"/>
      <c r="H42"/>
      <c r="O42"/>
      <c r="P42"/>
      <c r="Q42"/>
    </row>
    <row r="43" spans="1:17" x14ac:dyDescent="0.2">
      <c r="C43"/>
      <c r="D43"/>
      <c r="E43"/>
      <c r="F43"/>
      <c r="G43"/>
      <c r="H43"/>
      <c r="O43"/>
      <c r="P43"/>
      <c r="Q43"/>
    </row>
    <row r="44" spans="1:17" x14ac:dyDescent="0.2">
      <c r="C44"/>
      <c r="D44"/>
      <c r="E44"/>
      <c r="F44"/>
      <c r="G44"/>
      <c r="H44"/>
      <c r="O44"/>
      <c r="P44"/>
      <c r="Q44"/>
    </row>
    <row r="45" spans="1:17" x14ac:dyDescent="0.2">
      <c r="C45"/>
      <c r="D45"/>
      <c r="E45"/>
      <c r="F45"/>
      <c r="G45"/>
      <c r="H45"/>
      <c r="O45"/>
      <c r="P45" s="1386"/>
      <c r="Q45"/>
    </row>
    <row r="46" spans="1:17" x14ac:dyDescent="0.2">
      <c r="C46"/>
      <c r="D46"/>
      <c r="E46"/>
      <c r="F46"/>
      <c r="G46"/>
      <c r="H46"/>
      <c r="O46"/>
      <c r="P46"/>
      <c r="Q46"/>
    </row>
    <row r="47" spans="1:17" x14ac:dyDescent="0.2">
      <c r="C47"/>
      <c r="D47"/>
      <c r="E47"/>
      <c r="F47"/>
      <c r="G47"/>
      <c r="H47"/>
      <c r="O47"/>
      <c r="P47" s="1386"/>
      <c r="Q47"/>
    </row>
    <row r="48" spans="1:17" x14ac:dyDescent="0.2">
      <c r="C48"/>
      <c r="D48"/>
      <c r="E48"/>
      <c r="F48"/>
      <c r="G48"/>
      <c r="H48"/>
      <c r="O48"/>
      <c r="P48"/>
      <c r="Q48"/>
    </row>
    <row r="49" spans="3:17" x14ac:dyDescent="0.2">
      <c r="C49"/>
      <c r="D49"/>
      <c r="E49"/>
      <c r="F49"/>
      <c r="G49"/>
      <c r="H49"/>
      <c r="O49"/>
      <c r="P49"/>
      <c r="Q49"/>
    </row>
    <row r="50" spans="3:17" x14ac:dyDescent="0.2">
      <c r="C50"/>
      <c r="D50"/>
      <c r="E50"/>
      <c r="F50"/>
      <c r="G50"/>
      <c r="H50"/>
      <c r="O50"/>
      <c r="P50"/>
      <c r="Q50"/>
    </row>
    <row r="51" spans="3:17" x14ac:dyDescent="0.2">
      <c r="C51"/>
      <c r="D51"/>
      <c r="E51"/>
      <c r="F51"/>
      <c r="G51"/>
      <c r="H51"/>
      <c r="O51"/>
      <c r="P51"/>
      <c r="Q51"/>
    </row>
    <row r="52" spans="3:17" x14ac:dyDescent="0.2">
      <c r="C52"/>
      <c r="D52"/>
      <c r="E52"/>
      <c r="F52"/>
      <c r="G52"/>
      <c r="H52"/>
      <c r="O52"/>
      <c r="P52"/>
      <c r="Q52"/>
    </row>
    <row r="53" spans="3:17" x14ac:dyDescent="0.2">
      <c r="C53"/>
      <c r="D53"/>
      <c r="E53"/>
      <c r="F53"/>
      <c r="G53"/>
      <c r="H53"/>
      <c r="O53"/>
      <c r="P53"/>
      <c r="Q53"/>
    </row>
    <row r="54" spans="3:17" x14ac:dyDescent="0.2">
      <c r="C54"/>
      <c r="D54"/>
      <c r="E54"/>
      <c r="F54"/>
      <c r="G54"/>
      <c r="H54"/>
      <c r="O54"/>
      <c r="P54"/>
      <c r="Q54"/>
    </row>
    <row r="55" spans="3:17" x14ac:dyDescent="0.2">
      <c r="C55"/>
      <c r="D55"/>
      <c r="E55"/>
      <c r="F55"/>
      <c r="G55"/>
      <c r="H55"/>
      <c r="O55"/>
      <c r="P55"/>
      <c r="Q55"/>
    </row>
    <row r="56" spans="3:17" x14ac:dyDescent="0.2">
      <c r="C56"/>
      <c r="D56"/>
      <c r="E56"/>
      <c r="F56"/>
      <c r="G56"/>
      <c r="H56"/>
      <c r="O56"/>
      <c r="P56"/>
      <c r="Q56"/>
    </row>
    <row r="57" spans="3:17" x14ac:dyDescent="0.2">
      <c r="C57"/>
      <c r="D57"/>
      <c r="E57"/>
      <c r="F57"/>
      <c r="G57"/>
      <c r="H57"/>
      <c r="O57"/>
      <c r="P57"/>
      <c r="Q57"/>
    </row>
    <row r="58" spans="3:17" x14ac:dyDescent="0.2">
      <c r="C58"/>
      <c r="D58"/>
      <c r="E58"/>
      <c r="F58"/>
      <c r="G58"/>
      <c r="H58"/>
      <c r="O58"/>
      <c r="P58"/>
      <c r="Q58"/>
    </row>
    <row r="59" spans="3:17" x14ac:dyDescent="0.2">
      <c r="C59"/>
      <c r="D59"/>
      <c r="E59"/>
      <c r="F59"/>
      <c r="G59"/>
      <c r="H59"/>
      <c r="O59"/>
      <c r="P59"/>
      <c r="Q59"/>
    </row>
    <row r="60" spans="3:17" x14ac:dyDescent="0.2">
      <c r="C60"/>
      <c r="D60"/>
      <c r="E60"/>
      <c r="F60"/>
      <c r="G60"/>
      <c r="H60"/>
      <c r="O60"/>
      <c r="P60"/>
      <c r="Q60"/>
    </row>
    <row r="61" spans="3:17" x14ac:dyDescent="0.2">
      <c r="C61"/>
      <c r="D61"/>
      <c r="E61"/>
      <c r="F61"/>
      <c r="G61"/>
      <c r="H61"/>
      <c r="O61"/>
      <c r="P61"/>
      <c r="Q61"/>
    </row>
    <row r="62" spans="3:17" x14ac:dyDescent="0.2">
      <c r="C62"/>
      <c r="D62"/>
      <c r="E62"/>
      <c r="F62"/>
      <c r="G62"/>
      <c r="H62"/>
      <c r="O62"/>
      <c r="P62"/>
      <c r="Q62"/>
    </row>
    <row r="63" spans="3:17" x14ac:dyDescent="0.2">
      <c r="C63"/>
      <c r="D63"/>
      <c r="E63"/>
      <c r="F63"/>
      <c r="G63"/>
      <c r="H63"/>
      <c r="O63"/>
      <c r="P63"/>
      <c r="Q63"/>
    </row>
    <row r="64" spans="3:17" x14ac:dyDescent="0.2">
      <c r="C64"/>
      <c r="D64"/>
      <c r="E64"/>
      <c r="F64"/>
      <c r="G64"/>
      <c r="H64"/>
      <c r="O64"/>
      <c r="P64"/>
      <c r="Q64"/>
    </row>
    <row r="65" spans="3:17" x14ac:dyDescent="0.2">
      <c r="C65"/>
      <c r="D65"/>
      <c r="E65"/>
      <c r="F65"/>
      <c r="G65"/>
      <c r="H65"/>
      <c r="O65"/>
      <c r="P65"/>
      <c r="Q65"/>
    </row>
    <row r="66" spans="3:17" x14ac:dyDescent="0.2">
      <c r="C66"/>
      <c r="D66"/>
      <c r="E66"/>
      <c r="F66"/>
      <c r="G66"/>
      <c r="H66"/>
      <c r="O66"/>
      <c r="P66"/>
      <c r="Q66"/>
    </row>
    <row r="67" spans="3:17" x14ac:dyDescent="0.2">
      <c r="C67"/>
      <c r="D67"/>
      <c r="E67"/>
      <c r="F67"/>
      <c r="G67"/>
      <c r="H67"/>
      <c r="O67"/>
      <c r="P67"/>
      <c r="Q67"/>
    </row>
    <row r="68" spans="3:17" x14ac:dyDescent="0.2">
      <c r="C68"/>
      <c r="D68"/>
      <c r="E68"/>
      <c r="F68"/>
      <c r="G68"/>
      <c r="H68"/>
      <c r="O68"/>
      <c r="P68"/>
      <c r="Q68"/>
    </row>
    <row r="69" spans="3:17" x14ac:dyDescent="0.2">
      <c r="C69"/>
      <c r="D69"/>
      <c r="E69"/>
      <c r="F69"/>
      <c r="G69"/>
      <c r="H69"/>
      <c r="O69"/>
      <c r="P69"/>
      <c r="Q69"/>
    </row>
    <row r="70" spans="3:17" x14ac:dyDescent="0.2">
      <c r="C70"/>
      <c r="D70"/>
      <c r="E70"/>
      <c r="F70"/>
      <c r="G70"/>
      <c r="H70"/>
      <c r="O70"/>
      <c r="P70"/>
      <c r="Q70"/>
    </row>
    <row r="71" spans="3:17" x14ac:dyDescent="0.2">
      <c r="C71"/>
      <c r="D71"/>
      <c r="E71"/>
      <c r="F71"/>
      <c r="G71"/>
      <c r="H71"/>
      <c r="O71"/>
      <c r="P71"/>
      <c r="Q71"/>
    </row>
    <row r="72" spans="3:17" x14ac:dyDescent="0.2">
      <c r="C72"/>
      <c r="D72"/>
      <c r="E72"/>
      <c r="F72"/>
      <c r="G72"/>
      <c r="H72"/>
      <c r="O72"/>
      <c r="P72"/>
      <c r="Q72"/>
    </row>
    <row r="73" spans="3:17" x14ac:dyDescent="0.2">
      <c r="C73"/>
      <c r="D73"/>
      <c r="E73"/>
      <c r="F73"/>
      <c r="G73"/>
      <c r="H73"/>
      <c r="O73"/>
      <c r="P73"/>
      <c r="Q73"/>
    </row>
    <row r="74" spans="3:17" x14ac:dyDescent="0.2">
      <c r="C74"/>
      <c r="D74"/>
      <c r="E74"/>
      <c r="F74"/>
      <c r="G74"/>
      <c r="H74"/>
      <c r="O74"/>
      <c r="P74"/>
      <c r="Q74"/>
    </row>
    <row r="75" spans="3:17" x14ac:dyDescent="0.2">
      <c r="C75"/>
      <c r="D75"/>
      <c r="E75"/>
      <c r="F75"/>
      <c r="G75"/>
      <c r="H75"/>
      <c r="O75"/>
      <c r="P75"/>
      <c r="Q75"/>
    </row>
    <row r="76" spans="3:17" x14ac:dyDescent="0.2">
      <c r="C76"/>
      <c r="D76"/>
      <c r="E76"/>
      <c r="F76"/>
      <c r="G76"/>
      <c r="H76"/>
      <c r="O76"/>
      <c r="P76"/>
      <c r="Q76"/>
    </row>
    <row r="77" spans="3:17" x14ac:dyDescent="0.2">
      <c r="C77"/>
      <c r="D77"/>
      <c r="E77"/>
      <c r="F77"/>
      <c r="G77"/>
      <c r="H77"/>
      <c r="O77"/>
      <c r="P77"/>
      <c r="Q77"/>
    </row>
    <row r="78" spans="3:17" x14ac:dyDescent="0.2">
      <c r="C78"/>
      <c r="D78"/>
      <c r="E78"/>
      <c r="F78"/>
      <c r="G78"/>
      <c r="H78"/>
      <c r="O78"/>
      <c r="P78"/>
      <c r="Q78"/>
    </row>
    <row r="79" spans="3:17" x14ac:dyDescent="0.2">
      <c r="C79"/>
      <c r="D79"/>
      <c r="E79"/>
      <c r="F79"/>
      <c r="G79"/>
      <c r="H79"/>
      <c r="O79"/>
      <c r="P79"/>
      <c r="Q79"/>
    </row>
    <row r="80" spans="3:17" x14ac:dyDescent="0.2">
      <c r="C80"/>
      <c r="D80"/>
      <c r="E80"/>
      <c r="F80"/>
      <c r="G80"/>
      <c r="H80"/>
      <c r="O80"/>
      <c r="P80"/>
      <c r="Q80"/>
    </row>
    <row r="81" spans="3:17" x14ac:dyDescent="0.2">
      <c r="C81"/>
      <c r="D81"/>
      <c r="E81"/>
      <c r="F81"/>
      <c r="G81"/>
      <c r="H81"/>
      <c r="O81"/>
      <c r="P81"/>
      <c r="Q81"/>
    </row>
    <row r="82" spans="3:17" x14ac:dyDescent="0.2">
      <c r="C82"/>
      <c r="D82"/>
      <c r="E82"/>
      <c r="F82"/>
      <c r="G82"/>
      <c r="H82"/>
      <c r="O82"/>
      <c r="P82"/>
      <c r="Q82"/>
    </row>
    <row r="83" spans="3:17" x14ac:dyDescent="0.2">
      <c r="C83"/>
      <c r="D83"/>
      <c r="E83"/>
      <c r="F83"/>
      <c r="G83"/>
      <c r="H83"/>
      <c r="O83"/>
      <c r="P83"/>
      <c r="Q83"/>
    </row>
    <row r="84" spans="3:17" x14ac:dyDescent="0.2">
      <c r="C84"/>
      <c r="D84"/>
      <c r="E84"/>
      <c r="F84"/>
      <c r="G84"/>
      <c r="H84"/>
      <c r="O84"/>
      <c r="P84"/>
      <c r="Q84"/>
    </row>
    <row r="85" spans="3:17" x14ac:dyDescent="0.2">
      <c r="C85"/>
      <c r="D85"/>
      <c r="E85"/>
      <c r="F85"/>
      <c r="G85"/>
      <c r="H85"/>
      <c r="O85"/>
      <c r="P85"/>
      <c r="Q85"/>
    </row>
    <row r="86" spans="3:17" x14ac:dyDescent="0.2">
      <c r="C86"/>
      <c r="D86"/>
      <c r="E86"/>
      <c r="F86"/>
      <c r="G86"/>
      <c r="H86"/>
      <c r="O86"/>
      <c r="P86"/>
      <c r="Q86"/>
    </row>
    <row r="87" spans="3:17" x14ac:dyDescent="0.2">
      <c r="C87"/>
      <c r="D87"/>
      <c r="E87"/>
      <c r="F87"/>
      <c r="G87"/>
      <c r="H87"/>
      <c r="O87"/>
      <c r="P87"/>
      <c r="Q87"/>
    </row>
    <row r="88" spans="3:17" x14ac:dyDescent="0.2">
      <c r="C88"/>
      <c r="D88"/>
      <c r="E88"/>
      <c r="F88"/>
      <c r="G88"/>
      <c r="H88"/>
      <c r="O88"/>
      <c r="P88"/>
      <c r="Q88"/>
    </row>
    <row r="89" spans="3:17" x14ac:dyDescent="0.2">
      <c r="C89"/>
      <c r="D89"/>
      <c r="E89"/>
      <c r="F89"/>
      <c r="G89"/>
      <c r="H89"/>
      <c r="O89"/>
      <c r="P89"/>
      <c r="Q89"/>
    </row>
    <row r="90" spans="3:17" x14ac:dyDescent="0.2">
      <c r="C90"/>
      <c r="D90"/>
      <c r="E90"/>
      <c r="F90"/>
      <c r="G90"/>
      <c r="H90"/>
      <c r="O90"/>
      <c r="P90"/>
      <c r="Q90"/>
    </row>
    <row r="91" spans="3:17" x14ac:dyDescent="0.2">
      <c r="C91"/>
      <c r="D91"/>
      <c r="E91"/>
      <c r="F91"/>
      <c r="G91"/>
      <c r="H91"/>
      <c r="O91"/>
      <c r="P91"/>
      <c r="Q91"/>
    </row>
    <row r="92" spans="3:17" x14ac:dyDescent="0.2">
      <c r="C92"/>
      <c r="D92"/>
      <c r="E92"/>
      <c r="F92"/>
      <c r="G92"/>
      <c r="H92"/>
      <c r="O92"/>
      <c r="P92"/>
      <c r="Q92"/>
    </row>
    <row r="93" spans="3:17" x14ac:dyDescent="0.2">
      <c r="C93"/>
      <c r="D93"/>
      <c r="E93"/>
      <c r="F93"/>
      <c r="G93"/>
      <c r="H93"/>
      <c r="O93"/>
      <c r="P93"/>
      <c r="Q93"/>
    </row>
    <row r="94" spans="3:17" x14ac:dyDescent="0.2">
      <c r="C94"/>
      <c r="D94"/>
      <c r="E94"/>
      <c r="F94"/>
      <c r="G94"/>
      <c r="H94"/>
      <c r="O94"/>
      <c r="P94"/>
      <c r="Q94"/>
    </row>
    <row r="95" spans="3:17" x14ac:dyDescent="0.2">
      <c r="C95"/>
      <c r="D95"/>
      <c r="E95"/>
      <c r="F95"/>
      <c r="G95"/>
      <c r="H95"/>
      <c r="O95"/>
      <c r="P95"/>
      <c r="Q95"/>
    </row>
    <row r="96" spans="3:17" x14ac:dyDescent="0.2">
      <c r="C96"/>
      <c r="D96"/>
      <c r="E96"/>
      <c r="F96"/>
      <c r="G96"/>
      <c r="H96"/>
      <c r="O96"/>
      <c r="P96"/>
      <c r="Q96"/>
    </row>
    <row r="97" spans="3:17" x14ac:dyDescent="0.2">
      <c r="C97"/>
      <c r="D97"/>
      <c r="E97"/>
      <c r="F97"/>
      <c r="G97"/>
      <c r="H97"/>
      <c r="O97"/>
      <c r="P97"/>
      <c r="Q97"/>
    </row>
    <row r="98" spans="3:17" x14ac:dyDescent="0.2">
      <c r="C98"/>
      <c r="D98"/>
      <c r="E98"/>
      <c r="F98"/>
      <c r="G98"/>
      <c r="H98"/>
      <c r="O98"/>
      <c r="P98"/>
      <c r="Q98"/>
    </row>
    <row r="99" spans="3:17" x14ac:dyDescent="0.2">
      <c r="C99"/>
      <c r="D99"/>
      <c r="E99"/>
      <c r="F99"/>
      <c r="G99"/>
      <c r="H99"/>
      <c r="O99"/>
      <c r="P99"/>
      <c r="Q99"/>
    </row>
    <row r="100" spans="3:17" x14ac:dyDescent="0.2">
      <c r="C100"/>
      <c r="D100"/>
      <c r="E100"/>
      <c r="F100"/>
      <c r="G100"/>
      <c r="H100"/>
      <c r="O100"/>
      <c r="P100"/>
      <c r="Q100"/>
    </row>
    <row r="101" spans="3:17" x14ac:dyDescent="0.2">
      <c r="C101"/>
      <c r="D101"/>
      <c r="E101"/>
      <c r="F101"/>
      <c r="G101"/>
      <c r="H101"/>
      <c r="O101"/>
      <c r="P101"/>
      <c r="Q101"/>
    </row>
    <row r="102" spans="3:17" x14ac:dyDescent="0.2">
      <c r="C102"/>
      <c r="D102"/>
      <c r="E102"/>
      <c r="F102"/>
      <c r="G102"/>
      <c r="H102"/>
      <c r="O102"/>
      <c r="P102"/>
      <c r="Q102"/>
    </row>
    <row r="103" spans="3:17" x14ac:dyDescent="0.2">
      <c r="C103"/>
      <c r="D103"/>
      <c r="E103"/>
      <c r="F103"/>
      <c r="G103"/>
      <c r="H103"/>
      <c r="O103"/>
      <c r="P103"/>
      <c r="Q103"/>
    </row>
    <row r="104" spans="3:17" x14ac:dyDescent="0.2">
      <c r="C104"/>
      <c r="D104"/>
      <c r="E104"/>
      <c r="F104"/>
      <c r="G104"/>
      <c r="H104"/>
      <c r="O104"/>
      <c r="P104"/>
      <c r="Q104"/>
    </row>
    <row r="105" spans="3:17" x14ac:dyDescent="0.2">
      <c r="C105"/>
      <c r="D105"/>
      <c r="E105"/>
      <c r="F105"/>
      <c r="G105"/>
      <c r="H105"/>
      <c r="O105"/>
      <c r="P105"/>
      <c r="Q105"/>
    </row>
    <row r="106" spans="3:17" x14ac:dyDescent="0.2">
      <c r="C106"/>
      <c r="D106"/>
      <c r="E106"/>
      <c r="F106"/>
      <c r="G106"/>
      <c r="H106"/>
    </row>
    <row r="107" spans="3:17" x14ac:dyDescent="0.2">
      <c r="C107"/>
      <c r="D107"/>
      <c r="E107"/>
      <c r="F107"/>
      <c r="G107"/>
      <c r="H107"/>
    </row>
    <row r="108" spans="3:17" x14ac:dyDescent="0.2">
      <c r="C108"/>
      <c r="D108"/>
      <c r="E108"/>
      <c r="F108"/>
      <c r="G108"/>
      <c r="H108"/>
    </row>
    <row r="109" spans="3:17" x14ac:dyDescent="0.2">
      <c r="C109"/>
      <c r="D109"/>
      <c r="E109"/>
      <c r="F109"/>
      <c r="G109"/>
      <c r="H109"/>
    </row>
    <row r="110" spans="3:17" x14ac:dyDescent="0.2">
      <c r="C110"/>
      <c r="D110"/>
      <c r="E110"/>
      <c r="F110"/>
      <c r="G110"/>
      <c r="H110"/>
    </row>
    <row r="111" spans="3:17" x14ac:dyDescent="0.2">
      <c r="C111"/>
      <c r="D111"/>
      <c r="E111"/>
      <c r="F111"/>
      <c r="G111"/>
      <c r="H111"/>
    </row>
    <row r="112" spans="3:17" x14ac:dyDescent="0.2">
      <c r="C112"/>
      <c r="D112"/>
      <c r="E112"/>
      <c r="F112"/>
      <c r="G112"/>
      <c r="H112"/>
    </row>
    <row r="113" spans="3:8" x14ac:dyDescent="0.2">
      <c r="C113"/>
      <c r="D113"/>
      <c r="E113"/>
      <c r="F113"/>
      <c r="G113"/>
      <c r="H113"/>
    </row>
    <row r="114" spans="3:8" x14ac:dyDescent="0.2">
      <c r="C114"/>
      <c r="D114"/>
      <c r="E114"/>
      <c r="F114"/>
      <c r="G114"/>
      <c r="H114"/>
    </row>
    <row r="115" spans="3:8" x14ac:dyDescent="0.2">
      <c r="C115"/>
      <c r="D115"/>
      <c r="E115"/>
      <c r="F115"/>
      <c r="G115"/>
      <c r="H115"/>
    </row>
    <row r="116" spans="3:8" x14ac:dyDescent="0.2">
      <c r="C116"/>
      <c r="D116"/>
      <c r="E116"/>
      <c r="F116"/>
      <c r="G116"/>
      <c r="H116"/>
    </row>
    <row r="117" spans="3:8" x14ac:dyDescent="0.2">
      <c r="C117"/>
      <c r="D117"/>
      <c r="E117"/>
      <c r="F117"/>
      <c r="G117"/>
      <c r="H117"/>
    </row>
    <row r="118" spans="3:8" x14ac:dyDescent="0.2">
      <c r="C118"/>
      <c r="D118"/>
      <c r="E118"/>
      <c r="F118"/>
      <c r="G118"/>
      <c r="H118"/>
    </row>
    <row r="119" spans="3:8" x14ac:dyDescent="0.2">
      <c r="C119"/>
      <c r="D119"/>
      <c r="E119"/>
      <c r="F119"/>
      <c r="G119"/>
      <c r="H119"/>
    </row>
    <row r="120" spans="3:8" x14ac:dyDescent="0.2">
      <c r="C120"/>
      <c r="D120"/>
      <c r="E120"/>
      <c r="F120"/>
      <c r="G120"/>
      <c r="H120"/>
    </row>
    <row r="121" spans="3:8" x14ac:dyDescent="0.2">
      <c r="C121"/>
      <c r="D121"/>
      <c r="E121"/>
      <c r="F121"/>
      <c r="G121"/>
      <c r="H121"/>
    </row>
    <row r="122" spans="3:8" x14ac:dyDescent="0.2">
      <c r="C122"/>
      <c r="D122"/>
      <c r="E122"/>
      <c r="F122"/>
      <c r="G122"/>
      <c r="H122"/>
    </row>
    <row r="123" spans="3:8" x14ac:dyDescent="0.2">
      <c r="C123"/>
      <c r="D123"/>
      <c r="E123"/>
      <c r="F123"/>
      <c r="G123"/>
      <c r="H123"/>
    </row>
    <row r="124" spans="3:8" x14ac:dyDescent="0.2">
      <c r="C124"/>
      <c r="D124"/>
      <c r="E124"/>
      <c r="F124"/>
      <c r="G124"/>
      <c r="H124"/>
    </row>
    <row r="125" spans="3:8" x14ac:dyDescent="0.2">
      <c r="C125"/>
      <c r="D125"/>
      <c r="E125"/>
      <c r="F125"/>
      <c r="G125"/>
      <c r="H125"/>
    </row>
    <row r="126" spans="3:8" x14ac:dyDescent="0.2">
      <c r="C126"/>
      <c r="D126"/>
      <c r="E126"/>
      <c r="F126"/>
      <c r="G126"/>
      <c r="H126"/>
    </row>
    <row r="127" spans="3:8" x14ac:dyDescent="0.2">
      <c r="C127"/>
      <c r="D127"/>
      <c r="E127"/>
      <c r="F127"/>
      <c r="G127"/>
      <c r="H127"/>
    </row>
    <row r="128" spans="3:8" x14ac:dyDescent="0.2">
      <c r="C128"/>
      <c r="D128"/>
      <c r="E128"/>
      <c r="F128"/>
      <c r="G128"/>
      <c r="H128"/>
    </row>
    <row r="129" spans="3:8" x14ac:dyDescent="0.2">
      <c r="C129"/>
      <c r="D129"/>
      <c r="E129"/>
      <c r="F129"/>
      <c r="G129"/>
      <c r="H129"/>
    </row>
    <row r="130" spans="3:8" x14ac:dyDescent="0.2">
      <c r="C130"/>
      <c r="D130"/>
      <c r="E130"/>
      <c r="F130"/>
      <c r="G130"/>
      <c r="H130"/>
    </row>
    <row r="131" spans="3:8" x14ac:dyDescent="0.2">
      <c r="C131"/>
      <c r="D131"/>
      <c r="E131"/>
      <c r="F131"/>
      <c r="G131"/>
      <c r="H131"/>
    </row>
    <row r="132" spans="3:8" x14ac:dyDescent="0.2">
      <c r="C132"/>
      <c r="D132"/>
      <c r="E132"/>
      <c r="F132"/>
      <c r="G132"/>
      <c r="H132"/>
    </row>
    <row r="133" spans="3:8" x14ac:dyDescent="0.2">
      <c r="C133"/>
      <c r="D133"/>
      <c r="E133"/>
      <c r="F133"/>
      <c r="G133"/>
      <c r="H133"/>
    </row>
    <row r="134" spans="3:8" x14ac:dyDescent="0.2">
      <c r="C134"/>
      <c r="D134"/>
      <c r="E134"/>
      <c r="F134"/>
      <c r="G134"/>
      <c r="H134"/>
    </row>
    <row r="135" spans="3:8" x14ac:dyDescent="0.2">
      <c r="C135"/>
      <c r="D135"/>
      <c r="E135"/>
      <c r="F135"/>
      <c r="G135"/>
      <c r="H135"/>
    </row>
    <row r="136" spans="3:8" x14ac:dyDescent="0.2">
      <c r="C136"/>
      <c r="D136"/>
      <c r="E136"/>
      <c r="F136"/>
      <c r="G136"/>
      <c r="H136"/>
    </row>
    <row r="137" spans="3:8" x14ac:dyDescent="0.2">
      <c r="C137"/>
      <c r="D137"/>
      <c r="E137"/>
      <c r="F137"/>
      <c r="G137"/>
      <c r="H137"/>
    </row>
    <row r="138" spans="3:8" x14ac:dyDescent="0.2">
      <c r="C138"/>
      <c r="D138"/>
      <c r="E138"/>
      <c r="F138"/>
      <c r="G138"/>
      <c r="H138"/>
    </row>
    <row r="139" spans="3:8" x14ac:dyDescent="0.2">
      <c r="C139"/>
      <c r="D139"/>
      <c r="E139"/>
      <c r="F139"/>
      <c r="G139"/>
      <c r="H139"/>
    </row>
    <row r="140" spans="3:8" x14ac:dyDescent="0.2">
      <c r="C140"/>
      <c r="D140"/>
      <c r="E140"/>
      <c r="F140"/>
      <c r="G140"/>
      <c r="H140"/>
    </row>
    <row r="141" spans="3:8" x14ac:dyDescent="0.2">
      <c r="C141"/>
      <c r="D141"/>
      <c r="E141"/>
      <c r="F141"/>
      <c r="G141"/>
      <c r="H141"/>
    </row>
    <row r="142" spans="3:8" x14ac:dyDescent="0.2">
      <c r="C142"/>
      <c r="D142"/>
      <c r="E142"/>
      <c r="F142"/>
      <c r="G142"/>
      <c r="H142"/>
    </row>
    <row r="143" spans="3:8" x14ac:dyDescent="0.2">
      <c r="C143"/>
      <c r="D143"/>
      <c r="E143"/>
      <c r="F143"/>
      <c r="G143"/>
      <c r="H143"/>
    </row>
    <row r="144" spans="3:8" x14ac:dyDescent="0.2">
      <c r="C144"/>
      <c r="D144"/>
      <c r="E144"/>
      <c r="F144"/>
      <c r="G144"/>
      <c r="H144"/>
    </row>
    <row r="145" spans="3:8" x14ac:dyDescent="0.2">
      <c r="C145"/>
      <c r="D145"/>
      <c r="E145"/>
      <c r="F145"/>
      <c r="G145"/>
      <c r="H145"/>
    </row>
    <row r="146" spans="3:8" x14ac:dyDescent="0.2">
      <c r="C146"/>
      <c r="D146"/>
      <c r="E146"/>
      <c r="F146"/>
      <c r="G146"/>
      <c r="H146"/>
    </row>
    <row r="147" spans="3:8" x14ac:dyDescent="0.2">
      <c r="C147"/>
      <c r="D147"/>
      <c r="E147"/>
      <c r="F147"/>
      <c r="G147"/>
      <c r="H147"/>
    </row>
    <row r="148" spans="3:8" x14ac:dyDescent="0.2">
      <c r="C148"/>
      <c r="D148"/>
      <c r="E148"/>
      <c r="F148"/>
      <c r="G148"/>
      <c r="H148"/>
    </row>
    <row r="149" spans="3:8" x14ac:dyDescent="0.2">
      <c r="C149"/>
      <c r="D149"/>
      <c r="E149"/>
      <c r="F149"/>
      <c r="G149"/>
      <c r="H149"/>
    </row>
    <row r="150" spans="3:8" x14ac:dyDescent="0.2">
      <c r="C150"/>
      <c r="D150"/>
      <c r="E150"/>
      <c r="F150"/>
      <c r="G150"/>
      <c r="H150"/>
    </row>
    <row r="151" spans="3:8" x14ac:dyDescent="0.2">
      <c r="C151"/>
      <c r="D151"/>
      <c r="E151"/>
      <c r="F151"/>
      <c r="G151"/>
      <c r="H151"/>
    </row>
    <row r="152" spans="3:8" x14ac:dyDescent="0.2">
      <c r="C152"/>
      <c r="D152"/>
      <c r="E152"/>
      <c r="F152"/>
      <c r="G152"/>
      <c r="H152"/>
    </row>
    <row r="153" spans="3:8" x14ac:dyDescent="0.2">
      <c r="C153"/>
      <c r="D153"/>
      <c r="E153"/>
      <c r="F153"/>
      <c r="G153"/>
      <c r="H153"/>
    </row>
    <row r="154" spans="3:8" x14ac:dyDescent="0.2">
      <c r="C154"/>
      <c r="D154"/>
      <c r="E154"/>
      <c r="F154"/>
      <c r="G154"/>
      <c r="H154"/>
    </row>
    <row r="155" spans="3:8" x14ac:dyDescent="0.2">
      <c r="C155"/>
      <c r="D155"/>
      <c r="E155"/>
      <c r="F155"/>
      <c r="G155"/>
      <c r="H155"/>
    </row>
    <row r="156" spans="3:8" x14ac:dyDescent="0.2">
      <c r="C156"/>
      <c r="D156"/>
      <c r="E156"/>
      <c r="F156"/>
      <c r="G156"/>
      <c r="H156"/>
    </row>
    <row r="157" spans="3:8" x14ac:dyDescent="0.2">
      <c r="C157"/>
      <c r="D157"/>
      <c r="E157"/>
      <c r="F157"/>
      <c r="G157"/>
      <c r="H157"/>
    </row>
    <row r="158" spans="3:8" x14ac:dyDescent="0.2">
      <c r="C158"/>
      <c r="D158"/>
      <c r="E158"/>
      <c r="F158"/>
      <c r="G158"/>
      <c r="H158"/>
    </row>
    <row r="159" spans="3:8" x14ac:dyDescent="0.2">
      <c r="C159"/>
      <c r="D159"/>
      <c r="E159"/>
      <c r="F159"/>
      <c r="G159"/>
      <c r="H159"/>
    </row>
    <row r="160" spans="3:8" x14ac:dyDescent="0.2">
      <c r="C160"/>
      <c r="D160"/>
      <c r="E160"/>
      <c r="F160"/>
      <c r="G160"/>
      <c r="H160"/>
    </row>
    <row r="161" spans="3:8" x14ac:dyDescent="0.2">
      <c r="C161"/>
      <c r="D161"/>
      <c r="E161"/>
      <c r="F161"/>
      <c r="G161"/>
      <c r="H161"/>
    </row>
    <row r="162" spans="3:8" x14ac:dyDescent="0.2">
      <c r="C162"/>
      <c r="D162"/>
      <c r="E162"/>
      <c r="F162"/>
      <c r="G162"/>
      <c r="H162"/>
    </row>
    <row r="163" spans="3:8" x14ac:dyDescent="0.2">
      <c r="C163"/>
      <c r="D163"/>
      <c r="E163"/>
      <c r="F163"/>
      <c r="G163"/>
      <c r="H163"/>
    </row>
    <row r="164" spans="3:8" x14ac:dyDescent="0.2">
      <c r="C164"/>
      <c r="D164"/>
      <c r="E164"/>
      <c r="F164"/>
      <c r="G164"/>
      <c r="H164"/>
    </row>
    <row r="165" spans="3:8" x14ac:dyDescent="0.2">
      <c r="C165"/>
      <c r="D165"/>
      <c r="E165"/>
      <c r="F165"/>
      <c r="G165"/>
      <c r="H165"/>
    </row>
    <row r="166" spans="3:8" x14ac:dyDescent="0.2">
      <c r="C166"/>
      <c r="D166"/>
      <c r="E166"/>
      <c r="F166"/>
      <c r="G166"/>
      <c r="H166"/>
    </row>
    <row r="167" spans="3:8" x14ac:dyDescent="0.2">
      <c r="C167"/>
      <c r="D167"/>
      <c r="E167"/>
      <c r="F167"/>
      <c r="G167"/>
      <c r="H167"/>
    </row>
    <row r="168" spans="3:8" x14ac:dyDescent="0.2">
      <c r="C168"/>
      <c r="D168"/>
      <c r="E168"/>
      <c r="F168"/>
      <c r="G168"/>
      <c r="H168"/>
    </row>
    <row r="169" spans="3:8" x14ac:dyDescent="0.2">
      <c r="C169"/>
      <c r="D169"/>
      <c r="E169"/>
      <c r="F169"/>
      <c r="G169"/>
      <c r="H169"/>
    </row>
    <row r="170" spans="3:8" x14ac:dyDescent="0.2">
      <c r="C170"/>
      <c r="D170"/>
      <c r="E170"/>
      <c r="F170"/>
      <c r="G170"/>
      <c r="H170"/>
    </row>
    <row r="171" spans="3:8" x14ac:dyDescent="0.2">
      <c r="C171"/>
      <c r="D171"/>
      <c r="E171"/>
      <c r="F171"/>
      <c r="G171"/>
      <c r="H171"/>
    </row>
    <row r="172" spans="3:8" x14ac:dyDescent="0.2">
      <c r="C172"/>
      <c r="D172"/>
      <c r="E172"/>
      <c r="F172"/>
      <c r="G172"/>
      <c r="H172"/>
    </row>
    <row r="173" spans="3:8" x14ac:dyDescent="0.2">
      <c r="C173"/>
      <c r="D173"/>
      <c r="E173"/>
      <c r="F173"/>
      <c r="G173"/>
      <c r="H173"/>
    </row>
    <row r="174" spans="3:8" x14ac:dyDescent="0.2">
      <c r="C174"/>
      <c r="D174"/>
      <c r="E174"/>
      <c r="F174"/>
      <c r="G174"/>
      <c r="H174"/>
    </row>
    <row r="175" spans="3:8" x14ac:dyDescent="0.2">
      <c r="C175"/>
      <c r="D175"/>
      <c r="E175"/>
      <c r="F175"/>
      <c r="G175"/>
      <c r="H175"/>
    </row>
    <row r="176" spans="3:8" x14ac:dyDescent="0.2">
      <c r="C176"/>
      <c r="D176"/>
      <c r="E176"/>
      <c r="F176"/>
      <c r="G176"/>
      <c r="H176"/>
    </row>
    <row r="177" spans="3:8" x14ac:dyDescent="0.2">
      <c r="C177"/>
      <c r="D177"/>
      <c r="E177"/>
      <c r="F177"/>
      <c r="G177"/>
      <c r="H177"/>
    </row>
    <row r="178" spans="3:8" x14ac:dyDescent="0.2">
      <c r="C178"/>
      <c r="D178"/>
      <c r="E178"/>
      <c r="F178"/>
      <c r="G178"/>
      <c r="H178"/>
    </row>
    <row r="179" spans="3:8" x14ac:dyDescent="0.2">
      <c r="C179"/>
      <c r="D179"/>
      <c r="E179"/>
      <c r="F179"/>
      <c r="G179"/>
      <c r="H179"/>
    </row>
    <row r="180" spans="3:8" x14ac:dyDescent="0.2">
      <c r="C180"/>
      <c r="D180"/>
      <c r="E180"/>
      <c r="F180"/>
      <c r="G180"/>
      <c r="H180"/>
    </row>
    <row r="181" spans="3:8" x14ac:dyDescent="0.2">
      <c r="C181"/>
      <c r="D181"/>
      <c r="E181"/>
      <c r="F181"/>
      <c r="G181"/>
      <c r="H181"/>
    </row>
    <row r="182" spans="3:8" x14ac:dyDescent="0.2">
      <c r="C182"/>
      <c r="D182"/>
      <c r="E182"/>
      <c r="F182"/>
      <c r="G182"/>
      <c r="H182"/>
    </row>
    <row r="183" spans="3:8" x14ac:dyDescent="0.2">
      <c r="C183"/>
      <c r="D183"/>
      <c r="E183"/>
      <c r="F183"/>
      <c r="G183"/>
      <c r="H183"/>
    </row>
    <row r="184" spans="3:8" x14ac:dyDescent="0.2">
      <c r="C184"/>
      <c r="D184"/>
      <c r="E184"/>
      <c r="F184"/>
      <c r="G184"/>
      <c r="H184"/>
    </row>
    <row r="185" spans="3:8" x14ac:dyDescent="0.2">
      <c r="C185"/>
      <c r="D185"/>
      <c r="E185"/>
      <c r="F185"/>
      <c r="G185"/>
      <c r="H185"/>
    </row>
    <row r="186" spans="3:8" x14ac:dyDescent="0.2">
      <c r="C186"/>
      <c r="D186"/>
      <c r="E186"/>
      <c r="F186"/>
      <c r="G186"/>
      <c r="H186"/>
    </row>
    <row r="187" spans="3:8" x14ac:dyDescent="0.2">
      <c r="C187"/>
      <c r="D187"/>
      <c r="E187"/>
      <c r="F187"/>
      <c r="G187"/>
      <c r="H187"/>
    </row>
    <row r="188" spans="3:8" x14ac:dyDescent="0.2">
      <c r="C188"/>
      <c r="D188"/>
      <c r="E188"/>
      <c r="F188"/>
      <c r="G188"/>
      <c r="H188"/>
    </row>
    <row r="189" spans="3:8" x14ac:dyDescent="0.2">
      <c r="C189"/>
      <c r="D189"/>
      <c r="E189"/>
      <c r="F189"/>
      <c r="G189"/>
      <c r="H189"/>
    </row>
    <row r="190" spans="3:8" x14ac:dyDescent="0.2">
      <c r="C190"/>
      <c r="D190"/>
      <c r="E190"/>
      <c r="F190"/>
      <c r="G190"/>
      <c r="H190"/>
    </row>
    <row r="191" spans="3:8" x14ac:dyDescent="0.2">
      <c r="C191"/>
      <c r="D191"/>
      <c r="E191"/>
      <c r="F191"/>
      <c r="G191"/>
      <c r="H191"/>
    </row>
    <row r="192" spans="3:8" x14ac:dyDescent="0.2">
      <c r="C192"/>
      <c r="D192"/>
      <c r="E192"/>
      <c r="F192"/>
      <c r="G192"/>
      <c r="H192"/>
    </row>
    <row r="193" spans="3:8" x14ac:dyDescent="0.2">
      <c r="C193"/>
      <c r="D193"/>
      <c r="E193"/>
      <c r="F193"/>
      <c r="G193"/>
      <c r="H193"/>
    </row>
    <row r="194" spans="3:8" x14ac:dyDescent="0.2">
      <c r="C194"/>
      <c r="D194"/>
      <c r="E194"/>
      <c r="F194"/>
      <c r="G194"/>
      <c r="H194"/>
    </row>
    <row r="195" spans="3:8" x14ac:dyDescent="0.2">
      <c r="C195"/>
      <c r="D195"/>
      <c r="E195"/>
      <c r="F195"/>
      <c r="G195"/>
      <c r="H195"/>
    </row>
    <row r="196" spans="3:8" x14ac:dyDescent="0.2">
      <c r="C196"/>
      <c r="D196"/>
      <c r="E196"/>
      <c r="F196"/>
      <c r="G196"/>
      <c r="H196"/>
    </row>
    <row r="197" spans="3:8" x14ac:dyDescent="0.2">
      <c r="C197"/>
      <c r="D197"/>
      <c r="E197"/>
      <c r="F197"/>
      <c r="G197"/>
      <c r="H197"/>
    </row>
    <row r="198" spans="3:8" x14ac:dyDescent="0.2">
      <c r="C198"/>
      <c r="D198"/>
      <c r="E198"/>
      <c r="F198"/>
      <c r="G198"/>
      <c r="H198"/>
    </row>
    <row r="199" spans="3:8" x14ac:dyDescent="0.2">
      <c r="C199"/>
      <c r="D199"/>
      <c r="E199"/>
      <c r="F199"/>
      <c r="G199"/>
      <c r="H199"/>
    </row>
    <row r="200" spans="3:8" x14ac:dyDescent="0.2">
      <c r="C200"/>
      <c r="D200"/>
      <c r="E200"/>
      <c r="F200"/>
      <c r="G200"/>
      <c r="H200"/>
    </row>
    <row r="201" spans="3:8" x14ac:dyDescent="0.2">
      <c r="C201"/>
      <c r="D201"/>
      <c r="E201"/>
      <c r="F201"/>
      <c r="G201"/>
      <c r="H201"/>
    </row>
    <row r="202" spans="3:8" x14ac:dyDescent="0.2">
      <c r="C202"/>
      <c r="D202"/>
      <c r="E202"/>
      <c r="F202"/>
      <c r="G202"/>
      <c r="H202"/>
    </row>
    <row r="203" spans="3:8" x14ac:dyDescent="0.2">
      <c r="C203"/>
      <c r="D203"/>
      <c r="E203"/>
      <c r="F203"/>
      <c r="G203"/>
      <c r="H203"/>
    </row>
    <row r="204" spans="3:8" x14ac:dyDescent="0.2">
      <c r="C204"/>
      <c r="D204"/>
      <c r="E204"/>
      <c r="F204"/>
      <c r="G204"/>
      <c r="H204"/>
    </row>
    <row r="205" spans="3:8" x14ac:dyDescent="0.2">
      <c r="C205"/>
      <c r="D205"/>
      <c r="E205"/>
      <c r="F205"/>
      <c r="G205"/>
      <c r="H205"/>
    </row>
    <row r="206" spans="3:8" x14ac:dyDescent="0.2">
      <c r="C206"/>
      <c r="D206"/>
      <c r="E206"/>
      <c r="F206"/>
      <c r="G206"/>
      <c r="H206"/>
    </row>
    <row r="207" spans="3:8" x14ac:dyDescent="0.2">
      <c r="C207"/>
      <c r="D207"/>
      <c r="E207"/>
      <c r="F207"/>
      <c r="G207"/>
      <c r="H207"/>
    </row>
    <row r="208" spans="3:8" x14ac:dyDescent="0.2">
      <c r="C208"/>
      <c r="D208"/>
      <c r="E208"/>
      <c r="F208"/>
      <c r="G208"/>
      <c r="H208"/>
    </row>
    <row r="209" spans="3:8" x14ac:dyDescent="0.2">
      <c r="C209"/>
      <c r="D209"/>
      <c r="E209"/>
      <c r="F209"/>
      <c r="G209"/>
      <c r="H209"/>
    </row>
    <row r="210" spans="3:8" x14ac:dyDescent="0.2">
      <c r="C210"/>
      <c r="D210"/>
      <c r="E210"/>
      <c r="F210"/>
      <c r="G210"/>
      <c r="H210"/>
    </row>
    <row r="211" spans="3:8" x14ac:dyDescent="0.2">
      <c r="C211"/>
      <c r="D211"/>
      <c r="E211"/>
      <c r="F211"/>
      <c r="G211"/>
      <c r="H211"/>
    </row>
    <row r="212" spans="3:8" x14ac:dyDescent="0.2">
      <c r="C212"/>
      <c r="D212"/>
      <c r="E212"/>
      <c r="F212"/>
      <c r="G212"/>
      <c r="H212"/>
    </row>
    <row r="213" spans="3:8" x14ac:dyDescent="0.2">
      <c r="C213"/>
      <c r="D213"/>
      <c r="E213"/>
      <c r="F213"/>
      <c r="G213"/>
      <c r="H213"/>
    </row>
    <row r="214" spans="3:8" x14ac:dyDescent="0.2">
      <c r="C214"/>
      <c r="D214"/>
      <c r="E214"/>
      <c r="F214"/>
      <c r="G214"/>
      <c r="H214"/>
    </row>
    <row r="215" spans="3:8" x14ac:dyDescent="0.2">
      <c r="C215"/>
      <c r="D215"/>
      <c r="E215"/>
      <c r="F215"/>
      <c r="G215"/>
      <c r="H215"/>
    </row>
    <row r="216" spans="3:8" x14ac:dyDescent="0.2">
      <c r="C216"/>
      <c r="D216"/>
      <c r="E216"/>
      <c r="F216"/>
      <c r="G216"/>
      <c r="H216"/>
    </row>
    <row r="217" spans="3:8" x14ac:dyDescent="0.2">
      <c r="C217"/>
      <c r="D217"/>
      <c r="E217"/>
      <c r="F217"/>
      <c r="G217"/>
      <c r="H217"/>
    </row>
    <row r="218" spans="3:8" x14ac:dyDescent="0.2">
      <c r="C218"/>
      <c r="D218"/>
      <c r="E218"/>
      <c r="F218"/>
      <c r="G218"/>
      <c r="H218"/>
    </row>
    <row r="219" spans="3:8" x14ac:dyDescent="0.2">
      <c r="C219"/>
      <c r="D219"/>
      <c r="E219"/>
      <c r="F219"/>
      <c r="G219"/>
      <c r="H219"/>
    </row>
    <row r="220" spans="3:8" x14ac:dyDescent="0.2">
      <c r="C220"/>
      <c r="D220"/>
      <c r="E220"/>
      <c r="F220"/>
      <c r="G220"/>
      <c r="H220"/>
    </row>
    <row r="221" spans="3:8" x14ac:dyDescent="0.2">
      <c r="C221"/>
      <c r="D221"/>
      <c r="E221"/>
      <c r="F221"/>
      <c r="G221"/>
      <c r="H221"/>
    </row>
    <row r="222" spans="3:8" x14ac:dyDescent="0.2">
      <c r="C222"/>
      <c r="D222"/>
      <c r="E222"/>
      <c r="F222"/>
      <c r="G222"/>
      <c r="H222"/>
    </row>
    <row r="223" spans="3:8" x14ac:dyDescent="0.2">
      <c r="C223"/>
      <c r="D223"/>
      <c r="E223"/>
      <c r="F223"/>
      <c r="G223"/>
      <c r="H223"/>
    </row>
    <row r="224" spans="3:8" x14ac:dyDescent="0.2">
      <c r="C224"/>
      <c r="D224"/>
      <c r="E224"/>
      <c r="F224"/>
      <c r="G224"/>
      <c r="H224"/>
    </row>
    <row r="225" spans="3:8" x14ac:dyDescent="0.2">
      <c r="C225"/>
      <c r="D225"/>
      <c r="E225"/>
      <c r="F225"/>
      <c r="G225"/>
      <c r="H225"/>
    </row>
    <row r="226" spans="3:8" x14ac:dyDescent="0.2">
      <c r="C226"/>
      <c r="D226"/>
      <c r="E226"/>
      <c r="F226"/>
      <c r="G226"/>
      <c r="H226"/>
    </row>
    <row r="227" spans="3:8" x14ac:dyDescent="0.2">
      <c r="C227"/>
      <c r="D227"/>
      <c r="E227"/>
      <c r="F227"/>
      <c r="G227"/>
      <c r="H227"/>
    </row>
    <row r="228" spans="3:8" x14ac:dyDescent="0.2">
      <c r="C228"/>
      <c r="D228"/>
      <c r="E228"/>
      <c r="F228"/>
      <c r="G228"/>
      <c r="H228"/>
    </row>
    <row r="229" spans="3:8" x14ac:dyDescent="0.2">
      <c r="C229"/>
      <c r="D229"/>
      <c r="E229"/>
      <c r="F229"/>
      <c r="G229"/>
      <c r="H229"/>
    </row>
    <row r="230" spans="3:8" x14ac:dyDescent="0.2">
      <c r="C230"/>
      <c r="D230"/>
      <c r="E230"/>
      <c r="F230"/>
      <c r="G230"/>
      <c r="H230"/>
    </row>
    <row r="231" spans="3:8" x14ac:dyDescent="0.2">
      <c r="C231"/>
      <c r="D231"/>
      <c r="E231"/>
      <c r="F231"/>
      <c r="G231"/>
      <c r="H231"/>
    </row>
    <row r="232" spans="3:8" x14ac:dyDescent="0.2">
      <c r="C232"/>
      <c r="D232"/>
      <c r="E232"/>
      <c r="F232"/>
      <c r="G232"/>
      <c r="H232"/>
    </row>
    <row r="233" spans="3:8" x14ac:dyDescent="0.2">
      <c r="C233"/>
      <c r="D233"/>
      <c r="E233"/>
      <c r="F233"/>
      <c r="G233"/>
      <c r="H233"/>
    </row>
    <row r="234" spans="3:8" x14ac:dyDescent="0.2">
      <c r="C234"/>
      <c r="D234"/>
      <c r="E234"/>
      <c r="F234"/>
      <c r="G234"/>
      <c r="H234"/>
    </row>
    <row r="235" spans="3:8" x14ac:dyDescent="0.2">
      <c r="C235"/>
      <c r="D235"/>
      <c r="E235"/>
      <c r="F235"/>
      <c r="G235"/>
      <c r="H235"/>
    </row>
    <row r="236" spans="3:8" x14ac:dyDescent="0.2">
      <c r="C236"/>
      <c r="D236"/>
      <c r="E236"/>
      <c r="F236"/>
      <c r="G236"/>
      <c r="H236"/>
    </row>
    <row r="237" spans="3:8" x14ac:dyDescent="0.2">
      <c r="C237"/>
      <c r="D237"/>
      <c r="E237"/>
      <c r="F237"/>
      <c r="G237"/>
      <c r="H237"/>
    </row>
    <row r="238" spans="3:8" x14ac:dyDescent="0.2">
      <c r="C238"/>
      <c r="D238"/>
      <c r="E238"/>
      <c r="F238"/>
      <c r="G238"/>
      <c r="H238"/>
    </row>
    <row r="239" spans="3:8" x14ac:dyDescent="0.2">
      <c r="C239"/>
      <c r="D239"/>
      <c r="E239"/>
      <c r="F239"/>
      <c r="G239"/>
      <c r="H239"/>
    </row>
    <row r="240" spans="3:8" x14ac:dyDescent="0.2">
      <c r="C240"/>
      <c r="D240"/>
      <c r="E240"/>
      <c r="F240"/>
      <c r="G240"/>
      <c r="H240"/>
    </row>
    <row r="241" spans="3:8" x14ac:dyDescent="0.2">
      <c r="C241"/>
      <c r="D241"/>
      <c r="E241"/>
      <c r="F241"/>
      <c r="G241"/>
      <c r="H241"/>
    </row>
    <row r="242" spans="3:8" x14ac:dyDescent="0.2">
      <c r="C242"/>
      <c r="D242"/>
      <c r="E242"/>
      <c r="F242"/>
      <c r="G242"/>
      <c r="H242"/>
    </row>
    <row r="243" spans="3:8" x14ac:dyDescent="0.2">
      <c r="C243"/>
      <c r="D243"/>
      <c r="E243"/>
      <c r="F243"/>
      <c r="G243"/>
      <c r="H243"/>
    </row>
    <row r="244" spans="3:8" x14ac:dyDescent="0.2">
      <c r="C244"/>
      <c r="D244"/>
      <c r="E244"/>
      <c r="F244"/>
      <c r="G244"/>
      <c r="H244"/>
    </row>
    <row r="245" spans="3:8" x14ac:dyDescent="0.2">
      <c r="C245"/>
      <c r="D245"/>
      <c r="E245"/>
      <c r="F245"/>
      <c r="G245"/>
      <c r="H245"/>
    </row>
    <row r="246" spans="3:8" x14ac:dyDescent="0.2">
      <c r="C246"/>
      <c r="D246"/>
      <c r="E246"/>
      <c r="F246"/>
      <c r="G246"/>
      <c r="H246"/>
    </row>
    <row r="247" spans="3:8" x14ac:dyDescent="0.2">
      <c r="C247"/>
      <c r="D247"/>
      <c r="E247"/>
      <c r="F247"/>
      <c r="G247"/>
      <c r="H247"/>
    </row>
    <row r="248" spans="3:8" x14ac:dyDescent="0.2">
      <c r="C248"/>
      <c r="D248"/>
      <c r="E248"/>
      <c r="F248"/>
      <c r="G248"/>
      <c r="H248"/>
    </row>
    <row r="249" spans="3:8" x14ac:dyDescent="0.2">
      <c r="C249"/>
      <c r="D249"/>
      <c r="E249"/>
      <c r="F249"/>
      <c r="G249"/>
      <c r="H249"/>
    </row>
    <row r="250" spans="3:8" x14ac:dyDescent="0.2">
      <c r="C250"/>
      <c r="D250"/>
      <c r="E250"/>
      <c r="F250"/>
      <c r="G250"/>
      <c r="H250"/>
    </row>
    <row r="251" spans="3:8" x14ac:dyDescent="0.2">
      <c r="C251"/>
      <c r="D251"/>
      <c r="E251"/>
      <c r="F251"/>
      <c r="G251"/>
      <c r="H251"/>
    </row>
    <row r="252" spans="3:8" x14ac:dyDescent="0.2">
      <c r="C252"/>
      <c r="D252"/>
      <c r="E252"/>
      <c r="F252"/>
      <c r="G252"/>
      <c r="H252"/>
    </row>
    <row r="253" spans="3:8" x14ac:dyDescent="0.2">
      <c r="C253"/>
      <c r="D253"/>
      <c r="E253"/>
      <c r="F253"/>
      <c r="G253"/>
      <c r="H253"/>
    </row>
    <row r="254" spans="3:8" x14ac:dyDescent="0.2">
      <c r="C254"/>
      <c r="D254"/>
      <c r="E254"/>
      <c r="F254"/>
      <c r="G254"/>
      <c r="H254"/>
    </row>
    <row r="255" spans="3:8" x14ac:dyDescent="0.2">
      <c r="C255"/>
      <c r="D255"/>
      <c r="E255"/>
      <c r="F255"/>
      <c r="G255"/>
      <c r="H255"/>
    </row>
    <row r="256" spans="3:8" x14ac:dyDescent="0.2">
      <c r="C256"/>
      <c r="D256"/>
      <c r="E256"/>
      <c r="F256"/>
      <c r="G256"/>
      <c r="H256"/>
    </row>
    <row r="257" spans="3:8" x14ac:dyDescent="0.2">
      <c r="C257"/>
      <c r="D257"/>
      <c r="E257"/>
      <c r="F257"/>
      <c r="G257"/>
      <c r="H257"/>
    </row>
    <row r="258" spans="3:8" x14ac:dyDescent="0.2">
      <c r="C258"/>
      <c r="D258"/>
      <c r="E258"/>
      <c r="F258"/>
      <c r="G258"/>
      <c r="H258"/>
    </row>
    <row r="259" spans="3:8" x14ac:dyDescent="0.2">
      <c r="C259"/>
      <c r="D259"/>
      <c r="E259"/>
      <c r="F259"/>
      <c r="G259"/>
      <c r="H259"/>
    </row>
    <row r="260" spans="3:8" x14ac:dyDescent="0.2">
      <c r="C260"/>
      <c r="D260"/>
      <c r="E260"/>
      <c r="F260"/>
      <c r="G260"/>
      <c r="H260"/>
    </row>
    <row r="261" spans="3:8" x14ac:dyDescent="0.2">
      <c r="C261"/>
      <c r="D261"/>
      <c r="E261"/>
      <c r="F261"/>
      <c r="G261"/>
      <c r="H261"/>
    </row>
    <row r="262" spans="3:8" x14ac:dyDescent="0.2">
      <c r="C262"/>
      <c r="D262"/>
      <c r="E262"/>
      <c r="F262"/>
      <c r="G262"/>
      <c r="H262"/>
    </row>
    <row r="263" spans="3:8" x14ac:dyDescent="0.2">
      <c r="C263"/>
      <c r="D263"/>
      <c r="E263"/>
      <c r="F263"/>
      <c r="G263"/>
      <c r="H263"/>
    </row>
    <row r="264" spans="3:8" x14ac:dyDescent="0.2">
      <c r="C264"/>
      <c r="D264"/>
      <c r="E264"/>
      <c r="F264"/>
      <c r="G264"/>
      <c r="H264"/>
    </row>
    <row r="265" spans="3:8" x14ac:dyDescent="0.2">
      <c r="C265"/>
      <c r="D265"/>
      <c r="E265"/>
      <c r="F265"/>
      <c r="G265"/>
      <c r="H265"/>
    </row>
    <row r="266" spans="3:8" x14ac:dyDescent="0.2">
      <c r="C266"/>
      <c r="D266"/>
      <c r="E266"/>
      <c r="F266"/>
      <c r="G266"/>
      <c r="H266"/>
    </row>
    <row r="267" spans="3:8" x14ac:dyDescent="0.2">
      <c r="C267"/>
      <c r="D267"/>
      <c r="E267"/>
      <c r="F267"/>
      <c r="G267"/>
      <c r="H267"/>
    </row>
    <row r="268" spans="3:8" x14ac:dyDescent="0.2">
      <c r="C268"/>
      <c r="D268"/>
      <c r="E268"/>
      <c r="F268"/>
      <c r="G268"/>
      <c r="H268"/>
    </row>
    <row r="269" spans="3:8" x14ac:dyDescent="0.2">
      <c r="C269"/>
      <c r="D269"/>
      <c r="E269"/>
      <c r="F269"/>
      <c r="G269"/>
      <c r="H269"/>
    </row>
    <row r="270" spans="3:8" x14ac:dyDescent="0.2">
      <c r="C270"/>
      <c r="D270"/>
      <c r="E270"/>
      <c r="F270"/>
      <c r="G270"/>
      <c r="H270"/>
    </row>
    <row r="271" spans="3:8" x14ac:dyDescent="0.2">
      <c r="C271"/>
      <c r="D271"/>
      <c r="E271"/>
      <c r="F271"/>
      <c r="G271"/>
      <c r="H271"/>
    </row>
    <row r="272" spans="3:8" x14ac:dyDescent="0.2">
      <c r="C272"/>
      <c r="D272"/>
      <c r="E272"/>
      <c r="F272"/>
      <c r="G272"/>
      <c r="H272"/>
    </row>
    <row r="273" spans="3:8" x14ac:dyDescent="0.2">
      <c r="C273"/>
      <c r="D273"/>
      <c r="E273"/>
      <c r="F273"/>
      <c r="G273"/>
      <c r="H273"/>
    </row>
    <row r="274" spans="3:8" x14ac:dyDescent="0.2">
      <c r="C274"/>
      <c r="D274"/>
      <c r="E274"/>
      <c r="F274"/>
      <c r="G274"/>
      <c r="H274"/>
    </row>
    <row r="275" spans="3:8" x14ac:dyDescent="0.2">
      <c r="C275"/>
      <c r="D275"/>
      <c r="E275"/>
      <c r="F275"/>
      <c r="G275"/>
      <c r="H275"/>
    </row>
    <row r="276" spans="3:8" x14ac:dyDescent="0.2">
      <c r="C276"/>
      <c r="D276"/>
      <c r="E276"/>
      <c r="F276"/>
      <c r="G276"/>
      <c r="H276"/>
    </row>
    <row r="277" spans="3:8" x14ac:dyDescent="0.2">
      <c r="C277"/>
      <c r="D277"/>
      <c r="E277"/>
      <c r="F277"/>
      <c r="G277"/>
      <c r="H277"/>
    </row>
    <row r="278" spans="3:8" x14ac:dyDescent="0.2">
      <c r="C278"/>
      <c r="D278"/>
      <c r="E278"/>
      <c r="F278"/>
      <c r="G278"/>
      <c r="H278"/>
    </row>
    <row r="279" spans="3:8" x14ac:dyDescent="0.2">
      <c r="C279"/>
      <c r="D279"/>
      <c r="E279"/>
      <c r="F279"/>
      <c r="G279"/>
      <c r="H279"/>
    </row>
    <row r="280" spans="3:8" x14ac:dyDescent="0.2">
      <c r="C280"/>
      <c r="D280"/>
      <c r="E280"/>
      <c r="F280"/>
      <c r="G280"/>
      <c r="H280"/>
    </row>
    <row r="281" spans="3:8" x14ac:dyDescent="0.2">
      <c r="C281"/>
      <c r="D281"/>
      <c r="E281"/>
      <c r="F281"/>
      <c r="G281"/>
      <c r="H281"/>
    </row>
    <row r="282" spans="3:8" x14ac:dyDescent="0.2">
      <c r="C282"/>
      <c r="D282"/>
      <c r="E282"/>
      <c r="F282"/>
      <c r="G282"/>
      <c r="H282"/>
    </row>
    <row r="283" spans="3:8" x14ac:dyDescent="0.2">
      <c r="C283"/>
      <c r="D283"/>
      <c r="E283"/>
      <c r="F283"/>
      <c r="G283"/>
      <c r="H283"/>
    </row>
    <row r="284" spans="3:8" x14ac:dyDescent="0.2">
      <c r="C284"/>
      <c r="D284"/>
      <c r="E284"/>
      <c r="F284"/>
      <c r="G284"/>
      <c r="H284"/>
    </row>
    <row r="285" spans="3:8" x14ac:dyDescent="0.2">
      <c r="C285"/>
      <c r="D285"/>
      <c r="E285"/>
      <c r="F285"/>
      <c r="G285"/>
      <c r="H285"/>
    </row>
    <row r="286" spans="3:8" x14ac:dyDescent="0.2">
      <c r="C286"/>
      <c r="D286"/>
      <c r="E286"/>
      <c r="F286"/>
      <c r="G286"/>
      <c r="H286"/>
    </row>
    <row r="287" spans="3:8" x14ac:dyDescent="0.2">
      <c r="C287"/>
      <c r="D287"/>
      <c r="E287"/>
      <c r="F287"/>
      <c r="G287"/>
      <c r="H287"/>
    </row>
    <row r="288" spans="3:8" x14ac:dyDescent="0.2">
      <c r="C288"/>
      <c r="D288"/>
      <c r="E288"/>
      <c r="F288"/>
      <c r="G288"/>
      <c r="H288"/>
    </row>
    <row r="289" spans="3:8" x14ac:dyDescent="0.2">
      <c r="C289"/>
      <c r="D289"/>
      <c r="E289"/>
      <c r="F289"/>
      <c r="G289"/>
      <c r="H289"/>
    </row>
    <row r="290" spans="3:8" x14ac:dyDescent="0.2">
      <c r="C290"/>
      <c r="D290"/>
      <c r="E290"/>
      <c r="F290"/>
      <c r="G290"/>
      <c r="H290"/>
    </row>
    <row r="291" spans="3:8" x14ac:dyDescent="0.2">
      <c r="C291"/>
      <c r="D291"/>
      <c r="E291"/>
      <c r="F291"/>
      <c r="G291"/>
      <c r="H291"/>
    </row>
    <row r="292" spans="3:8" x14ac:dyDescent="0.2">
      <c r="C292"/>
      <c r="D292"/>
      <c r="E292"/>
      <c r="F292"/>
      <c r="G292"/>
      <c r="H292"/>
    </row>
    <row r="293" spans="3:8" x14ac:dyDescent="0.2">
      <c r="C293"/>
      <c r="D293"/>
      <c r="E293"/>
      <c r="F293"/>
      <c r="G293"/>
      <c r="H293"/>
    </row>
    <row r="294" spans="3:8" x14ac:dyDescent="0.2">
      <c r="C294"/>
      <c r="D294"/>
      <c r="E294"/>
      <c r="F294"/>
      <c r="G294"/>
      <c r="H294"/>
    </row>
    <row r="295" spans="3:8" x14ac:dyDescent="0.2">
      <c r="C295"/>
      <c r="D295"/>
      <c r="E295"/>
      <c r="F295"/>
      <c r="G295"/>
      <c r="H295"/>
    </row>
    <row r="296" spans="3:8" x14ac:dyDescent="0.2">
      <c r="C296"/>
      <c r="D296"/>
      <c r="E296"/>
      <c r="F296"/>
      <c r="G296"/>
      <c r="H296"/>
    </row>
    <row r="297" spans="3:8" x14ac:dyDescent="0.2">
      <c r="C297"/>
      <c r="D297"/>
      <c r="E297"/>
      <c r="F297"/>
      <c r="G297"/>
      <c r="H297"/>
    </row>
    <row r="298" spans="3:8" x14ac:dyDescent="0.2">
      <c r="C298"/>
      <c r="D298"/>
      <c r="E298"/>
      <c r="F298"/>
      <c r="G298"/>
      <c r="H298"/>
    </row>
    <row r="299" spans="3:8" x14ac:dyDescent="0.2">
      <c r="C299"/>
      <c r="D299"/>
      <c r="E299"/>
      <c r="F299"/>
      <c r="G299"/>
      <c r="H299"/>
    </row>
    <row r="300" spans="3:8" x14ac:dyDescent="0.2">
      <c r="C300"/>
      <c r="D300"/>
      <c r="E300"/>
      <c r="F300"/>
      <c r="G300"/>
      <c r="H300"/>
    </row>
    <row r="301" spans="3:8" x14ac:dyDescent="0.2">
      <c r="C301"/>
      <c r="D301"/>
      <c r="E301"/>
      <c r="F301"/>
      <c r="G301"/>
      <c r="H301"/>
    </row>
    <row r="302" spans="3:8" x14ac:dyDescent="0.2">
      <c r="C302"/>
      <c r="D302"/>
      <c r="E302"/>
      <c r="F302"/>
      <c r="G302"/>
      <c r="H302"/>
    </row>
    <row r="303" spans="3:8" x14ac:dyDescent="0.2">
      <c r="C303"/>
      <c r="D303"/>
      <c r="E303"/>
      <c r="F303"/>
      <c r="G303"/>
      <c r="H303"/>
    </row>
    <row r="304" spans="3:8" x14ac:dyDescent="0.2">
      <c r="C304"/>
      <c r="D304"/>
      <c r="E304"/>
      <c r="F304"/>
      <c r="G304"/>
      <c r="H304"/>
    </row>
    <row r="305" spans="3:8" x14ac:dyDescent="0.2">
      <c r="C305"/>
      <c r="D305"/>
      <c r="E305"/>
      <c r="F305"/>
      <c r="G305"/>
      <c r="H305"/>
    </row>
    <row r="306" spans="3:8" x14ac:dyDescent="0.2">
      <c r="C306"/>
      <c r="D306"/>
      <c r="E306"/>
      <c r="F306"/>
      <c r="G306"/>
      <c r="H306"/>
    </row>
    <row r="307" spans="3:8" x14ac:dyDescent="0.2">
      <c r="C307"/>
      <c r="D307"/>
      <c r="E307"/>
      <c r="F307"/>
      <c r="G307"/>
      <c r="H307"/>
    </row>
    <row r="308" spans="3:8" x14ac:dyDescent="0.2">
      <c r="C308"/>
      <c r="D308"/>
      <c r="E308"/>
      <c r="F308"/>
      <c r="G308"/>
      <c r="H308"/>
    </row>
    <row r="309" spans="3:8" x14ac:dyDescent="0.2">
      <c r="C309"/>
      <c r="D309"/>
      <c r="E309"/>
      <c r="F309"/>
      <c r="G309"/>
      <c r="H309"/>
    </row>
    <row r="310" spans="3:8" x14ac:dyDescent="0.2">
      <c r="C310"/>
      <c r="D310"/>
      <c r="E310"/>
      <c r="F310"/>
      <c r="G310"/>
      <c r="H310"/>
    </row>
    <row r="311" spans="3:8" x14ac:dyDescent="0.2">
      <c r="C311"/>
      <c r="D311"/>
      <c r="E311"/>
      <c r="F311"/>
      <c r="G311"/>
      <c r="H311"/>
    </row>
    <row r="312" spans="3:8" x14ac:dyDescent="0.2">
      <c r="C312"/>
      <c r="D312"/>
      <c r="E312"/>
      <c r="F312"/>
      <c r="G312"/>
      <c r="H312"/>
    </row>
    <row r="313" spans="3:8" x14ac:dyDescent="0.2">
      <c r="C313"/>
      <c r="D313"/>
      <c r="E313"/>
      <c r="F313"/>
      <c r="G313"/>
      <c r="H313"/>
    </row>
    <row r="314" spans="3:8" x14ac:dyDescent="0.2">
      <c r="C314"/>
      <c r="D314"/>
      <c r="E314"/>
      <c r="F314"/>
      <c r="G314"/>
      <c r="H314"/>
    </row>
    <row r="315" spans="3:8" x14ac:dyDescent="0.2">
      <c r="C315"/>
      <c r="D315"/>
      <c r="E315"/>
      <c r="F315"/>
      <c r="G315"/>
      <c r="H315"/>
    </row>
    <row r="316" spans="3:8" x14ac:dyDescent="0.2">
      <c r="C316"/>
      <c r="D316"/>
      <c r="E316"/>
      <c r="F316"/>
      <c r="G316"/>
      <c r="H316"/>
    </row>
    <row r="317" spans="3:8" x14ac:dyDescent="0.2">
      <c r="C317"/>
      <c r="D317"/>
      <c r="E317"/>
      <c r="F317"/>
      <c r="G317"/>
      <c r="H317"/>
    </row>
    <row r="318" spans="3:8" x14ac:dyDescent="0.2">
      <c r="C318"/>
      <c r="D318"/>
      <c r="E318"/>
      <c r="F318"/>
      <c r="G318"/>
      <c r="H318"/>
    </row>
    <row r="319" spans="3:8" x14ac:dyDescent="0.2">
      <c r="C319"/>
      <c r="D319"/>
      <c r="E319"/>
      <c r="F319"/>
      <c r="G319"/>
      <c r="H319"/>
    </row>
    <row r="320" spans="3:8" x14ac:dyDescent="0.2">
      <c r="C320"/>
      <c r="D320"/>
      <c r="E320"/>
      <c r="F320"/>
      <c r="G320"/>
      <c r="H320"/>
    </row>
    <row r="321" spans="3:8" x14ac:dyDescent="0.2">
      <c r="C321"/>
      <c r="D321"/>
      <c r="E321"/>
      <c r="F321"/>
      <c r="G321"/>
      <c r="H321"/>
    </row>
    <row r="322" spans="3:8" x14ac:dyDescent="0.2">
      <c r="C322"/>
      <c r="D322"/>
      <c r="E322"/>
      <c r="F322"/>
      <c r="G322"/>
      <c r="H322"/>
    </row>
    <row r="323" spans="3:8" x14ac:dyDescent="0.2">
      <c r="C323"/>
      <c r="D323"/>
      <c r="E323"/>
      <c r="F323"/>
      <c r="G323"/>
      <c r="H323"/>
    </row>
    <row r="324" spans="3:8" x14ac:dyDescent="0.2">
      <c r="C324"/>
      <c r="D324"/>
      <c r="E324"/>
      <c r="F324"/>
      <c r="G324"/>
      <c r="H324"/>
    </row>
    <row r="325" spans="3:8" x14ac:dyDescent="0.2">
      <c r="C325"/>
      <c r="D325"/>
      <c r="E325"/>
      <c r="F325"/>
      <c r="G325"/>
      <c r="H325"/>
    </row>
    <row r="326" spans="3:8" x14ac:dyDescent="0.2">
      <c r="C326"/>
      <c r="D326"/>
      <c r="E326"/>
      <c r="F326"/>
      <c r="G326"/>
      <c r="H326"/>
    </row>
    <row r="327" spans="3:8" x14ac:dyDescent="0.2">
      <c r="C327"/>
      <c r="D327"/>
      <c r="E327"/>
      <c r="F327"/>
      <c r="G327"/>
      <c r="H327"/>
    </row>
    <row r="328" spans="3:8" x14ac:dyDescent="0.2">
      <c r="C328"/>
      <c r="D328"/>
      <c r="E328"/>
      <c r="F328"/>
      <c r="G328"/>
      <c r="H328"/>
    </row>
    <row r="329" spans="3:8" x14ac:dyDescent="0.2">
      <c r="C329"/>
      <c r="D329"/>
      <c r="E329"/>
      <c r="F329"/>
      <c r="G329"/>
      <c r="H329"/>
    </row>
    <row r="330" spans="3:8" x14ac:dyDescent="0.2">
      <c r="C330"/>
      <c r="D330"/>
      <c r="E330"/>
      <c r="F330"/>
      <c r="G330"/>
      <c r="H330"/>
    </row>
    <row r="331" spans="3:8" x14ac:dyDescent="0.2">
      <c r="C331"/>
      <c r="D331"/>
      <c r="E331"/>
      <c r="F331"/>
      <c r="G331"/>
      <c r="H331"/>
    </row>
    <row r="332" spans="3:8" x14ac:dyDescent="0.2">
      <c r="C332"/>
      <c r="D332"/>
      <c r="E332"/>
      <c r="F332"/>
      <c r="G332"/>
      <c r="H332"/>
    </row>
    <row r="333" spans="3:8" x14ac:dyDescent="0.2">
      <c r="C333"/>
      <c r="D333"/>
      <c r="E333"/>
      <c r="F333"/>
      <c r="G333"/>
      <c r="H333"/>
    </row>
    <row r="334" spans="3:8" x14ac:dyDescent="0.2">
      <c r="C334"/>
      <c r="D334"/>
      <c r="E334"/>
      <c r="F334"/>
      <c r="G334"/>
      <c r="H334"/>
    </row>
    <row r="335" spans="3:8" x14ac:dyDescent="0.2">
      <c r="C335"/>
      <c r="D335"/>
      <c r="E335"/>
      <c r="F335"/>
      <c r="G335"/>
      <c r="H335"/>
    </row>
    <row r="336" spans="3:8" x14ac:dyDescent="0.2">
      <c r="C336"/>
      <c r="D336"/>
      <c r="E336"/>
      <c r="F336"/>
      <c r="G336"/>
      <c r="H336"/>
    </row>
    <row r="337" spans="3:8" x14ac:dyDescent="0.2">
      <c r="C337"/>
      <c r="D337"/>
      <c r="E337"/>
      <c r="F337"/>
      <c r="G337"/>
      <c r="H337"/>
    </row>
    <row r="338" spans="3:8" x14ac:dyDescent="0.2">
      <c r="C338"/>
      <c r="D338"/>
      <c r="E338"/>
      <c r="F338"/>
      <c r="G338"/>
      <c r="H338"/>
    </row>
    <row r="339" spans="3:8" x14ac:dyDescent="0.2">
      <c r="C339"/>
      <c r="D339"/>
      <c r="E339"/>
      <c r="F339"/>
      <c r="G339"/>
      <c r="H339"/>
    </row>
    <row r="340" spans="3:8" x14ac:dyDescent="0.2">
      <c r="C340"/>
      <c r="D340"/>
      <c r="E340"/>
      <c r="F340"/>
      <c r="G340"/>
      <c r="H340"/>
    </row>
    <row r="341" spans="3:8" x14ac:dyDescent="0.2">
      <c r="C341"/>
      <c r="D341"/>
      <c r="E341"/>
      <c r="F341"/>
      <c r="G341"/>
      <c r="H341"/>
    </row>
    <row r="342" spans="3:8" x14ac:dyDescent="0.2">
      <c r="C342"/>
      <c r="D342"/>
      <c r="E342"/>
      <c r="F342"/>
      <c r="G342"/>
      <c r="H342"/>
    </row>
    <row r="343" spans="3:8" x14ac:dyDescent="0.2">
      <c r="C343"/>
      <c r="D343"/>
      <c r="E343"/>
      <c r="F343"/>
      <c r="G343"/>
      <c r="H343"/>
    </row>
    <row r="344" spans="3:8" x14ac:dyDescent="0.2">
      <c r="C344"/>
      <c r="D344"/>
      <c r="E344"/>
      <c r="F344"/>
      <c r="G344"/>
      <c r="H344"/>
    </row>
    <row r="345" spans="3:8" x14ac:dyDescent="0.2">
      <c r="C345"/>
      <c r="D345"/>
      <c r="E345"/>
      <c r="F345"/>
      <c r="G345"/>
      <c r="H345"/>
    </row>
    <row r="346" spans="3:8" x14ac:dyDescent="0.2">
      <c r="C346"/>
      <c r="D346"/>
      <c r="E346"/>
      <c r="F346"/>
      <c r="G346"/>
      <c r="H346"/>
    </row>
    <row r="347" spans="3:8" x14ac:dyDescent="0.2">
      <c r="C347"/>
      <c r="D347"/>
      <c r="E347"/>
      <c r="F347"/>
      <c r="G347"/>
      <c r="H347"/>
    </row>
    <row r="348" spans="3:8" x14ac:dyDescent="0.2">
      <c r="C348"/>
      <c r="D348"/>
      <c r="E348"/>
      <c r="F348"/>
      <c r="G348"/>
      <c r="H348"/>
    </row>
    <row r="349" spans="3:8" x14ac:dyDescent="0.2">
      <c r="C349"/>
      <c r="D349"/>
      <c r="E349"/>
      <c r="F349"/>
      <c r="G349"/>
      <c r="H349"/>
    </row>
    <row r="350" spans="3:8" x14ac:dyDescent="0.2">
      <c r="C350"/>
      <c r="D350"/>
      <c r="E350"/>
      <c r="F350"/>
      <c r="G350"/>
      <c r="H350"/>
    </row>
    <row r="351" spans="3:8" x14ac:dyDescent="0.2">
      <c r="C351"/>
      <c r="D351"/>
      <c r="E351"/>
      <c r="F351"/>
      <c r="G351"/>
      <c r="H351"/>
    </row>
    <row r="352" spans="3:8" x14ac:dyDescent="0.2">
      <c r="C352"/>
      <c r="D352"/>
      <c r="E352"/>
      <c r="F352"/>
      <c r="G352"/>
      <c r="H352"/>
    </row>
    <row r="353" spans="3:8" x14ac:dyDescent="0.2">
      <c r="C353"/>
      <c r="D353"/>
      <c r="E353"/>
      <c r="F353"/>
      <c r="G353"/>
      <c r="H353"/>
    </row>
    <row r="354" spans="3:8" x14ac:dyDescent="0.2">
      <c r="C354"/>
      <c r="D354"/>
      <c r="E354"/>
      <c r="F354"/>
      <c r="G354"/>
      <c r="H354"/>
    </row>
    <row r="355" spans="3:8" x14ac:dyDescent="0.2">
      <c r="C355"/>
      <c r="D355"/>
      <c r="E355"/>
      <c r="F355"/>
      <c r="G355"/>
      <c r="H355"/>
    </row>
    <row r="356" spans="3:8" x14ac:dyDescent="0.2">
      <c r="C356"/>
      <c r="D356"/>
      <c r="E356"/>
      <c r="F356"/>
      <c r="G356"/>
      <c r="H356"/>
    </row>
    <row r="357" spans="3:8" x14ac:dyDescent="0.2">
      <c r="C357"/>
      <c r="D357"/>
      <c r="E357"/>
      <c r="F357"/>
      <c r="G357"/>
      <c r="H357"/>
    </row>
    <row r="358" spans="3:8" x14ac:dyDescent="0.2">
      <c r="C358"/>
      <c r="D358"/>
      <c r="E358"/>
      <c r="F358"/>
      <c r="G358"/>
      <c r="H358"/>
    </row>
    <row r="359" spans="3:8" x14ac:dyDescent="0.2">
      <c r="C359"/>
      <c r="D359"/>
      <c r="E359"/>
      <c r="F359"/>
      <c r="G359"/>
      <c r="H359"/>
    </row>
    <row r="360" spans="3:8" x14ac:dyDescent="0.2">
      <c r="C360"/>
      <c r="D360"/>
      <c r="E360"/>
      <c r="F360"/>
      <c r="G360"/>
      <c r="H360"/>
    </row>
    <row r="361" spans="3:8" x14ac:dyDescent="0.2">
      <c r="C361"/>
      <c r="D361"/>
      <c r="E361"/>
      <c r="F361"/>
      <c r="G361"/>
      <c r="H361"/>
    </row>
    <row r="362" spans="3:8" x14ac:dyDescent="0.2">
      <c r="C362"/>
      <c r="D362"/>
      <c r="E362"/>
      <c r="F362"/>
      <c r="G362"/>
      <c r="H362"/>
    </row>
    <row r="363" spans="3:8" x14ac:dyDescent="0.2">
      <c r="C363"/>
      <c r="D363"/>
      <c r="E363"/>
      <c r="F363"/>
      <c r="G363"/>
      <c r="H363"/>
    </row>
    <row r="364" spans="3:8" x14ac:dyDescent="0.2">
      <c r="C364"/>
      <c r="D364"/>
      <c r="E364"/>
      <c r="F364"/>
      <c r="G364"/>
      <c r="H364"/>
    </row>
    <row r="365" spans="3:8" x14ac:dyDescent="0.2">
      <c r="C365"/>
      <c r="D365"/>
      <c r="E365"/>
      <c r="F365"/>
      <c r="G365"/>
      <c r="H365"/>
    </row>
    <row r="366" spans="3:8" x14ac:dyDescent="0.2">
      <c r="C366"/>
      <c r="D366"/>
      <c r="E366"/>
      <c r="F366"/>
      <c r="G366"/>
      <c r="H366"/>
    </row>
    <row r="367" spans="3:8" x14ac:dyDescent="0.2">
      <c r="C367"/>
      <c r="D367"/>
      <c r="E367"/>
      <c r="F367"/>
      <c r="G367"/>
      <c r="H367"/>
    </row>
    <row r="368" spans="3:8" x14ac:dyDescent="0.2">
      <c r="C368"/>
      <c r="D368"/>
      <c r="E368"/>
      <c r="F368"/>
      <c r="G368"/>
      <c r="H368"/>
    </row>
    <row r="369" spans="3:8" x14ac:dyDescent="0.2">
      <c r="C369"/>
      <c r="D369"/>
      <c r="E369"/>
      <c r="F369"/>
      <c r="G369"/>
      <c r="H369"/>
    </row>
    <row r="370" spans="3:8" x14ac:dyDescent="0.2">
      <c r="C370"/>
      <c r="D370"/>
      <c r="E370"/>
      <c r="F370"/>
      <c r="G370"/>
      <c r="H370"/>
    </row>
    <row r="371" spans="3:8" x14ac:dyDescent="0.2">
      <c r="C371"/>
      <c r="D371"/>
      <c r="E371"/>
      <c r="F371"/>
      <c r="G371"/>
      <c r="H371"/>
    </row>
    <row r="372" spans="3:8" x14ac:dyDescent="0.2">
      <c r="C372"/>
      <c r="D372"/>
      <c r="E372"/>
      <c r="F372"/>
      <c r="G372"/>
      <c r="H372"/>
    </row>
    <row r="373" spans="3:8" x14ac:dyDescent="0.2">
      <c r="C373"/>
      <c r="D373"/>
      <c r="E373"/>
      <c r="F373"/>
      <c r="G373"/>
      <c r="H373"/>
    </row>
    <row r="374" spans="3:8" x14ac:dyDescent="0.2">
      <c r="C374"/>
      <c r="D374"/>
      <c r="E374"/>
      <c r="F374"/>
      <c r="G374"/>
      <c r="H374"/>
    </row>
    <row r="375" spans="3:8" x14ac:dyDescent="0.2">
      <c r="C375"/>
      <c r="D375"/>
      <c r="E375"/>
      <c r="F375"/>
      <c r="G375"/>
      <c r="H375"/>
    </row>
    <row r="376" spans="3:8" x14ac:dyDescent="0.2">
      <c r="C376"/>
      <c r="D376"/>
      <c r="E376"/>
      <c r="F376"/>
      <c r="G376"/>
      <c r="H376"/>
    </row>
    <row r="377" spans="3:8" x14ac:dyDescent="0.2">
      <c r="C377"/>
      <c r="D377"/>
      <c r="E377"/>
      <c r="F377"/>
      <c r="G377"/>
      <c r="H377"/>
    </row>
    <row r="378" spans="3:8" x14ac:dyDescent="0.2">
      <c r="C378"/>
      <c r="D378"/>
      <c r="E378"/>
      <c r="F378"/>
      <c r="G378"/>
      <c r="H378"/>
    </row>
    <row r="379" spans="3:8" x14ac:dyDescent="0.2">
      <c r="C379"/>
      <c r="D379"/>
      <c r="E379"/>
      <c r="F379"/>
      <c r="G379"/>
      <c r="H379"/>
    </row>
    <row r="380" spans="3:8" x14ac:dyDescent="0.2">
      <c r="C380"/>
      <c r="D380"/>
      <c r="E380"/>
      <c r="F380"/>
      <c r="G380"/>
      <c r="H380"/>
    </row>
    <row r="381" spans="3:8" x14ac:dyDescent="0.2">
      <c r="C381"/>
      <c r="D381"/>
      <c r="E381"/>
      <c r="F381"/>
      <c r="G381"/>
      <c r="H381"/>
    </row>
    <row r="382" spans="3:8" x14ac:dyDescent="0.2">
      <c r="C382"/>
      <c r="D382"/>
      <c r="E382"/>
      <c r="F382"/>
      <c r="G382"/>
      <c r="H382"/>
    </row>
    <row r="383" spans="3:8" x14ac:dyDescent="0.2">
      <c r="C383"/>
      <c r="D383"/>
      <c r="E383"/>
      <c r="F383"/>
      <c r="G383"/>
      <c r="H383"/>
    </row>
    <row r="384" spans="3:8" x14ac:dyDescent="0.2">
      <c r="C384"/>
      <c r="D384"/>
      <c r="E384"/>
      <c r="F384"/>
      <c r="G384"/>
      <c r="H384"/>
    </row>
    <row r="385" spans="3:8" x14ac:dyDescent="0.2">
      <c r="C385"/>
      <c r="D385"/>
      <c r="E385"/>
      <c r="F385"/>
      <c r="G385"/>
      <c r="H385"/>
    </row>
    <row r="386" spans="3:8" x14ac:dyDescent="0.2">
      <c r="C386"/>
      <c r="D386"/>
      <c r="E386"/>
      <c r="F386"/>
      <c r="G386"/>
      <c r="H386"/>
    </row>
    <row r="387" spans="3:8" x14ac:dyDescent="0.2">
      <c r="C387"/>
      <c r="D387"/>
      <c r="E387"/>
      <c r="F387"/>
      <c r="G387"/>
      <c r="H387"/>
    </row>
    <row r="388" spans="3:8" x14ac:dyDescent="0.2">
      <c r="C388"/>
      <c r="D388"/>
      <c r="E388"/>
      <c r="F388"/>
      <c r="G388"/>
      <c r="H388"/>
    </row>
    <row r="389" spans="3:8" x14ac:dyDescent="0.2">
      <c r="C389"/>
      <c r="D389"/>
      <c r="E389"/>
      <c r="F389"/>
      <c r="G389"/>
      <c r="H389"/>
    </row>
    <row r="390" spans="3:8" x14ac:dyDescent="0.2">
      <c r="C390"/>
      <c r="D390"/>
      <c r="E390"/>
      <c r="F390"/>
      <c r="G390"/>
      <c r="H390"/>
    </row>
    <row r="391" spans="3:8" x14ac:dyDescent="0.2">
      <c r="C391"/>
      <c r="D391"/>
      <c r="E391"/>
      <c r="F391"/>
      <c r="G391"/>
      <c r="H391"/>
    </row>
    <row r="392" spans="3:8" x14ac:dyDescent="0.2">
      <c r="C392"/>
      <c r="D392"/>
      <c r="E392"/>
      <c r="F392"/>
      <c r="G392"/>
      <c r="H392"/>
    </row>
    <row r="393" spans="3:8" x14ac:dyDescent="0.2">
      <c r="C393"/>
      <c r="D393"/>
      <c r="E393"/>
      <c r="F393"/>
      <c r="G393"/>
      <c r="H393"/>
    </row>
    <row r="394" spans="3:8" x14ac:dyDescent="0.2">
      <c r="C394"/>
      <c r="D394"/>
      <c r="E394"/>
      <c r="F394"/>
      <c r="G394"/>
      <c r="H394"/>
    </row>
    <row r="395" spans="3:8" x14ac:dyDescent="0.2">
      <c r="C395"/>
      <c r="D395"/>
      <c r="E395"/>
      <c r="F395"/>
      <c r="G395"/>
      <c r="H395"/>
    </row>
    <row r="396" spans="3:8" x14ac:dyDescent="0.2">
      <c r="C396"/>
      <c r="D396"/>
      <c r="E396"/>
      <c r="F396"/>
      <c r="G396"/>
      <c r="H396"/>
    </row>
    <row r="397" spans="3:8" x14ac:dyDescent="0.2">
      <c r="C397"/>
      <c r="D397"/>
      <c r="E397"/>
      <c r="F397"/>
      <c r="G397"/>
      <c r="H397"/>
    </row>
    <row r="398" spans="3:8" x14ac:dyDescent="0.2">
      <c r="C398"/>
      <c r="D398"/>
      <c r="E398"/>
      <c r="F398"/>
      <c r="G398"/>
      <c r="H398"/>
    </row>
    <row r="399" spans="3:8" x14ac:dyDescent="0.2">
      <c r="C399"/>
      <c r="D399"/>
      <c r="E399"/>
      <c r="F399"/>
      <c r="G399"/>
      <c r="H399"/>
    </row>
    <row r="400" spans="3:8" x14ac:dyDescent="0.2">
      <c r="C400"/>
      <c r="D400"/>
      <c r="E400"/>
      <c r="F400"/>
      <c r="G400"/>
      <c r="H400"/>
    </row>
    <row r="401" spans="3:8" x14ac:dyDescent="0.2">
      <c r="C401"/>
      <c r="D401"/>
      <c r="E401"/>
      <c r="F401"/>
      <c r="G401"/>
      <c r="H401"/>
    </row>
    <row r="402" spans="3:8" x14ac:dyDescent="0.2">
      <c r="C402"/>
      <c r="D402"/>
      <c r="E402"/>
      <c r="F402"/>
      <c r="G402"/>
      <c r="H402"/>
    </row>
    <row r="403" spans="3:8" x14ac:dyDescent="0.2">
      <c r="C403"/>
      <c r="D403"/>
      <c r="E403"/>
      <c r="F403"/>
      <c r="G403"/>
      <c r="H403"/>
    </row>
    <row r="404" spans="3:8" x14ac:dyDescent="0.2">
      <c r="C404"/>
      <c r="D404"/>
      <c r="E404"/>
      <c r="F404"/>
      <c r="G404"/>
      <c r="H404"/>
    </row>
    <row r="405" spans="3:8" x14ac:dyDescent="0.2">
      <c r="C405"/>
      <c r="D405"/>
      <c r="E405"/>
      <c r="F405"/>
      <c r="G405"/>
      <c r="H405"/>
    </row>
    <row r="406" spans="3:8" x14ac:dyDescent="0.2">
      <c r="C406"/>
      <c r="D406"/>
      <c r="E406"/>
      <c r="F406"/>
      <c r="G406"/>
      <c r="H406"/>
    </row>
    <row r="407" spans="3:8" x14ac:dyDescent="0.2">
      <c r="C407"/>
      <c r="D407"/>
      <c r="E407"/>
      <c r="F407"/>
      <c r="G407"/>
      <c r="H407"/>
    </row>
    <row r="408" spans="3:8" x14ac:dyDescent="0.2">
      <c r="C408"/>
      <c r="D408"/>
      <c r="E408"/>
      <c r="F408"/>
      <c r="G408"/>
      <c r="H408"/>
    </row>
    <row r="409" spans="3:8" x14ac:dyDescent="0.2">
      <c r="C409"/>
      <c r="D409"/>
      <c r="E409"/>
      <c r="F409"/>
      <c r="G409"/>
      <c r="H409"/>
    </row>
    <row r="410" spans="3:8" x14ac:dyDescent="0.2">
      <c r="C410"/>
      <c r="D410"/>
      <c r="E410"/>
      <c r="F410"/>
      <c r="G410"/>
      <c r="H410"/>
    </row>
    <row r="411" spans="3:8" x14ac:dyDescent="0.2">
      <c r="C411"/>
      <c r="D411"/>
      <c r="E411"/>
      <c r="F411"/>
      <c r="G411"/>
      <c r="H411"/>
    </row>
    <row r="412" spans="3:8" x14ac:dyDescent="0.2">
      <c r="C412"/>
      <c r="D412"/>
      <c r="E412"/>
      <c r="F412"/>
      <c r="G412"/>
      <c r="H412"/>
    </row>
    <row r="413" spans="3:8" x14ac:dyDescent="0.2">
      <c r="C413"/>
      <c r="D413"/>
      <c r="E413"/>
      <c r="F413"/>
      <c r="G413"/>
      <c r="H413"/>
    </row>
    <row r="414" spans="3:8" x14ac:dyDescent="0.2">
      <c r="C414"/>
      <c r="D414"/>
      <c r="E414"/>
      <c r="F414"/>
      <c r="G414"/>
      <c r="H414"/>
    </row>
    <row r="415" spans="3:8" x14ac:dyDescent="0.2">
      <c r="C415"/>
      <c r="D415"/>
      <c r="E415"/>
      <c r="F415"/>
      <c r="G415"/>
      <c r="H415"/>
    </row>
    <row r="416" spans="3:8" x14ac:dyDescent="0.2">
      <c r="C416"/>
      <c r="D416"/>
      <c r="E416"/>
      <c r="F416"/>
      <c r="G416"/>
      <c r="H416"/>
    </row>
    <row r="417" spans="3:8" x14ac:dyDescent="0.2">
      <c r="C417"/>
      <c r="D417"/>
      <c r="E417"/>
      <c r="F417"/>
      <c r="G417"/>
      <c r="H417"/>
    </row>
    <row r="418" spans="3:8" x14ac:dyDescent="0.2">
      <c r="C418"/>
      <c r="D418"/>
      <c r="E418"/>
      <c r="F418"/>
      <c r="G418"/>
      <c r="H418"/>
    </row>
    <row r="419" spans="3:8" x14ac:dyDescent="0.2">
      <c r="C419"/>
      <c r="D419"/>
      <c r="E419"/>
      <c r="F419"/>
      <c r="G419"/>
      <c r="H419"/>
    </row>
    <row r="420" spans="3:8" x14ac:dyDescent="0.2">
      <c r="C420"/>
      <c r="D420"/>
      <c r="E420"/>
      <c r="F420"/>
      <c r="G420"/>
      <c r="H420"/>
    </row>
    <row r="421" spans="3:8" x14ac:dyDescent="0.2">
      <c r="C421"/>
      <c r="D421"/>
      <c r="E421"/>
      <c r="F421"/>
      <c r="G421"/>
      <c r="H421"/>
    </row>
    <row r="422" spans="3:8" x14ac:dyDescent="0.2">
      <c r="C422"/>
      <c r="D422"/>
      <c r="E422"/>
      <c r="F422"/>
      <c r="G422"/>
      <c r="H422"/>
    </row>
    <row r="423" spans="3:8" x14ac:dyDescent="0.2">
      <c r="C423"/>
      <c r="D423"/>
      <c r="E423"/>
      <c r="F423"/>
      <c r="G423"/>
      <c r="H423"/>
    </row>
    <row r="424" spans="3:8" x14ac:dyDescent="0.2">
      <c r="C424"/>
      <c r="D424"/>
      <c r="E424"/>
      <c r="F424"/>
      <c r="G424"/>
      <c r="H424"/>
    </row>
    <row r="425" spans="3:8" x14ac:dyDescent="0.2">
      <c r="C425"/>
      <c r="D425"/>
      <c r="E425"/>
      <c r="F425"/>
      <c r="G425"/>
      <c r="H425"/>
    </row>
    <row r="426" spans="3:8" x14ac:dyDescent="0.2">
      <c r="C426"/>
      <c r="D426"/>
      <c r="E426"/>
      <c r="F426"/>
      <c r="G426"/>
      <c r="H426"/>
    </row>
    <row r="427" spans="3:8" x14ac:dyDescent="0.2">
      <c r="C427"/>
      <c r="D427"/>
      <c r="E427"/>
      <c r="F427"/>
      <c r="G427"/>
      <c r="H427"/>
    </row>
    <row r="428" spans="3:8" x14ac:dyDescent="0.2">
      <c r="C428"/>
      <c r="D428"/>
      <c r="E428"/>
      <c r="F428"/>
      <c r="G428"/>
      <c r="H428"/>
    </row>
    <row r="429" spans="3:8" x14ac:dyDescent="0.2">
      <c r="C429"/>
      <c r="D429"/>
      <c r="E429"/>
      <c r="F429"/>
      <c r="G429"/>
      <c r="H429"/>
    </row>
    <row r="430" spans="3:8" x14ac:dyDescent="0.2">
      <c r="C430"/>
      <c r="D430"/>
      <c r="E430"/>
      <c r="F430"/>
      <c r="G430"/>
      <c r="H430"/>
    </row>
    <row r="431" spans="3:8" x14ac:dyDescent="0.2">
      <c r="C431"/>
      <c r="D431"/>
      <c r="E431"/>
      <c r="F431"/>
      <c r="G431"/>
      <c r="H431"/>
    </row>
    <row r="432" spans="3:8" x14ac:dyDescent="0.2">
      <c r="C432"/>
      <c r="D432"/>
      <c r="E432"/>
      <c r="F432"/>
      <c r="G432"/>
      <c r="H432"/>
    </row>
    <row r="433" spans="3:8" x14ac:dyDescent="0.2">
      <c r="C433"/>
      <c r="D433"/>
      <c r="E433"/>
      <c r="F433"/>
      <c r="G433"/>
      <c r="H433"/>
    </row>
    <row r="434" spans="3:8" x14ac:dyDescent="0.2">
      <c r="C434"/>
      <c r="D434"/>
      <c r="E434"/>
      <c r="F434"/>
      <c r="G434"/>
      <c r="H434"/>
    </row>
    <row r="435" spans="3:8" x14ac:dyDescent="0.2">
      <c r="C435"/>
      <c r="D435"/>
      <c r="E435"/>
      <c r="F435"/>
      <c r="G435"/>
      <c r="H435"/>
    </row>
    <row r="436" spans="3:8" x14ac:dyDescent="0.2">
      <c r="C436"/>
      <c r="D436"/>
      <c r="E436"/>
      <c r="F436"/>
      <c r="G436"/>
      <c r="H436"/>
    </row>
    <row r="437" spans="3:8" x14ac:dyDescent="0.2">
      <c r="C437"/>
      <c r="D437"/>
      <c r="E437"/>
      <c r="F437"/>
      <c r="G437"/>
      <c r="H437"/>
    </row>
    <row r="438" spans="3:8" x14ac:dyDescent="0.2">
      <c r="C438"/>
      <c r="D438"/>
      <c r="E438"/>
      <c r="F438"/>
      <c r="G438"/>
      <c r="H438"/>
    </row>
    <row r="439" spans="3:8" x14ac:dyDescent="0.2">
      <c r="C439"/>
      <c r="D439"/>
      <c r="E439"/>
      <c r="F439"/>
      <c r="G439"/>
      <c r="H439"/>
    </row>
    <row r="440" spans="3:8" x14ac:dyDescent="0.2">
      <c r="C440"/>
      <c r="D440"/>
      <c r="E440"/>
      <c r="F440"/>
      <c r="G440"/>
      <c r="H440"/>
    </row>
    <row r="441" spans="3:8" x14ac:dyDescent="0.2">
      <c r="C441"/>
      <c r="D441"/>
      <c r="E441"/>
      <c r="F441"/>
      <c r="G441"/>
      <c r="H441"/>
    </row>
    <row r="442" spans="3:8" x14ac:dyDescent="0.2">
      <c r="C442"/>
      <c r="D442"/>
      <c r="E442"/>
      <c r="F442"/>
      <c r="G442"/>
      <c r="H442"/>
    </row>
    <row r="443" spans="3:8" x14ac:dyDescent="0.2">
      <c r="C443"/>
      <c r="D443"/>
      <c r="E443"/>
      <c r="F443"/>
      <c r="G443"/>
      <c r="H443"/>
    </row>
    <row r="444" spans="3:8" x14ac:dyDescent="0.2">
      <c r="C444"/>
      <c r="D444"/>
      <c r="E444"/>
      <c r="F444"/>
      <c r="G444"/>
      <c r="H444"/>
    </row>
    <row r="445" spans="3:8" x14ac:dyDescent="0.2">
      <c r="C445"/>
      <c r="D445"/>
      <c r="E445"/>
      <c r="F445"/>
      <c r="G445"/>
      <c r="H445"/>
    </row>
    <row r="446" spans="3:8" x14ac:dyDescent="0.2">
      <c r="C446"/>
      <c r="D446"/>
      <c r="E446"/>
      <c r="F446"/>
      <c r="G446"/>
      <c r="H446"/>
    </row>
    <row r="447" spans="3:8" x14ac:dyDescent="0.2">
      <c r="C447"/>
      <c r="D447"/>
      <c r="E447"/>
      <c r="F447"/>
      <c r="G447"/>
      <c r="H447"/>
    </row>
    <row r="448" spans="3:8" x14ac:dyDescent="0.2">
      <c r="C448"/>
      <c r="D448"/>
      <c r="E448"/>
      <c r="F448"/>
      <c r="G448"/>
      <c r="H448"/>
    </row>
    <row r="449" spans="3:8" x14ac:dyDescent="0.2">
      <c r="C449"/>
      <c r="D449"/>
      <c r="E449"/>
      <c r="F449"/>
      <c r="G449"/>
      <c r="H449"/>
    </row>
    <row r="450" spans="3:8" x14ac:dyDescent="0.2">
      <c r="C450"/>
      <c r="D450"/>
      <c r="E450"/>
      <c r="F450"/>
      <c r="G450"/>
      <c r="H450"/>
    </row>
    <row r="451" spans="3:8" x14ac:dyDescent="0.2">
      <c r="C451"/>
      <c r="D451"/>
      <c r="E451"/>
      <c r="F451"/>
      <c r="G451"/>
      <c r="H451"/>
    </row>
    <row r="452" spans="3:8" x14ac:dyDescent="0.2">
      <c r="C452"/>
      <c r="D452"/>
      <c r="E452"/>
      <c r="F452"/>
      <c r="G452"/>
      <c r="H452"/>
    </row>
    <row r="453" spans="3:8" x14ac:dyDescent="0.2">
      <c r="C453"/>
      <c r="D453"/>
      <c r="E453"/>
      <c r="F453"/>
      <c r="G453"/>
      <c r="H453"/>
    </row>
    <row r="454" spans="3:8" x14ac:dyDescent="0.2">
      <c r="C454"/>
      <c r="D454"/>
      <c r="E454"/>
      <c r="F454"/>
      <c r="G454"/>
      <c r="H454"/>
    </row>
    <row r="455" spans="3:8" x14ac:dyDescent="0.2">
      <c r="C455"/>
      <c r="D455"/>
      <c r="E455"/>
      <c r="F455"/>
      <c r="G455"/>
      <c r="H455"/>
    </row>
    <row r="456" spans="3:8" x14ac:dyDescent="0.2">
      <c r="C456"/>
      <c r="D456"/>
      <c r="E456"/>
      <c r="F456"/>
      <c r="G456"/>
      <c r="H456"/>
    </row>
    <row r="457" spans="3:8" x14ac:dyDescent="0.2">
      <c r="C457"/>
      <c r="D457"/>
      <c r="E457"/>
      <c r="F457"/>
      <c r="G457"/>
      <c r="H457"/>
    </row>
    <row r="458" spans="3:8" x14ac:dyDescent="0.2">
      <c r="C458"/>
      <c r="D458"/>
      <c r="E458"/>
      <c r="F458"/>
      <c r="G458"/>
      <c r="H458"/>
    </row>
    <row r="459" spans="3:8" x14ac:dyDescent="0.2">
      <c r="C459"/>
      <c r="D459"/>
      <c r="E459"/>
      <c r="F459"/>
      <c r="G459"/>
      <c r="H459"/>
    </row>
    <row r="460" spans="3:8" x14ac:dyDescent="0.2">
      <c r="C460"/>
      <c r="D460"/>
      <c r="E460"/>
      <c r="F460"/>
      <c r="G460"/>
      <c r="H460"/>
    </row>
    <row r="461" spans="3:8" x14ac:dyDescent="0.2">
      <c r="C461"/>
      <c r="D461"/>
      <c r="E461"/>
      <c r="F461"/>
      <c r="G461"/>
      <c r="H461"/>
    </row>
    <row r="462" spans="3:8" x14ac:dyDescent="0.2">
      <c r="C462"/>
      <c r="D462"/>
      <c r="E462"/>
      <c r="F462"/>
      <c r="G462"/>
      <c r="H462"/>
    </row>
    <row r="463" spans="3:8" x14ac:dyDescent="0.2">
      <c r="C463"/>
      <c r="D463"/>
      <c r="E463"/>
      <c r="F463"/>
      <c r="G463"/>
      <c r="H463"/>
    </row>
    <row r="464" spans="3:8" x14ac:dyDescent="0.2">
      <c r="C464"/>
      <c r="D464"/>
      <c r="E464"/>
      <c r="F464"/>
      <c r="G464"/>
      <c r="H464"/>
    </row>
    <row r="465" spans="3:8" x14ac:dyDescent="0.2">
      <c r="C465"/>
      <c r="D465"/>
      <c r="E465"/>
      <c r="F465"/>
      <c r="G465"/>
      <c r="H465"/>
    </row>
    <row r="466" spans="3:8" x14ac:dyDescent="0.2">
      <c r="C466"/>
      <c r="D466"/>
      <c r="E466"/>
      <c r="F466"/>
      <c r="G466"/>
      <c r="H466"/>
    </row>
    <row r="467" spans="3:8" x14ac:dyDescent="0.2">
      <c r="C467"/>
      <c r="D467"/>
      <c r="E467"/>
      <c r="F467"/>
      <c r="G467"/>
      <c r="H467"/>
    </row>
    <row r="468" spans="3:8" x14ac:dyDescent="0.2">
      <c r="C468"/>
      <c r="D468"/>
      <c r="E468"/>
      <c r="F468"/>
      <c r="G468"/>
      <c r="H468"/>
    </row>
    <row r="469" spans="3:8" x14ac:dyDescent="0.2">
      <c r="C469"/>
      <c r="D469"/>
      <c r="E469"/>
      <c r="F469"/>
      <c r="G469"/>
      <c r="H469"/>
    </row>
    <row r="470" spans="3:8" x14ac:dyDescent="0.2">
      <c r="C470"/>
      <c r="D470"/>
      <c r="E470"/>
      <c r="F470"/>
      <c r="G470"/>
      <c r="H470"/>
    </row>
    <row r="471" spans="3:8" x14ac:dyDescent="0.2">
      <c r="C471"/>
      <c r="D471"/>
      <c r="E471"/>
      <c r="F471"/>
      <c r="G471"/>
      <c r="H471"/>
    </row>
    <row r="472" spans="3:8" x14ac:dyDescent="0.2">
      <c r="C472"/>
      <c r="D472"/>
      <c r="E472"/>
      <c r="F472"/>
      <c r="G472"/>
      <c r="H472"/>
    </row>
    <row r="473" spans="3:8" x14ac:dyDescent="0.2">
      <c r="C473"/>
      <c r="D473"/>
      <c r="E473"/>
      <c r="F473"/>
      <c r="G473"/>
      <c r="H473"/>
    </row>
    <row r="474" spans="3:8" x14ac:dyDescent="0.2">
      <c r="C474"/>
      <c r="D474"/>
      <c r="E474"/>
      <c r="F474"/>
      <c r="G474"/>
      <c r="H474"/>
    </row>
    <row r="475" spans="3:8" x14ac:dyDescent="0.2">
      <c r="C475"/>
      <c r="D475"/>
      <c r="E475"/>
      <c r="F475"/>
      <c r="G475"/>
      <c r="H475"/>
    </row>
    <row r="476" spans="3:8" x14ac:dyDescent="0.2">
      <c r="C476"/>
      <c r="D476"/>
      <c r="E476"/>
      <c r="F476"/>
      <c r="G476"/>
      <c r="H476"/>
    </row>
    <row r="477" spans="3:8" x14ac:dyDescent="0.2">
      <c r="C477"/>
      <c r="D477"/>
      <c r="E477"/>
      <c r="F477"/>
      <c r="G477"/>
      <c r="H477"/>
    </row>
    <row r="478" spans="3:8" x14ac:dyDescent="0.2">
      <c r="C478"/>
      <c r="D478"/>
      <c r="E478"/>
      <c r="F478"/>
      <c r="G478"/>
      <c r="H478"/>
    </row>
    <row r="479" spans="3:8" x14ac:dyDescent="0.2">
      <c r="C479"/>
      <c r="D479"/>
      <c r="E479"/>
      <c r="F479"/>
      <c r="G479"/>
      <c r="H479"/>
    </row>
    <row r="480" spans="3:8" x14ac:dyDescent="0.2">
      <c r="C480"/>
      <c r="D480"/>
      <c r="E480"/>
      <c r="F480"/>
      <c r="G480"/>
      <c r="H480"/>
    </row>
    <row r="481" spans="3:10" x14ac:dyDescent="0.2">
      <c r="C481"/>
      <c r="D481"/>
      <c r="E481"/>
      <c r="F481"/>
      <c r="G481"/>
      <c r="H481"/>
    </row>
    <row r="482" spans="3:10" x14ac:dyDescent="0.2">
      <c r="C482"/>
      <c r="D482"/>
      <c r="E482"/>
      <c r="F482"/>
      <c r="G482"/>
      <c r="H482"/>
    </row>
    <row r="483" spans="3:10" x14ac:dyDescent="0.2">
      <c r="C483"/>
      <c r="D483"/>
      <c r="E483"/>
      <c r="F483"/>
      <c r="G483"/>
      <c r="H483"/>
    </row>
    <row r="484" spans="3:10" x14ac:dyDescent="0.2">
      <c r="E484"/>
      <c r="F484"/>
      <c r="G484"/>
      <c r="H484"/>
      <c r="I484"/>
      <c r="J484"/>
    </row>
    <row r="485" spans="3:10" x14ac:dyDescent="0.2">
      <c r="E485"/>
      <c r="F485"/>
      <c r="G485"/>
      <c r="H485"/>
      <c r="I485"/>
      <c r="J485"/>
    </row>
    <row r="486" spans="3:10" x14ac:dyDescent="0.2">
      <c r="E486"/>
      <c r="F486"/>
      <c r="G486"/>
      <c r="H486"/>
      <c r="I486"/>
      <c r="J486"/>
    </row>
    <row r="487" spans="3:10" x14ac:dyDescent="0.2">
      <c r="E487"/>
      <c r="F487"/>
      <c r="G487"/>
      <c r="H487"/>
      <c r="I487"/>
      <c r="J487"/>
    </row>
    <row r="488" spans="3:10" x14ac:dyDescent="0.2">
      <c r="E488"/>
      <c r="F488"/>
      <c r="G488"/>
      <c r="H488"/>
      <c r="I488"/>
      <c r="J488"/>
    </row>
    <row r="489" spans="3:10" x14ac:dyDescent="0.2">
      <c r="E489"/>
      <c r="F489"/>
      <c r="G489"/>
      <c r="H489"/>
      <c r="I489"/>
      <c r="J489"/>
    </row>
    <row r="490" spans="3:10" x14ac:dyDescent="0.2">
      <c r="E490"/>
      <c r="F490"/>
      <c r="G490"/>
      <c r="H490"/>
      <c r="I490"/>
      <c r="J490"/>
    </row>
    <row r="491" spans="3:10" x14ac:dyDescent="0.2">
      <c r="E491"/>
      <c r="F491"/>
      <c r="G491"/>
      <c r="H491"/>
      <c r="I491"/>
      <c r="J491"/>
    </row>
    <row r="492" spans="3:10" x14ac:dyDescent="0.2">
      <c r="E492"/>
      <c r="F492"/>
      <c r="G492"/>
      <c r="H492"/>
      <c r="I492"/>
      <c r="J492"/>
    </row>
    <row r="493" spans="3:10" x14ac:dyDescent="0.2">
      <c r="E493"/>
      <c r="F493"/>
      <c r="G493"/>
      <c r="H493"/>
      <c r="I493"/>
      <c r="J493"/>
    </row>
    <row r="494" spans="3:10" x14ac:dyDescent="0.2">
      <c r="E494"/>
      <c r="F494"/>
      <c r="G494"/>
      <c r="H494"/>
      <c r="I494"/>
      <c r="J494"/>
    </row>
    <row r="495" spans="3:10" x14ac:dyDescent="0.2">
      <c r="E495"/>
      <c r="F495"/>
      <c r="G495"/>
      <c r="H495"/>
      <c r="I495"/>
      <c r="J495"/>
    </row>
    <row r="496" spans="3:10" x14ac:dyDescent="0.2">
      <c r="E496"/>
      <c r="F496"/>
      <c r="G496"/>
      <c r="H496"/>
      <c r="I496"/>
      <c r="J496"/>
    </row>
    <row r="497" spans="5:10" x14ac:dyDescent="0.2">
      <c r="E497"/>
      <c r="F497"/>
      <c r="G497"/>
      <c r="H497"/>
      <c r="I497"/>
      <c r="J497"/>
    </row>
    <row r="498" spans="5:10" x14ac:dyDescent="0.2">
      <c r="E498"/>
      <c r="F498"/>
      <c r="G498"/>
      <c r="H498"/>
      <c r="I498"/>
      <c r="J498"/>
    </row>
    <row r="499" spans="5:10" x14ac:dyDescent="0.2">
      <c r="E499"/>
      <c r="F499"/>
      <c r="G499"/>
      <c r="H499"/>
      <c r="I499"/>
      <c r="J499"/>
    </row>
    <row r="500" spans="5:10" x14ac:dyDescent="0.2">
      <c r="E500"/>
      <c r="F500"/>
      <c r="G500"/>
      <c r="H500"/>
      <c r="I500"/>
      <c r="J500"/>
    </row>
    <row r="501" spans="5:10" x14ac:dyDescent="0.2">
      <c r="E501"/>
      <c r="F501"/>
      <c r="G501"/>
      <c r="H501"/>
      <c r="I501"/>
      <c r="J501"/>
    </row>
    <row r="502" spans="5:10" x14ac:dyDescent="0.2">
      <c r="E502"/>
      <c r="F502"/>
      <c r="G502"/>
      <c r="H502"/>
      <c r="I502"/>
      <c r="J502"/>
    </row>
    <row r="503" spans="5:10" x14ac:dyDescent="0.2">
      <c r="E503"/>
      <c r="F503"/>
      <c r="G503"/>
      <c r="H503"/>
      <c r="I503"/>
      <c r="J503"/>
    </row>
    <row r="504" spans="5:10" x14ac:dyDescent="0.2">
      <c r="E504"/>
      <c r="F504"/>
      <c r="G504"/>
      <c r="H504"/>
      <c r="I504"/>
      <c r="J504"/>
    </row>
    <row r="505" spans="5:10" x14ac:dyDescent="0.2">
      <c r="E505"/>
      <c r="F505"/>
      <c r="G505"/>
      <c r="H505"/>
      <c r="I505"/>
      <c r="J505"/>
    </row>
    <row r="506" spans="5:10" x14ac:dyDescent="0.2">
      <c r="E506"/>
      <c r="F506"/>
      <c r="G506"/>
      <c r="H506"/>
      <c r="I506"/>
      <c r="J506"/>
    </row>
    <row r="507" spans="5:10" x14ac:dyDescent="0.2">
      <c r="E507"/>
      <c r="F507"/>
      <c r="G507"/>
      <c r="H507"/>
      <c r="I507"/>
      <c r="J507"/>
    </row>
    <row r="508" spans="5:10" x14ac:dyDescent="0.2">
      <c r="E508"/>
      <c r="F508"/>
      <c r="G508"/>
      <c r="H508"/>
      <c r="I508"/>
      <c r="J508"/>
    </row>
    <row r="509" spans="5:10" x14ac:dyDescent="0.2">
      <c r="E509"/>
      <c r="F509"/>
      <c r="G509"/>
      <c r="H509"/>
      <c r="I509"/>
      <c r="J509"/>
    </row>
    <row r="510" spans="5:10" x14ac:dyDescent="0.2">
      <c r="E510"/>
      <c r="F510"/>
      <c r="G510"/>
      <c r="H510"/>
      <c r="I510"/>
      <c r="J510"/>
    </row>
    <row r="511" spans="5:10" x14ac:dyDescent="0.2">
      <c r="E511"/>
      <c r="F511"/>
      <c r="G511"/>
      <c r="H511"/>
      <c r="I511"/>
      <c r="J511"/>
    </row>
    <row r="512" spans="5:10" x14ac:dyDescent="0.2">
      <c r="E512"/>
      <c r="F512"/>
      <c r="G512"/>
      <c r="H512"/>
      <c r="I512"/>
      <c r="J512"/>
    </row>
    <row r="513" spans="5:10" x14ac:dyDescent="0.2">
      <c r="E513"/>
      <c r="F513"/>
      <c r="G513"/>
      <c r="H513"/>
      <c r="I513"/>
      <c r="J513"/>
    </row>
    <row r="514" spans="5:10" x14ac:dyDescent="0.2">
      <c r="E514"/>
      <c r="F514"/>
      <c r="G514"/>
      <c r="H514"/>
      <c r="I514"/>
      <c r="J514"/>
    </row>
    <row r="515" spans="5:10" x14ac:dyDescent="0.2">
      <c r="E515"/>
      <c r="F515"/>
      <c r="G515"/>
      <c r="H515"/>
      <c r="I515"/>
      <c r="J515"/>
    </row>
    <row r="516" spans="5:10" x14ac:dyDescent="0.2">
      <c r="E516"/>
      <c r="F516"/>
      <c r="G516"/>
      <c r="H516"/>
      <c r="I516"/>
      <c r="J516"/>
    </row>
    <row r="517" spans="5:10" x14ac:dyDescent="0.2">
      <c r="E517"/>
      <c r="F517"/>
      <c r="G517"/>
      <c r="H517"/>
      <c r="I517"/>
      <c r="J517"/>
    </row>
    <row r="518" spans="5:10" x14ac:dyDescent="0.2">
      <c r="E518"/>
      <c r="F518"/>
      <c r="G518"/>
      <c r="H518"/>
      <c r="I518"/>
      <c r="J518"/>
    </row>
    <row r="519" spans="5:10" x14ac:dyDescent="0.2">
      <c r="E519"/>
      <c r="F519"/>
      <c r="G519"/>
      <c r="H519"/>
      <c r="I519"/>
      <c r="J519"/>
    </row>
    <row r="520" spans="5:10" x14ac:dyDescent="0.2">
      <c r="E520"/>
      <c r="F520"/>
      <c r="G520"/>
      <c r="H520"/>
      <c r="I520"/>
      <c r="J520"/>
    </row>
    <row r="521" spans="5:10" x14ac:dyDescent="0.2">
      <c r="E521"/>
      <c r="F521"/>
      <c r="G521"/>
      <c r="H521"/>
      <c r="I521"/>
      <c r="J521"/>
    </row>
    <row r="522" spans="5:10" x14ac:dyDescent="0.2">
      <c r="E522"/>
      <c r="F522"/>
      <c r="G522"/>
      <c r="H522"/>
      <c r="I522"/>
      <c r="J522"/>
    </row>
    <row r="523" spans="5:10" x14ac:dyDescent="0.2">
      <c r="E523"/>
      <c r="F523"/>
      <c r="G523"/>
      <c r="H523"/>
      <c r="I523"/>
      <c r="J523"/>
    </row>
    <row r="524" spans="5:10" x14ac:dyDescent="0.2">
      <c r="E524"/>
      <c r="F524"/>
      <c r="G524"/>
      <c r="H524"/>
      <c r="I524"/>
      <c r="J524"/>
    </row>
    <row r="525" spans="5:10" x14ac:dyDescent="0.2">
      <c r="E525"/>
      <c r="F525"/>
      <c r="G525"/>
      <c r="H525"/>
      <c r="I525"/>
      <c r="J525"/>
    </row>
    <row r="526" spans="5:10" x14ac:dyDescent="0.2">
      <c r="E526"/>
      <c r="F526"/>
      <c r="G526"/>
      <c r="H526"/>
      <c r="I526"/>
      <c r="J526"/>
    </row>
    <row r="527" spans="5:10" x14ac:dyDescent="0.2">
      <c r="E527"/>
      <c r="F527"/>
      <c r="G527"/>
      <c r="H527"/>
      <c r="I527"/>
      <c r="J527"/>
    </row>
    <row r="528" spans="5:10" x14ac:dyDescent="0.2">
      <c r="E528"/>
      <c r="F528"/>
      <c r="G528"/>
      <c r="H528"/>
      <c r="I528"/>
      <c r="J528"/>
    </row>
    <row r="529" spans="5:10" x14ac:dyDescent="0.2">
      <c r="E529"/>
      <c r="F529"/>
      <c r="G529"/>
      <c r="H529"/>
      <c r="I529"/>
      <c r="J529"/>
    </row>
    <row r="530" spans="5:10" x14ac:dyDescent="0.2">
      <c r="E530"/>
      <c r="F530"/>
      <c r="G530"/>
      <c r="H530"/>
      <c r="I530"/>
      <c r="J530"/>
    </row>
    <row r="531" spans="5:10" x14ac:dyDescent="0.2">
      <c r="E531"/>
      <c r="F531"/>
      <c r="G531"/>
      <c r="H531"/>
      <c r="I531"/>
      <c r="J531"/>
    </row>
    <row r="532" spans="5:10" x14ac:dyDescent="0.2">
      <c r="E532"/>
      <c r="F532"/>
      <c r="G532"/>
      <c r="H532"/>
      <c r="I532"/>
      <c r="J532"/>
    </row>
    <row r="533" spans="5:10" x14ac:dyDescent="0.2">
      <c r="E533"/>
      <c r="F533"/>
      <c r="G533"/>
      <c r="H533"/>
      <c r="I533"/>
      <c r="J533"/>
    </row>
    <row r="534" spans="5:10" x14ac:dyDescent="0.2">
      <c r="E534"/>
      <c r="F534"/>
      <c r="G534"/>
      <c r="H534"/>
      <c r="I534"/>
      <c r="J534"/>
    </row>
    <row r="535" spans="5:10" x14ac:dyDescent="0.2">
      <c r="E535"/>
      <c r="F535"/>
      <c r="G535"/>
      <c r="H535"/>
      <c r="I535"/>
      <c r="J535"/>
    </row>
    <row r="536" spans="5:10" x14ac:dyDescent="0.2">
      <c r="E536"/>
      <c r="F536"/>
      <c r="G536"/>
      <c r="H536"/>
      <c r="I536"/>
      <c r="J536"/>
    </row>
    <row r="537" spans="5:10" x14ac:dyDescent="0.2">
      <c r="E537"/>
      <c r="F537"/>
      <c r="G537"/>
      <c r="H537"/>
      <c r="I537"/>
      <c r="J537"/>
    </row>
    <row r="538" spans="5:10" x14ac:dyDescent="0.2">
      <c r="E538"/>
      <c r="F538"/>
      <c r="G538"/>
      <c r="H538"/>
      <c r="I538"/>
      <c r="J538"/>
    </row>
    <row r="539" spans="5:10" x14ac:dyDescent="0.2">
      <c r="E539"/>
      <c r="F539"/>
      <c r="G539"/>
      <c r="H539"/>
      <c r="I539"/>
      <c r="J539"/>
    </row>
    <row r="540" spans="5:10" x14ac:dyDescent="0.2">
      <c r="E540"/>
      <c r="F540"/>
      <c r="G540"/>
      <c r="H540"/>
      <c r="I540"/>
      <c r="J540"/>
    </row>
    <row r="541" spans="5:10" x14ac:dyDescent="0.2">
      <c r="E541"/>
      <c r="F541"/>
      <c r="G541"/>
      <c r="H541"/>
      <c r="I541"/>
      <c r="J541"/>
    </row>
    <row r="542" spans="5:10" x14ac:dyDescent="0.2">
      <c r="E542"/>
      <c r="F542"/>
      <c r="G542"/>
      <c r="H542"/>
      <c r="I542"/>
      <c r="J542"/>
    </row>
    <row r="543" spans="5:10" x14ac:dyDescent="0.2">
      <c r="E543"/>
      <c r="F543"/>
      <c r="G543"/>
      <c r="H543"/>
      <c r="I543"/>
      <c r="J543"/>
    </row>
    <row r="544" spans="5:10" x14ac:dyDescent="0.2">
      <c r="E544"/>
      <c r="F544"/>
      <c r="G544"/>
      <c r="H544"/>
      <c r="I544"/>
      <c r="J544"/>
    </row>
    <row r="545" spans="5:10" x14ac:dyDescent="0.2">
      <c r="E545"/>
      <c r="F545"/>
      <c r="G545"/>
      <c r="H545"/>
      <c r="I545"/>
      <c r="J545"/>
    </row>
    <row r="546" spans="5:10" x14ac:dyDescent="0.2">
      <c r="E546"/>
      <c r="F546"/>
      <c r="G546"/>
      <c r="H546"/>
      <c r="I546"/>
      <c r="J546"/>
    </row>
    <row r="547" spans="5:10" x14ac:dyDescent="0.2">
      <c r="E547"/>
      <c r="F547"/>
      <c r="G547"/>
      <c r="H547"/>
      <c r="I547"/>
      <c r="J547"/>
    </row>
    <row r="548" spans="5:10" x14ac:dyDescent="0.2">
      <c r="E548"/>
      <c r="F548"/>
      <c r="G548"/>
      <c r="H548"/>
      <c r="I548"/>
      <c r="J548"/>
    </row>
    <row r="549" spans="5:10" x14ac:dyDescent="0.2">
      <c r="E549"/>
      <c r="F549"/>
      <c r="G549"/>
      <c r="H549"/>
      <c r="I549"/>
      <c r="J549"/>
    </row>
    <row r="550" spans="5:10" x14ac:dyDescent="0.2">
      <c r="E550"/>
      <c r="F550"/>
      <c r="G550"/>
      <c r="H550"/>
      <c r="I550"/>
      <c r="J550"/>
    </row>
    <row r="551" spans="5:10" x14ac:dyDescent="0.2">
      <c r="E551"/>
      <c r="F551"/>
      <c r="G551"/>
      <c r="H551"/>
      <c r="I551"/>
      <c r="J551"/>
    </row>
    <row r="552" spans="5:10" x14ac:dyDescent="0.2">
      <c r="E552"/>
      <c r="F552"/>
      <c r="G552"/>
      <c r="H552"/>
      <c r="I552"/>
      <c r="J552"/>
    </row>
    <row r="553" spans="5:10" x14ac:dyDescent="0.2">
      <c r="E553"/>
      <c r="F553"/>
      <c r="G553"/>
      <c r="H553"/>
      <c r="I553"/>
      <c r="J553"/>
    </row>
    <row r="554" spans="5:10" x14ac:dyDescent="0.2">
      <c r="E554"/>
      <c r="F554"/>
      <c r="G554"/>
      <c r="H554"/>
      <c r="I554"/>
      <c r="J554"/>
    </row>
    <row r="555" spans="5:10" x14ac:dyDescent="0.2">
      <c r="E555"/>
      <c r="F555"/>
      <c r="G555"/>
      <c r="H555"/>
      <c r="I555"/>
      <c r="J555"/>
    </row>
    <row r="556" spans="5:10" x14ac:dyDescent="0.2">
      <c r="E556"/>
      <c r="F556"/>
      <c r="G556"/>
      <c r="H556"/>
      <c r="I556"/>
      <c r="J556"/>
    </row>
    <row r="557" spans="5:10" x14ac:dyDescent="0.2">
      <c r="E557"/>
      <c r="F557"/>
      <c r="G557"/>
      <c r="H557"/>
      <c r="I557"/>
      <c r="J557"/>
    </row>
    <row r="558" spans="5:10" x14ac:dyDescent="0.2">
      <c r="E558"/>
      <c r="F558"/>
      <c r="G558"/>
      <c r="H558"/>
      <c r="I558"/>
      <c r="J558"/>
    </row>
  </sheetData>
  <mergeCells count="8">
    <mergeCell ref="A2:P2"/>
    <mergeCell ref="A3:Q3"/>
    <mergeCell ref="A4:Q4"/>
    <mergeCell ref="E6:H8"/>
    <mergeCell ref="I8:M8"/>
    <mergeCell ref="A6:D8"/>
    <mergeCell ref="I6:M7"/>
    <mergeCell ref="N6:Q8"/>
  </mergeCells>
  <printOptions horizontalCentered="1"/>
  <pageMargins left="0.7" right="0.7" top="0.75" bottom="0.75" header="0.3" footer="0.3"/>
  <pageSetup scale="7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pageSetUpPr fitToPage="1"/>
  </sheetPr>
  <dimension ref="A1:F37"/>
  <sheetViews>
    <sheetView workbookViewId="0">
      <selection activeCell="K18" sqref="K18"/>
    </sheetView>
  </sheetViews>
  <sheetFormatPr defaultRowHeight="12.75" x14ac:dyDescent="0.2"/>
  <cols>
    <col min="1" max="1" width="2.7109375" customWidth="1"/>
    <col min="2" max="2" width="35" customWidth="1"/>
    <col min="3" max="3" width="15.7109375" customWidth="1"/>
    <col min="4" max="4" width="42.85546875" customWidth="1"/>
    <col min="5" max="5" width="18.7109375" customWidth="1"/>
    <col min="6" max="6" width="26.140625" bestFit="1" customWidth="1"/>
  </cols>
  <sheetData>
    <row r="1" spans="1:6" ht="12.75" customHeight="1" x14ac:dyDescent="0.2">
      <c r="A1" s="2675" t="s">
        <v>506</v>
      </c>
      <c r="B1" s="2676"/>
      <c r="C1" s="2676"/>
      <c r="D1" s="2676"/>
      <c r="E1" s="2676"/>
      <c r="F1" s="2677"/>
    </row>
    <row r="2" spans="1:6" ht="12.75" customHeight="1" x14ac:dyDescent="0.2">
      <c r="A2" s="2452"/>
      <c r="B2" s="2453"/>
      <c r="C2" s="2453"/>
      <c r="D2" s="2453"/>
      <c r="E2" s="2453"/>
      <c r="F2" s="2454"/>
    </row>
    <row r="3" spans="1:6" ht="18" x14ac:dyDescent="0.25">
      <c r="A3" s="2296" t="s">
        <v>190</v>
      </c>
      <c r="B3" s="2297"/>
      <c r="C3" s="2297"/>
      <c r="D3" s="2297"/>
      <c r="E3" s="2297"/>
      <c r="F3" s="2298"/>
    </row>
    <row r="4" spans="1:6" ht="18" x14ac:dyDescent="0.25">
      <c r="A4" s="2296" t="s">
        <v>205</v>
      </c>
      <c r="B4" s="2297"/>
      <c r="C4" s="2297"/>
      <c r="D4" s="2297"/>
      <c r="E4" s="2297"/>
      <c r="F4" s="2298"/>
    </row>
    <row r="5" spans="1:6" ht="18" x14ac:dyDescent="0.25">
      <c r="A5" s="1640"/>
      <c r="B5" s="1641"/>
      <c r="C5" s="1641"/>
      <c r="D5" s="1641"/>
      <c r="E5" s="1641"/>
      <c r="F5" s="1642"/>
    </row>
    <row r="6" spans="1:6" ht="12.75" customHeight="1" x14ac:dyDescent="0.2">
      <c r="A6" s="2688" t="s">
        <v>800</v>
      </c>
      <c r="B6" s="2689"/>
      <c r="C6" s="2687" t="s">
        <v>799</v>
      </c>
      <c r="D6" s="2685" t="s">
        <v>798</v>
      </c>
      <c r="E6" s="870"/>
      <c r="F6" s="869"/>
    </row>
    <row r="7" spans="1:6" ht="15.75" x14ac:dyDescent="0.2">
      <c r="A7" s="2688"/>
      <c r="B7" s="2689"/>
      <c r="C7" s="2687"/>
      <c r="D7" s="2685"/>
      <c r="E7" s="1062" t="s">
        <v>507</v>
      </c>
      <c r="F7" s="1050" t="s">
        <v>508</v>
      </c>
    </row>
    <row r="8" spans="1:6" ht="30" customHeight="1" x14ac:dyDescent="0.2">
      <c r="A8" s="2688"/>
      <c r="B8" s="2689"/>
      <c r="C8" s="2687"/>
      <c r="D8" s="2685"/>
      <c r="E8" s="1062" t="s">
        <v>645</v>
      </c>
      <c r="F8" s="1050" t="s">
        <v>509</v>
      </c>
    </row>
    <row r="9" spans="1:6" ht="15.75" customHeight="1" thickBot="1" x14ac:dyDescent="0.25">
      <c r="A9" s="2690"/>
      <c r="B9" s="2691"/>
      <c r="C9" s="2120" t="s">
        <v>192</v>
      </c>
      <c r="D9" s="2686"/>
      <c r="E9" s="2121" t="s">
        <v>192</v>
      </c>
      <c r="F9" s="2122" t="s">
        <v>192</v>
      </c>
    </row>
    <row r="10" spans="1:6" x14ac:dyDescent="0.2">
      <c r="A10" s="241"/>
      <c r="B10" s="395"/>
      <c r="C10" s="610"/>
      <c r="D10" s="611"/>
      <c r="E10" s="2119"/>
      <c r="F10" s="50"/>
    </row>
    <row r="11" spans="1:6" ht="19.5" customHeight="1" x14ac:dyDescent="0.2">
      <c r="A11" s="2679" t="s">
        <v>510</v>
      </c>
      <c r="B11" s="2680"/>
      <c r="C11" s="612">
        <v>1</v>
      </c>
      <c r="D11" s="613" t="s">
        <v>511</v>
      </c>
      <c r="E11" s="873" t="s">
        <v>512</v>
      </c>
      <c r="F11" s="614" t="s">
        <v>512</v>
      </c>
    </row>
    <row r="12" spans="1:6" ht="19.5" customHeight="1" x14ac:dyDescent="0.2">
      <c r="A12" s="2679" t="s">
        <v>513</v>
      </c>
      <c r="B12" s="2680"/>
      <c r="C12" s="615" t="s">
        <v>514</v>
      </c>
      <c r="D12" s="613" t="s">
        <v>511</v>
      </c>
      <c r="E12" s="873" t="s">
        <v>512</v>
      </c>
      <c r="F12" s="614" t="s">
        <v>512</v>
      </c>
    </row>
    <row r="13" spans="1:6" ht="19.5" customHeight="1" x14ac:dyDescent="0.2">
      <c r="A13" s="2679" t="s">
        <v>515</v>
      </c>
      <c r="B13" s="2680"/>
      <c r="C13" s="615" t="s">
        <v>516</v>
      </c>
      <c r="D13" s="613" t="s">
        <v>511</v>
      </c>
      <c r="E13" s="873" t="s">
        <v>512</v>
      </c>
      <c r="F13" s="614" t="s">
        <v>512</v>
      </c>
    </row>
    <row r="14" spans="1:6" ht="19.5" customHeight="1" x14ac:dyDescent="0.2">
      <c r="A14" s="2679" t="s">
        <v>517</v>
      </c>
      <c r="B14" s="2680"/>
      <c r="C14" s="616">
        <v>16</v>
      </c>
      <c r="D14" s="617" t="s">
        <v>518</v>
      </c>
      <c r="E14" s="874">
        <v>34</v>
      </c>
      <c r="F14" s="614" t="s">
        <v>512</v>
      </c>
    </row>
    <row r="15" spans="1:6" ht="19.5" customHeight="1" x14ac:dyDescent="0.2">
      <c r="A15" s="2679" t="s">
        <v>519</v>
      </c>
      <c r="B15" s="2680"/>
      <c r="C15" s="616">
        <v>19</v>
      </c>
      <c r="D15" s="617" t="s">
        <v>520</v>
      </c>
      <c r="E15" s="876" t="s">
        <v>666</v>
      </c>
      <c r="F15" s="614" t="s">
        <v>512</v>
      </c>
    </row>
    <row r="16" spans="1:6" ht="19.5" customHeight="1" x14ac:dyDescent="0.2">
      <c r="A16" s="2679">
        <v>2006</v>
      </c>
      <c r="B16" s="2680"/>
      <c r="C16" s="615" t="s">
        <v>521</v>
      </c>
      <c r="D16" s="617" t="s">
        <v>522</v>
      </c>
      <c r="E16" s="873" t="s">
        <v>512</v>
      </c>
      <c r="F16" s="618" t="s">
        <v>523</v>
      </c>
    </row>
    <row r="17" spans="1:6" ht="19.5" customHeight="1" x14ac:dyDescent="0.2">
      <c r="A17" s="2679">
        <v>2007</v>
      </c>
      <c r="B17" s="2680"/>
      <c r="C17" s="615">
        <v>31</v>
      </c>
      <c r="D17" s="617" t="s">
        <v>522</v>
      </c>
      <c r="E17" s="873" t="s">
        <v>512</v>
      </c>
      <c r="F17" s="618" t="s">
        <v>523</v>
      </c>
    </row>
    <row r="18" spans="1:6" ht="19.5" customHeight="1" x14ac:dyDescent="0.2">
      <c r="A18" s="2679">
        <v>2008</v>
      </c>
      <c r="B18" s="2680"/>
      <c r="C18" s="615">
        <v>33</v>
      </c>
      <c r="D18" s="617" t="s">
        <v>522</v>
      </c>
      <c r="E18" s="873" t="s">
        <v>512</v>
      </c>
      <c r="F18" s="618" t="s">
        <v>523</v>
      </c>
    </row>
    <row r="19" spans="1:6" ht="19.5" customHeight="1" x14ac:dyDescent="0.2">
      <c r="A19" s="2679">
        <v>2009</v>
      </c>
      <c r="B19" s="2680"/>
      <c r="C19" s="615">
        <v>34</v>
      </c>
      <c r="D19" s="617" t="s">
        <v>522</v>
      </c>
      <c r="E19" s="873" t="s">
        <v>512</v>
      </c>
      <c r="F19" s="618" t="s">
        <v>523</v>
      </c>
    </row>
    <row r="20" spans="1:6" ht="19.5" customHeight="1" x14ac:dyDescent="0.2">
      <c r="A20" s="2681" t="s">
        <v>524</v>
      </c>
      <c r="B20" s="2682"/>
      <c r="C20" s="619">
        <v>35</v>
      </c>
      <c r="D20" s="620" t="s">
        <v>525</v>
      </c>
      <c r="E20" s="873" t="s">
        <v>512</v>
      </c>
      <c r="F20" s="871" t="s">
        <v>523</v>
      </c>
    </row>
    <row r="21" spans="1:6" ht="19.5" customHeight="1" x14ac:dyDescent="0.2">
      <c r="A21" s="2681">
        <v>2013</v>
      </c>
      <c r="B21" s="2682"/>
      <c r="C21" s="619">
        <v>42</v>
      </c>
      <c r="D21" s="620" t="s">
        <v>525</v>
      </c>
      <c r="E21" s="875">
        <v>400</v>
      </c>
      <c r="F21" s="871" t="s">
        <v>523</v>
      </c>
    </row>
    <row r="22" spans="1:6" ht="19.5" customHeight="1" x14ac:dyDescent="0.2">
      <c r="A22" s="2681">
        <v>2014</v>
      </c>
      <c r="B22" s="2682"/>
      <c r="C22" s="619">
        <v>49</v>
      </c>
      <c r="D22" s="620" t="s">
        <v>526</v>
      </c>
      <c r="E22" s="875">
        <v>412</v>
      </c>
      <c r="F22" s="871" t="s">
        <v>523</v>
      </c>
    </row>
    <row r="23" spans="1:6" ht="21.75" customHeight="1" thickBot="1" x14ac:dyDescent="0.25">
      <c r="A23" s="2683">
        <v>2015</v>
      </c>
      <c r="B23" s="2684"/>
      <c r="C23" s="1063">
        <v>57</v>
      </c>
      <c r="D23" s="621" t="s">
        <v>527</v>
      </c>
      <c r="E23" s="2123">
        <v>418</v>
      </c>
      <c r="F23" s="872" t="s">
        <v>523</v>
      </c>
    </row>
    <row r="24" spans="1:6" x14ac:dyDescent="0.2">
      <c r="A24" s="25"/>
      <c r="B24" s="25"/>
      <c r="C24" s="25"/>
      <c r="D24" s="140"/>
      <c r="E24" s="25"/>
    </row>
    <row r="25" spans="1:6" ht="12.75" customHeight="1" x14ac:dyDescent="0.2">
      <c r="A25" s="2294" t="s">
        <v>801</v>
      </c>
      <c r="B25" s="2294"/>
      <c r="C25" s="2294"/>
      <c r="D25" s="2294"/>
      <c r="E25" s="2294"/>
      <c r="F25" s="973"/>
    </row>
    <row r="26" spans="1:6" ht="12.75" customHeight="1" x14ac:dyDescent="0.2">
      <c r="A26" s="2294"/>
      <c r="B26" s="2294"/>
      <c r="C26" s="2294"/>
      <c r="D26" s="2294"/>
      <c r="E26" s="2294"/>
      <c r="F26" s="973"/>
    </row>
    <row r="27" spans="1:6" x14ac:dyDescent="0.2">
      <c r="A27" s="2294"/>
      <c r="B27" s="2294"/>
      <c r="C27" s="2294"/>
      <c r="D27" s="2294"/>
      <c r="E27" s="2294"/>
      <c r="F27" s="973"/>
    </row>
    <row r="28" spans="1:6" x14ac:dyDescent="0.2">
      <c r="A28" s="2294"/>
      <c r="B28" s="2294"/>
      <c r="C28" s="2294"/>
      <c r="D28" s="2294"/>
      <c r="E28" s="2294"/>
      <c r="F28" s="973"/>
    </row>
    <row r="29" spans="1:6" x14ac:dyDescent="0.2">
      <c r="A29" s="2294"/>
      <c r="B29" s="2294"/>
      <c r="C29" s="2294"/>
      <c r="D29" s="2294"/>
      <c r="E29" s="2294"/>
      <c r="F29" s="973"/>
    </row>
    <row r="30" spans="1:6" ht="18.75" customHeight="1" x14ac:dyDescent="0.2">
      <c r="A30" s="2294"/>
      <c r="B30" s="2294"/>
      <c r="C30" s="2294"/>
      <c r="D30" s="2294"/>
      <c r="E30" s="2294"/>
      <c r="F30" s="973"/>
    </row>
    <row r="31" spans="1:6" ht="12.75" customHeight="1" x14ac:dyDescent="0.2">
      <c r="A31" s="2295" t="s">
        <v>528</v>
      </c>
      <c r="B31" s="2295"/>
      <c r="C31" s="2295"/>
      <c r="D31" s="2295"/>
      <c r="E31" s="2295"/>
      <c r="F31" s="973"/>
    </row>
    <row r="32" spans="1:6" ht="27" customHeight="1" x14ac:dyDescent="0.2">
      <c r="A32" s="2295"/>
      <c r="B32" s="2295"/>
      <c r="C32" s="2295"/>
      <c r="D32" s="2295"/>
      <c r="E32" s="2295"/>
      <c r="F32" s="973"/>
    </row>
    <row r="33" spans="1:6" ht="39.75" customHeight="1" x14ac:dyDescent="0.2">
      <c r="A33" s="2294" t="s">
        <v>802</v>
      </c>
      <c r="B33" s="2294"/>
      <c r="C33" s="2294"/>
      <c r="D33" s="2294"/>
      <c r="E33" s="2294"/>
      <c r="F33" s="973"/>
    </row>
    <row r="34" spans="1:6" x14ac:dyDescent="0.2">
      <c r="A34" s="2311" t="s">
        <v>673</v>
      </c>
      <c r="B34" s="2311"/>
      <c r="C34" s="2311"/>
      <c r="D34" s="2311"/>
      <c r="E34" s="2311"/>
      <c r="F34" s="973"/>
    </row>
    <row r="35" spans="1:6" x14ac:dyDescent="0.2">
      <c r="A35" s="2678" t="s">
        <v>646</v>
      </c>
      <c r="B35" s="2678"/>
      <c r="C35" s="2678"/>
      <c r="D35" s="2678"/>
      <c r="E35" s="2678"/>
      <c r="F35" s="2678"/>
    </row>
    <row r="36" spans="1:6" x14ac:dyDescent="0.2">
      <c r="A36" s="2678"/>
      <c r="B36" s="2678"/>
      <c r="C36" s="2678"/>
      <c r="D36" s="2678"/>
      <c r="E36" s="2678"/>
      <c r="F36" s="2678"/>
    </row>
    <row r="37" spans="1:6" x14ac:dyDescent="0.2">
      <c r="A37" s="2678"/>
      <c r="B37" s="2678"/>
      <c r="C37" s="2678"/>
      <c r="D37" s="2678"/>
      <c r="E37" s="2678"/>
      <c r="F37" s="2678"/>
    </row>
  </sheetData>
  <mergeCells count="24">
    <mergeCell ref="A19:B19"/>
    <mergeCell ref="A20:B20"/>
    <mergeCell ref="A21:B21"/>
    <mergeCell ref="D6:D9"/>
    <mergeCell ref="C6:C8"/>
    <mergeCell ref="A6:B9"/>
    <mergeCell ref="A17:B17"/>
    <mergeCell ref="A18:B18"/>
    <mergeCell ref="A1:F2"/>
    <mergeCell ref="A3:F3"/>
    <mergeCell ref="A4:F4"/>
    <mergeCell ref="A35:F37"/>
    <mergeCell ref="A25:E30"/>
    <mergeCell ref="A31:E32"/>
    <mergeCell ref="A33:E33"/>
    <mergeCell ref="A34:E34"/>
    <mergeCell ref="A11:B11"/>
    <mergeCell ref="A12:B12"/>
    <mergeCell ref="A13:B13"/>
    <mergeCell ref="A14:B14"/>
    <mergeCell ref="A15:B15"/>
    <mergeCell ref="A16:B16"/>
    <mergeCell ref="A22:B22"/>
    <mergeCell ref="A23:B23"/>
  </mergeCells>
  <printOptions horizontalCentered="1"/>
  <pageMargins left="0.7" right="0.7" top="0.75" bottom="0.75" header="0.3" footer="0.3"/>
  <pageSetup scale="8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pageSetUpPr fitToPage="1"/>
  </sheetPr>
  <dimension ref="A1:T40"/>
  <sheetViews>
    <sheetView workbookViewId="0">
      <selection sqref="A1:N1"/>
    </sheetView>
  </sheetViews>
  <sheetFormatPr defaultRowHeight="12.75" x14ac:dyDescent="0.2"/>
  <cols>
    <col min="1" max="1" width="14.42578125" customWidth="1"/>
    <col min="2" max="2" width="10.7109375" customWidth="1"/>
    <col min="3" max="3" width="5.7109375" customWidth="1"/>
    <col min="4" max="4" width="7" customWidth="1"/>
    <col min="5" max="5" width="1.7109375" customWidth="1"/>
    <col min="6" max="6" width="10.7109375" customWidth="1"/>
    <col min="7" max="7" width="5.7109375" customWidth="1"/>
    <col min="8" max="8" width="6.7109375" customWidth="1"/>
    <col min="9" max="9" width="1.7109375" customWidth="1"/>
    <col min="10" max="10" width="10.7109375" customWidth="1"/>
    <col min="11" max="11" width="5.7109375" customWidth="1"/>
    <col min="12" max="12" width="6.7109375" customWidth="1"/>
    <col min="13" max="13" width="1.7109375" customWidth="1"/>
    <col min="14" max="14" width="13.7109375" customWidth="1"/>
    <col min="15" max="15" width="5.7109375" customWidth="1"/>
    <col min="17" max="17" width="15" bestFit="1" customWidth="1"/>
    <col min="18" max="18" width="11" bestFit="1" customWidth="1"/>
    <col min="19" max="19" width="15" bestFit="1" customWidth="1"/>
  </cols>
  <sheetData>
    <row r="1" spans="1:17" ht="11.85" customHeight="1" x14ac:dyDescent="0.2">
      <c r="A1" s="2594"/>
      <c r="B1" s="2595"/>
      <c r="C1" s="2595"/>
      <c r="D1" s="2595"/>
      <c r="E1" s="2595"/>
      <c r="F1" s="2595"/>
      <c r="G1" s="2595"/>
      <c r="H1" s="2595"/>
      <c r="I1" s="2595"/>
      <c r="J1" s="2595"/>
      <c r="K1" s="2595"/>
      <c r="L1" s="2595"/>
      <c r="M1" s="2595"/>
      <c r="N1" s="2595"/>
      <c r="O1" s="1691"/>
    </row>
    <row r="2" spans="1:17" ht="23.25" x14ac:dyDescent="0.35">
      <c r="A2" s="2281" t="s">
        <v>529</v>
      </c>
      <c r="B2" s="2282"/>
      <c r="C2" s="2282"/>
      <c r="D2" s="2282"/>
      <c r="E2" s="2282"/>
      <c r="F2" s="2282"/>
      <c r="G2" s="2282"/>
      <c r="H2" s="2282"/>
      <c r="I2" s="2282"/>
      <c r="J2" s="2282"/>
      <c r="K2" s="2282"/>
      <c r="L2" s="2282"/>
      <c r="M2" s="2282"/>
      <c r="N2" s="2282"/>
      <c r="O2" s="2421"/>
    </row>
    <row r="3" spans="1:17" ht="20.25" x14ac:dyDescent="0.2">
      <c r="A3" s="2273" t="s">
        <v>530</v>
      </c>
      <c r="B3" s="2274"/>
      <c r="C3" s="2274"/>
      <c r="D3" s="2274"/>
      <c r="E3" s="2274"/>
      <c r="F3" s="2274"/>
      <c r="G3" s="2274"/>
      <c r="H3" s="2274"/>
      <c r="I3" s="2274"/>
      <c r="J3" s="2274"/>
      <c r="K3" s="2274"/>
      <c r="L3" s="2274"/>
      <c r="M3" s="2274"/>
      <c r="N3" s="2274"/>
      <c r="O3" s="2275"/>
    </row>
    <row r="4" spans="1:17" ht="26.25" customHeight="1" x14ac:dyDescent="0.2">
      <c r="A4" s="2692" t="s">
        <v>205</v>
      </c>
      <c r="B4" s="2693"/>
      <c r="C4" s="2693"/>
      <c r="D4" s="2693"/>
      <c r="E4" s="2693"/>
      <c r="F4" s="2693"/>
      <c r="G4" s="2693"/>
      <c r="H4" s="2693"/>
      <c r="I4" s="2693"/>
      <c r="J4" s="2693"/>
      <c r="K4" s="2693"/>
      <c r="L4" s="2693"/>
      <c r="M4" s="2693"/>
      <c r="N4" s="2693"/>
      <c r="O4" s="2694"/>
    </row>
    <row r="5" spans="1:17" ht="20.25" customHeight="1" x14ac:dyDescent="0.2">
      <c r="A5" s="2695" t="s">
        <v>62</v>
      </c>
      <c r="B5" s="2702" t="s">
        <v>799</v>
      </c>
      <c r="C5" s="2703"/>
      <c r="D5" s="2703"/>
      <c r="E5" s="2704"/>
      <c r="F5" s="2708" t="s">
        <v>780</v>
      </c>
      <c r="G5" s="2703"/>
      <c r="H5" s="2703"/>
      <c r="I5" s="2704"/>
      <c r="J5" s="2708" t="s">
        <v>803</v>
      </c>
      <c r="K5" s="2703"/>
      <c r="L5" s="2703"/>
      <c r="M5" s="2704"/>
      <c r="N5" s="2708" t="s">
        <v>804</v>
      </c>
      <c r="O5" s="2710"/>
    </row>
    <row r="6" spans="1:17" ht="6.75" customHeight="1" x14ac:dyDescent="0.2">
      <c r="A6" s="2696"/>
      <c r="B6" s="2705"/>
      <c r="C6" s="2706"/>
      <c r="D6" s="2706"/>
      <c r="E6" s="2707"/>
      <c r="F6" s="2709"/>
      <c r="G6" s="2706"/>
      <c r="H6" s="2706"/>
      <c r="I6" s="2707"/>
      <c r="J6" s="2709"/>
      <c r="K6" s="2706"/>
      <c r="L6" s="2706"/>
      <c r="M6" s="2707"/>
      <c r="N6" s="2709"/>
      <c r="O6" s="2711"/>
    </row>
    <row r="7" spans="1:17" x14ac:dyDescent="0.2">
      <c r="A7" s="2696"/>
      <c r="B7" s="2698" t="s">
        <v>24</v>
      </c>
      <c r="C7" s="2699"/>
      <c r="D7" s="2699"/>
      <c r="E7" s="2699"/>
      <c r="F7" s="2700" t="s">
        <v>24</v>
      </c>
      <c r="G7" s="2699"/>
      <c r="H7" s="2699"/>
      <c r="I7" s="2699"/>
      <c r="J7" s="2700" t="s">
        <v>24</v>
      </c>
      <c r="K7" s="2699"/>
      <c r="L7" s="2699"/>
      <c r="M7" s="2699"/>
      <c r="N7" s="2700" t="s">
        <v>24</v>
      </c>
      <c r="O7" s="2701"/>
    </row>
    <row r="8" spans="1:17" ht="4.5" customHeight="1" thickBot="1" x14ac:dyDescent="0.25">
      <c r="A8" s="2697"/>
      <c r="B8" s="2124"/>
      <c r="C8" s="2125"/>
      <c r="D8" s="2125"/>
      <c r="E8" s="2125"/>
      <c r="F8" s="2126"/>
      <c r="G8" s="2125"/>
      <c r="H8" s="2125"/>
      <c r="I8" s="2125"/>
      <c r="J8" s="2126"/>
      <c r="K8" s="2125"/>
      <c r="L8" s="2125"/>
      <c r="M8" s="2125"/>
      <c r="N8" s="2126"/>
      <c r="O8" s="2127"/>
    </row>
    <row r="9" spans="1:17" ht="26.25" customHeight="1" x14ac:dyDescent="0.2">
      <c r="A9" s="146">
        <v>1980</v>
      </c>
      <c r="B9" s="1051">
        <v>71.2</v>
      </c>
      <c r="C9" s="622"/>
      <c r="D9" s="1052">
        <v>1</v>
      </c>
      <c r="E9" s="623"/>
      <c r="F9" s="1056" t="s">
        <v>531</v>
      </c>
      <c r="G9" s="1057"/>
      <c r="H9" s="1058" t="s">
        <v>531</v>
      </c>
      <c r="I9" s="623"/>
      <c r="J9" s="1056" t="s">
        <v>531</v>
      </c>
      <c r="K9" s="1057"/>
      <c r="L9" s="1058" t="s">
        <v>531</v>
      </c>
      <c r="M9" s="625"/>
      <c r="N9" s="1059">
        <v>71.2</v>
      </c>
      <c r="O9" s="925"/>
    </row>
    <row r="10" spans="1:17" ht="26.25" customHeight="1" x14ac:dyDescent="0.2">
      <c r="A10" s="146">
        <v>1985</v>
      </c>
      <c r="B10" s="626">
        <v>81.7</v>
      </c>
      <c r="C10" s="622"/>
      <c r="D10" s="1052">
        <v>1</v>
      </c>
      <c r="E10" s="623"/>
      <c r="F10" s="1056" t="s">
        <v>531</v>
      </c>
      <c r="G10" s="1057"/>
      <c r="H10" s="1058" t="s">
        <v>531</v>
      </c>
      <c r="I10" s="623"/>
      <c r="J10" s="1056" t="s">
        <v>531</v>
      </c>
      <c r="K10" s="1057"/>
      <c r="L10" s="1058" t="s">
        <v>531</v>
      </c>
      <c r="M10" s="625"/>
      <c r="N10" s="627">
        <v>81.7</v>
      </c>
      <c r="O10" s="925"/>
    </row>
    <row r="11" spans="1:17" ht="26.25" customHeight="1" x14ac:dyDescent="0.2">
      <c r="A11" s="146">
        <v>1990</v>
      </c>
      <c r="B11" s="626">
        <v>509</v>
      </c>
      <c r="C11" s="622"/>
      <c r="D11" s="1052">
        <v>0.77238239757207894</v>
      </c>
      <c r="E11" s="623"/>
      <c r="F11" s="628">
        <v>150</v>
      </c>
      <c r="G11" s="1057"/>
      <c r="H11" s="1052">
        <v>0.22761760242792109</v>
      </c>
      <c r="I11" s="623"/>
      <c r="J11" s="1056" t="s">
        <v>531</v>
      </c>
      <c r="K11" s="1057"/>
      <c r="L11" s="1058" t="s">
        <v>531</v>
      </c>
      <c r="M11" s="623"/>
      <c r="N11" s="627">
        <v>659</v>
      </c>
      <c r="O11" s="925"/>
    </row>
    <row r="12" spans="1:17" ht="21" customHeight="1" x14ac:dyDescent="0.2">
      <c r="A12" s="335">
        <v>1995</v>
      </c>
      <c r="B12" s="1053">
        <v>587</v>
      </c>
      <c r="C12" s="622"/>
      <c r="D12" s="623">
        <v>0.7004773269689738</v>
      </c>
      <c r="E12" s="623"/>
      <c r="F12" s="1064">
        <v>251</v>
      </c>
      <c r="G12" s="622"/>
      <c r="H12" s="623">
        <v>0.29952267303102625</v>
      </c>
      <c r="I12" s="623"/>
      <c r="J12" s="624" t="s">
        <v>531</v>
      </c>
      <c r="K12" s="622"/>
      <c r="L12" s="625" t="s">
        <v>531</v>
      </c>
      <c r="M12" s="623"/>
      <c r="N12" s="1054">
        <v>838</v>
      </c>
      <c r="O12" s="926"/>
      <c r="Q12" s="91" t="s">
        <v>15</v>
      </c>
    </row>
    <row r="13" spans="1:17" ht="21" customHeight="1" x14ac:dyDescent="0.2">
      <c r="A13" s="335">
        <v>1996</v>
      </c>
      <c r="B13" s="1053">
        <v>600</v>
      </c>
      <c r="C13" s="622"/>
      <c r="D13" s="623">
        <v>0.52356020942408377</v>
      </c>
      <c r="E13" s="623"/>
      <c r="F13" s="1064">
        <v>546</v>
      </c>
      <c r="G13" s="622"/>
      <c r="H13" s="623">
        <v>0.47643979057591623</v>
      </c>
      <c r="I13" s="623"/>
      <c r="J13" s="624" t="s">
        <v>531</v>
      </c>
      <c r="K13" s="622"/>
      <c r="L13" s="625" t="s">
        <v>531</v>
      </c>
      <c r="M13" s="623"/>
      <c r="N13" s="1054">
        <v>1146</v>
      </c>
      <c r="O13" s="926"/>
      <c r="Q13" s="562"/>
    </row>
    <row r="14" spans="1:17" ht="21" customHeight="1" x14ac:dyDescent="0.2">
      <c r="A14" s="335">
        <v>1997</v>
      </c>
      <c r="B14" s="1053">
        <v>646</v>
      </c>
      <c r="C14" s="622"/>
      <c r="D14" s="623">
        <v>0.60543580131208996</v>
      </c>
      <c r="E14" s="623"/>
      <c r="F14" s="1064">
        <v>421</v>
      </c>
      <c r="G14" s="622"/>
      <c r="H14" s="623">
        <v>0.39456419868791004</v>
      </c>
      <c r="I14" s="623"/>
      <c r="J14" s="624" t="s">
        <v>531</v>
      </c>
      <c r="K14" s="622"/>
      <c r="L14" s="625" t="s">
        <v>531</v>
      </c>
      <c r="M14" s="623"/>
      <c r="N14" s="1054">
        <v>1067</v>
      </c>
      <c r="O14" s="926"/>
      <c r="Q14" s="91"/>
    </row>
    <row r="15" spans="1:17" ht="21" customHeight="1" x14ac:dyDescent="0.2">
      <c r="A15" s="335">
        <v>1998</v>
      </c>
      <c r="B15" s="1053">
        <v>642</v>
      </c>
      <c r="C15" s="622"/>
      <c r="D15" s="623">
        <v>0.6645962732919255</v>
      </c>
      <c r="E15" s="623"/>
      <c r="F15" s="1064">
        <v>324</v>
      </c>
      <c r="G15" s="622"/>
      <c r="H15" s="623">
        <v>0.33540372670807456</v>
      </c>
      <c r="I15" s="623"/>
      <c r="J15" s="624" t="s">
        <v>531</v>
      </c>
      <c r="K15" s="622"/>
      <c r="L15" s="625" t="s">
        <v>531</v>
      </c>
      <c r="M15" s="623"/>
      <c r="N15" s="1054">
        <v>966</v>
      </c>
      <c r="O15" s="926"/>
      <c r="Q15" s="91"/>
    </row>
    <row r="16" spans="1:17" ht="21" customHeight="1" x14ac:dyDescent="0.2">
      <c r="A16" s="335">
        <v>1999</v>
      </c>
      <c r="B16" s="1053">
        <v>611</v>
      </c>
      <c r="C16" s="622"/>
      <c r="D16" s="623">
        <v>0.67738359201773835</v>
      </c>
      <c r="E16" s="623"/>
      <c r="F16" s="1064">
        <v>291</v>
      </c>
      <c r="G16" s="622"/>
      <c r="H16" s="623">
        <v>0.32261640798226165</v>
      </c>
      <c r="I16" s="623"/>
      <c r="J16" s="624" t="s">
        <v>531</v>
      </c>
      <c r="K16" s="622"/>
      <c r="L16" s="625" t="s">
        <v>531</v>
      </c>
      <c r="M16" s="623"/>
      <c r="N16" s="1054">
        <v>902</v>
      </c>
      <c r="O16" s="926"/>
      <c r="Q16" s="91"/>
    </row>
    <row r="17" spans="1:17" ht="21" customHeight="1" x14ac:dyDescent="0.2">
      <c r="A17" s="335">
        <v>2000</v>
      </c>
      <c r="B17" s="1053">
        <v>661</v>
      </c>
      <c r="C17" s="622"/>
      <c r="D17" s="623">
        <v>0.8190830235439901</v>
      </c>
      <c r="E17" s="623"/>
      <c r="F17" s="1064">
        <v>146</v>
      </c>
      <c r="G17" s="622"/>
      <c r="H17" s="623">
        <v>0.1809169764560099</v>
      </c>
      <c r="I17" s="623"/>
      <c r="J17" s="624" t="s">
        <v>531</v>
      </c>
      <c r="K17" s="622"/>
      <c r="L17" s="625" t="s">
        <v>531</v>
      </c>
      <c r="M17" s="623"/>
      <c r="N17" s="1054">
        <v>807</v>
      </c>
      <c r="O17" s="926"/>
      <c r="Q17" s="91"/>
    </row>
    <row r="18" spans="1:17" ht="21" customHeight="1" x14ac:dyDescent="0.2">
      <c r="A18" s="335">
        <v>2001</v>
      </c>
      <c r="B18" s="1053">
        <v>674</v>
      </c>
      <c r="C18" s="622"/>
      <c r="D18" s="623">
        <v>0.82095006090133982</v>
      </c>
      <c r="E18" s="623"/>
      <c r="F18" s="1064">
        <v>147</v>
      </c>
      <c r="G18" s="622"/>
      <c r="H18" s="623">
        <v>0.17904993909866018</v>
      </c>
      <c r="I18" s="623"/>
      <c r="J18" s="624" t="s">
        <v>531</v>
      </c>
      <c r="K18" s="622"/>
      <c r="L18" s="625" t="s">
        <v>531</v>
      </c>
      <c r="M18" s="623"/>
      <c r="N18" s="1054">
        <v>821</v>
      </c>
      <c r="O18" s="926"/>
      <c r="Q18" s="91"/>
    </row>
    <row r="19" spans="1:17" ht="21" customHeight="1" x14ac:dyDescent="0.2">
      <c r="A19" s="335">
        <v>2002</v>
      </c>
      <c r="B19" s="1053">
        <v>654</v>
      </c>
      <c r="C19" s="622"/>
      <c r="D19" s="623">
        <v>0.83100381194409145</v>
      </c>
      <c r="E19" s="623"/>
      <c r="F19" s="1064">
        <v>133</v>
      </c>
      <c r="G19" s="622"/>
      <c r="H19" s="623">
        <v>0.16899618805590852</v>
      </c>
      <c r="I19" s="623"/>
      <c r="J19" s="624" t="s">
        <v>531</v>
      </c>
      <c r="K19" s="622"/>
      <c r="L19" s="625" t="s">
        <v>531</v>
      </c>
      <c r="M19" s="623"/>
      <c r="N19" s="1054">
        <v>787</v>
      </c>
      <c r="O19" s="926"/>
    </row>
    <row r="20" spans="1:17" ht="21" customHeight="1" x14ac:dyDescent="0.2">
      <c r="A20" s="335">
        <v>2003</v>
      </c>
      <c r="B20" s="1053">
        <v>647</v>
      </c>
      <c r="C20" s="622"/>
      <c r="D20" s="623">
        <v>0.6824894514767933</v>
      </c>
      <c r="E20" s="623"/>
      <c r="F20" s="1064">
        <v>301</v>
      </c>
      <c r="G20" s="622"/>
      <c r="H20" s="623">
        <v>0.31751054852320676</v>
      </c>
      <c r="I20" s="623"/>
      <c r="J20" s="624" t="s">
        <v>531</v>
      </c>
      <c r="K20" s="622"/>
      <c r="L20" s="625" t="s">
        <v>531</v>
      </c>
      <c r="M20" s="623"/>
      <c r="N20" s="1054">
        <v>948</v>
      </c>
      <c r="O20" s="926"/>
    </row>
    <row r="21" spans="1:17" ht="21" customHeight="1" x14ac:dyDescent="0.2">
      <c r="A21" s="335">
        <v>2004</v>
      </c>
      <c r="B21" s="1053">
        <v>654</v>
      </c>
      <c r="C21" s="622"/>
      <c r="D21" s="623">
        <v>0.44855967078189302</v>
      </c>
      <c r="E21" s="623"/>
      <c r="F21" s="1064">
        <v>804</v>
      </c>
      <c r="G21" s="622"/>
      <c r="H21" s="623">
        <v>0.55144032921810704</v>
      </c>
      <c r="I21" s="623"/>
      <c r="J21" s="624" t="s">
        <v>531</v>
      </c>
      <c r="K21" s="622"/>
      <c r="L21" s="625" t="s">
        <v>531</v>
      </c>
      <c r="M21" s="623"/>
      <c r="N21" s="1054">
        <v>1458</v>
      </c>
      <c r="O21" s="926"/>
    </row>
    <row r="22" spans="1:17" ht="21" customHeight="1" x14ac:dyDescent="0.2">
      <c r="A22" s="335">
        <v>2005</v>
      </c>
      <c r="B22" s="1053">
        <v>664</v>
      </c>
      <c r="C22" s="622"/>
      <c r="D22" s="623">
        <v>0.45761543762922124</v>
      </c>
      <c r="E22" s="623"/>
      <c r="F22" s="1064">
        <v>787</v>
      </c>
      <c r="G22" s="622"/>
      <c r="H22" s="623">
        <v>0.54238456237077881</v>
      </c>
      <c r="I22" s="623"/>
      <c r="J22" s="624" t="s">
        <v>531</v>
      </c>
      <c r="K22" s="622"/>
      <c r="L22" s="625" t="s">
        <v>531</v>
      </c>
      <c r="M22" s="623"/>
      <c r="N22" s="1054">
        <v>1451</v>
      </c>
      <c r="O22" s="926"/>
    </row>
    <row r="23" spans="1:17" ht="21" customHeight="1" x14ac:dyDescent="0.2">
      <c r="A23" s="335">
        <v>2006</v>
      </c>
      <c r="B23" s="1053">
        <v>892</v>
      </c>
      <c r="C23" s="622"/>
      <c r="D23" s="623">
        <v>0.61858529819694863</v>
      </c>
      <c r="E23" s="623"/>
      <c r="F23" s="1064">
        <v>550</v>
      </c>
      <c r="G23" s="622"/>
      <c r="H23" s="623">
        <v>0.38141470180305131</v>
      </c>
      <c r="I23" s="623"/>
      <c r="J23" s="624" t="s">
        <v>531</v>
      </c>
      <c r="K23" s="622"/>
      <c r="L23" s="625" t="s">
        <v>531</v>
      </c>
      <c r="M23" s="623"/>
      <c r="N23" s="1054">
        <v>1442</v>
      </c>
      <c r="O23" s="926"/>
    </row>
    <row r="24" spans="1:17" ht="21" customHeight="1" x14ac:dyDescent="0.2">
      <c r="A24" s="335">
        <v>2007</v>
      </c>
      <c r="B24" s="1053">
        <v>1057</v>
      </c>
      <c r="C24" s="622"/>
      <c r="D24" s="623">
        <v>0.71612466124661245</v>
      </c>
      <c r="E24" s="623"/>
      <c r="F24" s="1064">
        <v>358</v>
      </c>
      <c r="G24" s="622"/>
      <c r="H24" s="623">
        <v>0.24254742547425473</v>
      </c>
      <c r="I24" s="623"/>
      <c r="J24" s="1055">
        <v>61</v>
      </c>
      <c r="K24" s="622"/>
      <c r="L24" s="623">
        <v>4.1000000000000002E-2</v>
      </c>
      <c r="M24" s="623"/>
      <c r="N24" s="1054">
        <v>1476</v>
      </c>
      <c r="O24" s="926"/>
    </row>
    <row r="25" spans="1:17" ht="21" customHeight="1" x14ac:dyDescent="0.2">
      <c r="A25" s="335">
        <v>2008</v>
      </c>
      <c r="B25" s="629">
        <v>1104</v>
      </c>
      <c r="C25" s="622"/>
      <c r="D25" s="623">
        <v>0.78744650499286728</v>
      </c>
      <c r="E25" s="630"/>
      <c r="F25" s="1064">
        <v>241</v>
      </c>
      <c r="G25" s="623"/>
      <c r="H25" s="623">
        <v>0.17189728958630529</v>
      </c>
      <c r="I25" s="630"/>
      <c r="J25" s="631">
        <v>57</v>
      </c>
      <c r="K25" s="622"/>
      <c r="L25" s="623">
        <v>4.0656205420827388E-2</v>
      </c>
      <c r="M25" s="630"/>
      <c r="N25" s="1065">
        <v>1402</v>
      </c>
      <c r="O25" s="926"/>
    </row>
    <row r="26" spans="1:17" ht="21" customHeight="1" x14ac:dyDescent="0.2">
      <c r="A26" s="335" t="s">
        <v>532</v>
      </c>
      <c r="B26" s="629">
        <v>1126</v>
      </c>
      <c r="C26" s="622"/>
      <c r="D26" s="623">
        <v>0.61800219538968171</v>
      </c>
      <c r="E26" s="623"/>
      <c r="F26" s="1064">
        <v>696</v>
      </c>
      <c r="G26" s="623"/>
      <c r="H26" s="623">
        <v>0.38199780461031835</v>
      </c>
      <c r="I26" s="623"/>
      <c r="J26" s="631">
        <v>0</v>
      </c>
      <c r="K26" s="622"/>
      <c r="L26" s="623">
        <v>0</v>
      </c>
      <c r="M26" s="623"/>
      <c r="N26" s="1065">
        <v>1822</v>
      </c>
      <c r="O26" s="926"/>
    </row>
    <row r="27" spans="1:17" ht="21" customHeight="1" x14ac:dyDescent="0.2">
      <c r="A27" s="335">
        <v>2010</v>
      </c>
      <c r="B27" s="629">
        <v>1188</v>
      </c>
      <c r="C27" s="622"/>
      <c r="D27" s="623">
        <v>0.53249663827879878</v>
      </c>
      <c r="E27" s="623"/>
      <c r="F27" s="1064">
        <v>1043</v>
      </c>
      <c r="G27" s="623"/>
      <c r="H27" s="623">
        <v>0.46750336172120127</v>
      </c>
      <c r="I27" s="623"/>
      <c r="J27" s="631">
        <v>0</v>
      </c>
      <c r="K27" s="622"/>
      <c r="L27" s="623">
        <v>0</v>
      </c>
      <c r="M27" s="623"/>
      <c r="N27" s="1065">
        <v>2231</v>
      </c>
      <c r="O27" s="926"/>
    </row>
    <row r="28" spans="1:17" ht="21" customHeight="1" x14ac:dyDescent="0.2">
      <c r="A28" s="335">
        <v>2011</v>
      </c>
      <c r="B28" s="629">
        <v>1143</v>
      </c>
      <c r="C28" s="622"/>
      <c r="D28" s="623">
        <v>0.55164092664092668</v>
      </c>
      <c r="E28" s="623"/>
      <c r="F28" s="1064">
        <v>929</v>
      </c>
      <c r="G28" s="623"/>
      <c r="H28" s="623">
        <v>0.44835907335907338</v>
      </c>
      <c r="I28" s="623"/>
      <c r="J28" s="631">
        <v>0</v>
      </c>
      <c r="K28" s="622"/>
      <c r="L28" s="623">
        <v>0</v>
      </c>
      <c r="M28" s="623"/>
      <c r="N28" s="1065">
        <v>2072</v>
      </c>
      <c r="O28" s="926"/>
    </row>
    <row r="29" spans="1:17" ht="21" customHeight="1" x14ac:dyDescent="0.2">
      <c r="A29" s="335">
        <v>2012</v>
      </c>
      <c r="B29" s="629">
        <v>1123</v>
      </c>
      <c r="C29" s="622"/>
      <c r="D29" s="623">
        <v>0.42505677517032553</v>
      </c>
      <c r="E29" s="623"/>
      <c r="F29" s="1064">
        <v>1495</v>
      </c>
      <c r="G29" s="623"/>
      <c r="H29" s="623">
        <v>0.56585919757759273</v>
      </c>
      <c r="I29" s="623"/>
      <c r="J29" s="631">
        <v>24</v>
      </c>
      <c r="K29" s="622"/>
      <c r="L29" s="623">
        <v>9.0840272520817562E-3</v>
      </c>
      <c r="M29" s="623"/>
      <c r="N29" s="1065">
        <v>2642</v>
      </c>
      <c r="O29" s="926"/>
      <c r="P29" s="391"/>
    </row>
    <row r="30" spans="1:17" ht="21" customHeight="1" x14ac:dyDescent="0.2">
      <c r="A30" s="335">
        <v>2013</v>
      </c>
      <c r="B30" s="629">
        <v>1274</v>
      </c>
      <c r="C30" s="622"/>
      <c r="D30" s="623">
        <v>0.43303874915023793</v>
      </c>
      <c r="E30" s="623"/>
      <c r="F30" s="1064">
        <v>1580</v>
      </c>
      <c r="G30" s="623"/>
      <c r="H30" s="623">
        <v>0.53704962610469065</v>
      </c>
      <c r="I30" s="623"/>
      <c r="J30" s="631">
        <v>88</v>
      </c>
      <c r="K30" s="622"/>
      <c r="L30" s="623">
        <v>2.9911624745071381E-2</v>
      </c>
      <c r="M30" s="623"/>
      <c r="N30" s="1065">
        <v>2942</v>
      </c>
      <c r="O30" s="926"/>
      <c r="P30" s="391"/>
    </row>
    <row r="31" spans="1:17" ht="7.5" customHeight="1" thickBot="1" x14ac:dyDescent="0.25">
      <c r="A31" s="584"/>
      <c r="B31" s="927"/>
      <c r="C31" s="928"/>
      <c r="D31" s="929"/>
      <c r="E31" s="929"/>
      <c r="F31" s="930"/>
      <c r="G31" s="929"/>
      <c r="H31" s="929"/>
      <c r="I31" s="929"/>
      <c r="J31" s="931"/>
      <c r="K31" s="928"/>
      <c r="L31" s="929"/>
      <c r="M31" s="929"/>
      <c r="N31" s="932"/>
      <c r="O31" s="933"/>
    </row>
    <row r="32" spans="1:17" ht="12.75" customHeight="1" x14ac:dyDescent="0.2">
      <c r="A32" s="632"/>
      <c r="B32" s="632"/>
      <c r="C32" s="632"/>
      <c r="D32" s="632"/>
      <c r="E32" s="632"/>
      <c r="F32" s="632"/>
      <c r="G32" s="632"/>
      <c r="H32" s="632"/>
      <c r="I32" s="632"/>
      <c r="J32" s="632"/>
      <c r="K32" s="632"/>
      <c r="L32" s="632"/>
      <c r="M32" s="632"/>
      <c r="N32" s="632"/>
      <c r="O32" s="632"/>
    </row>
    <row r="33" spans="1:20" x14ac:dyDescent="0.2">
      <c r="A33" s="2268" t="s">
        <v>533</v>
      </c>
      <c r="B33" s="2268"/>
      <c r="C33" s="2268"/>
      <c r="D33" s="2268"/>
      <c r="E33" s="2268"/>
      <c r="F33" s="2268"/>
      <c r="G33" s="2268"/>
      <c r="H33" s="2268"/>
      <c r="I33" s="2268"/>
      <c r="J33" s="2268"/>
      <c r="K33" s="2268"/>
      <c r="L33" s="2268"/>
      <c r="M33" s="2268"/>
      <c r="N33" s="2268"/>
      <c r="O33" s="2268"/>
      <c r="Q33" s="2581"/>
      <c r="R33" s="2581"/>
      <c r="S33" s="2581"/>
      <c r="T33" s="2581"/>
    </row>
    <row r="34" spans="1:20" x14ac:dyDescent="0.2">
      <c r="A34" s="2268" t="s">
        <v>534</v>
      </c>
      <c r="B34" s="2268"/>
      <c r="C34" s="2268"/>
      <c r="D34" s="2268"/>
      <c r="E34" s="2268"/>
      <c r="F34" s="2268"/>
      <c r="G34" s="2268"/>
      <c r="H34" s="2268"/>
      <c r="I34" s="2268"/>
      <c r="J34" s="2268"/>
      <c r="K34" s="2268"/>
      <c r="L34" s="2268"/>
      <c r="M34" s="2268"/>
      <c r="N34" s="2268"/>
      <c r="O34" s="2268"/>
    </row>
    <row r="35" spans="1:20" ht="12.75" customHeight="1" x14ac:dyDescent="0.2">
      <c r="A35" s="2268" t="s">
        <v>77</v>
      </c>
      <c r="B35" s="2268"/>
      <c r="C35" s="2268"/>
      <c r="D35" s="2268"/>
      <c r="E35" s="2268"/>
      <c r="F35" s="2268"/>
      <c r="G35" s="2268"/>
      <c r="H35" s="2268"/>
      <c r="I35" s="2268"/>
      <c r="J35" s="2268"/>
      <c r="K35" s="2268"/>
      <c r="L35" s="2268"/>
      <c r="M35" s="2268"/>
      <c r="N35" s="2268"/>
      <c r="O35" s="2268"/>
    </row>
    <row r="36" spans="1:20" ht="12.75" customHeight="1" x14ac:dyDescent="0.2">
      <c r="A36" s="2268" t="s">
        <v>535</v>
      </c>
      <c r="B36" s="2268"/>
      <c r="C36" s="2268"/>
      <c r="D36" s="2268"/>
      <c r="E36" s="2268"/>
      <c r="F36" s="2268"/>
      <c r="G36" s="2268"/>
      <c r="H36" s="2268"/>
      <c r="I36" s="2268"/>
      <c r="J36" s="2268"/>
      <c r="K36" s="2268"/>
      <c r="L36" s="2268"/>
      <c r="M36" s="2268"/>
      <c r="N36" s="2268"/>
      <c r="O36" s="2268"/>
    </row>
    <row r="37" spans="1:20" x14ac:dyDescent="0.2">
      <c r="B37" s="632"/>
      <c r="F37" s="391"/>
      <c r="J37" s="632"/>
    </row>
    <row r="38" spans="1:20" x14ac:dyDescent="0.2">
      <c r="B38" s="391"/>
    </row>
    <row r="40" spans="1:20" x14ac:dyDescent="0.2">
      <c r="B40" s="632"/>
    </row>
  </sheetData>
  <mergeCells count="19">
    <mergeCell ref="Q33:R33"/>
    <mergeCell ref="S33:T33"/>
    <mergeCell ref="A34:O34"/>
    <mergeCell ref="A35:O35"/>
    <mergeCell ref="A36:O36"/>
    <mergeCell ref="A33:O33"/>
    <mergeCell ref="A1:N1"/>
    <mergeCell ref="A2:O2"/>
    <mergeCell ref="A3:O3"/>
    <mergeCell ref="A4:O4"/>
    <mergeCell ref="A5:A8"/>
    <mergeCell ref="B7:E7"/>
    <mergeCell ref="F7:I7"/>
    <mergeCell ref="J7:M7"/>
    <mergeCell ref="N7:O7"/>
    <mergeCell ref="B5:E6"/>
    <mergeCell ref="F5:I6"/>
    <mergeCell ref="J5:M6"/>
    <mergeCell ref="N5:O6"/>
  </mergeCells>
  <printOptions horizontalCentered="1"/>
  <pageMargins left="0.7" right="0.7" top="0.75" bottom="0.75" header="0.3" footer="0.3"/>
  <pageSetup scale="7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pageSetUpPr fitToPage="1"/>
  </sheetPr>
  <dimension ref="A1:H29"/>
  <sheetViews>
    <sheetView workbookViewId="0"/>
  </sheetViews>
  <sheetFormatPr defaultRowHeight="12.75" x14ac:dyDescent="0.2"/>
  <cols>
    <col min="1" max="1" width="2" style="1" customWidth="1"/>
    <col min="2" max="2" width="22.5703125" style="1" customWidth="1"/>
    <col min="3" max="3" width="17.7109375" style="1" customWidth="1"/>
    <col min="4" max="4" width="15.7109375" style="2" customWidth="1"/>
    <col min="5" max="5" width="17.7109375" style="2" customWidth="1"/>
    <col min="6" max="6" width="16.42578125" style="636" bestFit="1" customWidth="1"/>
    <col min="7" max="7" width="17.7109375" style="2" customWidth="1"/>
    <col min="8" max="8" width="14.7109375" style="2" customWidth="1"/>
    <col min="9" max="9" width="9.140625" style="1"/>
    <col min="10" max="10" width="18.7109375" style="1" bestFit="1" customWidth="1"/>
    <col min="11" max="11" width="15.42578125" style="1" bestFit="1" customWidth="1"/>
    <col min="12" max="12" width="9.140625" style="1"/>
    <col min="13" max="13" width="17" style="1" bestFit="1" customWidth="1"/>
    <col min="14" max="14" width="25.5703125" style="1" bestFit="1" customWidth="1"/>
    <col min="15" max="16384" width="9.140625" style="1"/>
  </cols>
  <sheetData>
    <row r="1" spans="1:8" x14ac:dyDescent="0.2">
      <c r="A1" s="1552"/>
      <c r="B1" s="1553"/>
      <c r="C1" s="1553"/>
      <c r="D1" s="1553"/>
      <c r="E1" s="1553"/>
      <c r="F1" s="2128"/>
      <c r="G1" s="1553"/>
      <c r="H1" s="1554"/>
    </row>
    <row r="2" spans="1:8" ht="23.25" x14ac:dyDescent="0.35">
      <c r="A2" s="2305" t="s">
        <v>536</v>
      </c>
      <c r="B2" s="2306"/>
      <c r="C2" s="2306"/>
      <c r="D2" s="2306"/>
      <c r="E2" s="2306"/>
      <c r="F2" s="2306"/>
      <c r="G2" s="2306"/>
      <c r="H2" s="2307"/>
    </row>
    <row r="3" spans="1:8" ht="20.25" x14ac:dyDescent="0.2">
      <c r="A3" s="2273" t="s">
        <v>537</v>
      </c>
      <c r="B3" s="2274"/>
      <c r="C3" s="2274"/>
      <c r="D3" s="2274"/>
      <c r="E3" s="2274"/>
      <c r="F3" s="2274"/>
      <c r="G3" s="2274"/>
      <c r="H3" s="2275"/>
    </row>
    <row r="4" spans="1:8" ht="29.25" customHeight="1" x14ac:dyDescent="0.2">
      <c r="A4" s="2529" t="s">
        <v>205</v>
      </c>
      <c r="B4" s="2530"/>
      <c r="C4" s="2530"/>
      <c r="D4" s="2530"/>
      <c r="E4" s="2530"/>
      <c r="F4" s="2530"/>
      <c r="G4" s="2530"/>
      <c r="H4" s="2531"/>
    </row>
    <row r="5" spans="1:8" x14ac:dyDescent="0.2">
      <c r="A5" s="2718" t="s">
        <v>778</v>
      </c>
      <c r="B5" s="2719"/>
      <c r="C5" s="2724" t="s">
        <v>799</v>
      </c>
      <c r="D5" s="2725"/>
      <c r="E5" s="2730" t="s">
        <v>780</v>
      </c>
      <c r="F5" s="2725"/>
      <c r="G5" s="2730" t="s">
        <v>805</v>
      </c>
      <c r="H5" s="2733"/>
    </row>
    <row r="6" spans="1:8" x14ac:dyDescent="0.2">
      <c r="A6" s="2720"/>
      <c r="B6" s="2721"/>
      <c r="C6" s="2726"/>
      <c r="D6" s="2727"/>
      <c r="E6" s="2731"/>
      <c r="F6" s="2727"/>
      <c r="G6" s="2731"/>
      <c r="H6" s="2734"/>
    </row>
    <row r="7" spans="1:8" ht="13.5" thickBot="1" x14ac:dyDescent="0.25">
      <c r="A7" s="2722"/>
      <c r="B7" s="2723"/>
      <c r="C7" s="2728"/>
      <c r="D7" s="2729"/>
      <c r="E7" s="2732"/>
      <c r="F7" s="2729"/>
      <c r="G7" s="2732"/>
      <c r="H7" s="2735"/>
    </row>
    <row r="8" spans="1:8" x14ac:dyDescent="0.2">
      <c r="A8" s="241"/>
      <c r="B8" s="395"/>
      <c r="C8" s="2130"/>
      <c r="D8" s="2130"/>
      <c r="E8" s="2131"/>
      <c r="F8" s="2132"/>
      <c r="G8" s="2131"/>
      <c r="H8" s="2133"/>
    </row>
    <row r="9" spans="1:8" ht="19.5" customHeight="1" x14ac:dyDescent="0.2">
      <c r="A9" s="126"/>
      <c r="B9" s="507" t="s">
        <v>441</v>
      </c>
      <c r="C9" s="633">
        <f>D9*$C$16</f>
        <v>10376168.599479234</v>
      </c>
      <c r="D9" s="634">
        <v>9.8037733326951596E-3</v>
      </c>
      <c r="E9" s="635">
        <f>F9*$E$16</f>
        <v>18560583.409131125</v>
      </c>
      <c r="F9" s="634">
        <v>1.1720390216819851E-2</v>
      </c>
      <c r="G9" s="635">
        <f>H9*$G$16</f>
        <v>28936801.502081275</v>
      </c>
      <c r="H9" s="2129">
        <v>1.0952612226374442E-2</v>
      </c>
    </row>
    <row r="10" spans="1:8" ht="19.5" customHeight="1" x14ac:dyDescent="0.2">
      <c r="A10" s="277"/>
      <c r="B10" s="507" t="s">
        <v>538</v>
      </c>
      <c r="C10" s="633">
        <f t="shared" ref="C10:C15" si="0">D10*$C$16</f>
        <v>32623871.428870689</v>
      </c>
      <c r="D10" s="634">
        <v>3.0824194658873431E-2</v>
      </c>
      <c r="E10" s="635">
        <f t="shared" ref="E10:E15" si="1">F10*$E$16</f>
        <v>66669893.112063408</v>
      </c>
      <c r="F10" s="634">
        <v>4.209981689490614E-2</v>
      </c>
      <c r="G10" s="635">
        <f t="shared" ref="G10:G15" si="2">H10*$G$16</f>
        <v>99294055.715287119</v>
      </c>
      <c r="H10" s="2129">
        <v>3.7582912836974687E-2</v>
      </c>
    </row>
    <row r="11" spans="1:8" ht="19.5" customHeight="1" x14ac:dyDescent="0.2">
      <c r="A11" s="277"/>
      <c r="B11" s="507" t="s">
        <v>539</v>
      </c>
      <c r="C11" s="633">
        <f t="shared" si="0"/>
        <v>28715234.8669881</v>
      </c>
      <c r="D11" s="634">
        <v>2.7131175744887683E-2</v>
      </c>
      <c r="E11" s="635">
        <f t="shared" si="1"/>
        <v>61162333.559109874</v>
      </c>
      <c r="F11" s="634">
        <v>3.8621976480082074E-2</v>
      </c>
      <c r="G11" s="635">
        <f t="shared" si="2"/>
        <v>89877865.157080963</v>
      </c>
      <c r="H11" s="2129">
        <v>3.40188740185772E-2</v>
      </c>
    </row>
    <row r="12" spans="1:8" ht="19.5" customHeight="1" x14ac:dyDescent="0.2">
      <c r="A12" s="277"/>
      <c r="B12" s="507" t="s">
        <v>540</v>
      </c>
      <c r="C12" s="633">
        <f t="shared" si="0"/>
        <v>69776290.119682848</v>
      </c>
      <c r="D12" s="634">
        <v>6.5927121920906342E-2</v>
      </c>
      <c r="E12" s="635">
        <f t="shared" si="1"/>
        <v>137909143.73783913</v>
      </c>
      <c r="F12" s="634">
        <v>8.7085030865990343E-2</v>
      </c>
      <c r="G12" s="635">
        <f t="shared" si="2"/>
        <v>207685980.22563538</v>
      </c>
      <c r="H12" s="2129">
        <v>7.8609379343541022E-2</v>
      </c>
    </row>
    <row r="13" spans="1:8" ht="19.5" customHeight="1" x14ac:dyDescent="0.2">
      <c r="A13" s="277"/>
      <c r="B13" s="507" t="s">
        <v>541</v>
      </c>
      <c r="C13" s="633">
        <f t="shared" si="0"/>
        <v>77894940.061366901</v>
      </c>
      <c r="D13" s="634">
        <v>7.359791129105632E-2</v>
      </c>
      <c r="E13" s="635">
        <f t="shared" si="1"/>
        <v>125520272.27263397</v>
      </c>
      <c r="F13" s="634">
        <v>7.9261871177658844E-2</v>
      </c>
      <c r="G13" s="635">
        <f t="shared" si="2"/>
        <v>203415358.59642622</v>
      </c>
      <c r="H13" s="2129">
        <v>7.6992944207579947E-2</v>
      </c>
    </row>
    <row r="14" spans="1:8" ht="19.5" customHeight="1" x14ac:dyDescent="0.2">
      <c r="A14" s="277"/>
      <c r="B14" s="507" t="s">
        <v>542</v>
      </c>
      <c r="C14" s="633">
        <f t="shared" si="0"/>
        <v>111645964.85737531</v>
      </c>
      <c r="D14" s="634">
        <v>0.10548708056138285</v>
      </c>
      <c r="E14" s="635">
        <f t="shared" si="1"/>
        <v>200346761.48204207</v>
      </c>
      <c r="F14" s="634">
        <v>0.12651230683247092</v>
      </c>
      <c r="G14" s="635">
        <f t="shared" si="2"/>
        <v>311993269.28121948</v>
      </c>
      <c r="H14" s="2129">
        <v>0.11808980669236165</v>
      </c>
    </row>
    <row r="15" spans="1:8" ht="19.5" customHeight="1" x14ac:dyDescent="0.2">
      <c r="A15" s="277"/>
      <c r="B15" s="507" t="s">
        <v>445</v>
      </c>
      <c r="C15" s="633">
        <f t="shared" si="0"/>
        <v>727352730.06623685</v>
      </c>
      <c r="D15" s="634">
        <v>0.68722874249019816</v>
      </c>
      <c r="E15" s="635">
        <f t="shared" si="1"/>
        <v>973445812.42718041</v>
      </c>
      <c r="F15" s="634">
        <v>0.61469860753207184</v>
      </c>
      <c r="G15" s="635">
        <f t="shared" si="2"/>
        <v>1700796669.5222697</v>
      </c>
      <c r="H15" s="2129">
        <v>0.6437534706745911</v>
      </c>
    </row>
    <row r="16" spans="1:8" ht="19.5" customHeight="1" x14ac:dyDescent="0.2">
      <c r="A16" s="277"/>
      <c r="B16" s="507" t="s">
        <v>12</v>
      </c>
      <c r="C16" s="635">
        <f>G16-E16</f>
        <v>1058385200</v>
      </c>
      <c r="D16" s="634">
        <f>C16/$C$16</f>
        <v>1</v>
      </c>
      <c r="E16" s="635">
        <f>G16*0.5994</f>
        <v>1583614800</v>
      </c>
      <c r="F16" s="634">
        <f>E16/$E$16</f>
        <v>1</v>
      </c>
      <c r="G16" s="635">
        <v>2642000000</v>
      </c>
      <c r="H16" s="2129">
        <v>1</v>
      </c>
    </row>
    <row r="17" spans="1:8" ht="19.5" customHeight="1" thickBot="1" x14ac:dyDescent="0.25">
      <c r="A17" s="279"/>
      <c r="B17" s="2002" t="s">
        <v>405</v>
      </c>
      <c r="C17" s="2712">
        <f>C16/G16</f>
        <v>0.40060000000000001</v>
      </c>
      <c r="D17" s="2713"/>
      <c r="E17" s="2714">
        <f>E16/G16</f>
        <v>0.59940000000000004</v>
      </c>
      <c r="F17" s="2715"/>
      <c r="G17" s="2716"/>
      <c r="H17" s="2717"/>
    </row>
    <row r="19" spans="1:8" x14ac:dyDescent="0.2">
      <c r="A19" s="2311" t="s">
        <v>65</v>
      </c>
      <c r="B19" s="2311"/>
      <c r="C19" s="2311"/>
      <c r="D19" s="2311"/>
      <c r="E19" s="2311"/>
      <c r="F19" s="2311"/>
      <c r="G19" s="2311"/>
      <c r="H19" s="2311"/>
    </row>
    <row r="20" spans="1:8" x14ac:dyDescent="0.2">
      <c r="A20" s="2311" t="s">
        <v>169</v>
      </c>
      <c r="B20" s="2311"/>
      <c r="C20" s="2311"/>
      <c r="D20" s="2311"/>
      <c r="E20" s="2311"/>
      <c r="F20" s="2311"/>
      <c r="G20" s="2311"/>
      <c r="H20" s="2311"/>
    </row>
    <row r="21" spans="1:8" x14ac:dyDescent="0.2">
      <c r="A21" s="2311" t="s">
        <v>543</v>
      </c>
      <c r="B21" s="2311"/>
      <c r="C21" s="2311"/>
      <c r="D21" s="2311"/>
      <c r="E21" s="2311"/>
      <c r="F21" s="2311"/>
      <c r="G21" s="2311"/>
      <c r="H21" s="2311"/>
    </row>
    <row r="22" spans="1:8" x14ac:dyDescent="0.2">
      <c r="A22" s="2311" t="s">
        <v>544</v>
      </c>
      <c r="B22" s="2311"/>
      <c r="C22" s="2311"/>
      <c r="D22" s="2311"/>
      <c r="E22" s="2311"/>
      <c r="F22" s="2311"/>
      <c r="G22" s="2311"/>
      <c r="H22" s="2311"/>
    </row>
    <row r="29" spans="1:8" ht="12.75" customHeight="1" x14ac:dyDescent="0.2"/>
  </sheetData>
  <mergeCells count="14">
    <mergeCell ref="A19:H19"/>
    <mergeCell ref="A20:H20"/>
    <mergeCell ref="A21:H21"/>
    <mergeCell ref="A22:H22"/>
    <mergeCell ref="A2:H2"/>
    <mergeCell ref="A3:H3"/>
    <mergeCell ref="A4:H4"/>
    <mergeCell ref="C17:D17"/>
    <mergeCell ref="E17:F17"/>
    <mergeCell ref="G17:H17"/>
    <mergeCell ref="A5:B7"/>
    <mergeCell ref="C5:D7"/>
    <mergeCell ref="E5:F7"/>
    <mergeCell ref="G5:H7"/>
  </mergeCells>
  <printOptions horizontalCentered="1"/>
  <pageMargins left="0.7" right="0.7" top="0.75" bottom="0.75" header="0.3" footer="0.3"/>
  <pageSetup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pageSetUpPr fitToPage="1"/>
  </sheetPr>
  <dimension ref="A1:M36"/>
  <sheetViews>
    <sheetView workbookViewId="0"/>
  </sheetViews>
  <sheetFormatPr defaultRowHeight="12.75" x14ac:dyDescent="0.2"/>
  <cols>
    <col min="1" max="1" width="5.140625" style="1" customWidth="1"/>
    <col min="2" max="2" width="31.42578125" style="1" customWidth="1"/>
    <col min="3" max="3" width="10" style="1" customWidth="1"/>
    <col min="4" max="4" width="20.28515625" style="1" customWidth="1"/>
    <col min="5" max="5" width="16.5703125" style="1" customWidth="1"/>
    <col min="6" max="6" width="16.7109375" style="1" customWidth="1"/>
    <col min="7" max="7" width="21" style="1" customWidth="1"/>
    <col min="8" max="8" width="15.7109375" style="1" customWidth="1"/>
  </cols>
  <sheetData>
    <row r="1" spans="1:9" s="1" customFormat="1" x14ac:dyDescent="0.2">
      <c r="A1" s="1552"/>
      <c r="B1" s="1553"/>
      <c r="C1" s="1553"/>
      <c r="D1" s="1553"/>
      <c r="E1" s="1553"/>
      <c r="F1" s="1553"/>
      <c r="G1" s="1553"/>
      <c r="H1" s="1554"/>
    </row>
    <row r="2" spans="1:9" s="2" customFormat="1" ht="23.25" x14ac:dyDescent="0.35">
      <c r="A2" s="2305" t="s">
        <v>545</v>
      </c>
      <c r="B2" s="2306"/>
      <c r="C2" s="2306"/>
      <c r="D2" s="2306"/>
      <c r="E2" s="2306"/>
      <c r="F2" s="2306"/>
      <c r="G2" s="2306"/>
      <c r="H2" s="2307"/>
    </row>
    <row r="3" spans="1:9" s="1" customFormat="1" ht="20.25" x14ac:dyDescent="0.3">
      <c r="A3" s="2265" t="s">
        <v>546</v>
      </c>
      <c r="B3" s="2266"/>
      <c r="C3" s="2266"/>
      <c r="D3" s="2266"/>
      <c r="E3" s="2266"/>
      <c r="F3" s="2266"/>
      <c r="G3" s="2266"/>
      <c r="H3" s="2267"/>
    </row>
    <row r="4" spans="1:9" s="1" customFormat="1" ht="20.25" x14ac:dyDescent="0.3">
      <c r="A4" s="2265" t="s">
        <v>205</v>
      </c>
      <c r="B4" s="2266"/>
      <c r="C4" s="2266"/>
      <c r="D4" s="2266"/>
      <c r="E4" s="2266"/>
      <c r="F4" s="2266"/>
      <c r="G4" s="2266"/>
      <c r="H4" s="2267"/>
    </row>
    <row r="5" spans="1:9" s="325" customFormat="1" ht="9" customHeight="1" x14ac:dyDescent="0.3">
      <c r="A5" s="1581"/>
      <c r="B5" s="1595"/>
      <c r="C5" s="1595"/>
      <c r="D5" s="1595"/>
      <c r="E5" s="1595"/>
      <c r="F5" s="1569"/>
      <c r="G5" s="1569"/>
      <c r="H5" s="1596"/>
    </row>
    <row r="6" spans="1:9" s="9" customFormat="1" ht="30.75" customHeight="1" x14ac:dyDescent="0.2">
      <c r="A6" s="2745" t="s">
        <v>806</v>
      </c>
      <c r="B6" s="2746"/>
      <c r="C6" s="2742" t="s">
        <v>547</v>
      </c>
      <c r="D6" s="2736" t="s">
        <v>807</v>
      </c>
      <c r="E6" s="2739" t="s">
        <v>808</v>
      </c>
      <c r="F6" s="2751" t="s">
        <v>63</v>
      </c>
      <c r="G6" s="2736" t="s">
        <v>809</v>
      </c>
      <c r="H6" s="2754" t="s">
        <v>810</v>
      </c>
    </row>
    <row r="7" spans="1:9" s="9" customFormat="1" ht="12.75" customHeight="1" x14ac:dyDescent="0.2">
      <c r="A7" s="2747"/>
      <c r="B7" s="2748"/>
      <c r="C7" s="2743"/>
      <c r="D7" s="2737"/>
      <c r="E7" s="2740"/>
      <c r="F7" s="2752"/>
      <c r="G7" s="2737"/>
      <c r="H7" s="2755"/>
    </row>
    <row r="8" spans="1:9" s="9" customFormat="1" ht="12.75" customHeight="1" x14ac:dyDescent="0.2">
      <c r="A8" s="2747"/>
      <c r="B8" s="2748"/>
      <c r="C8" s="2743"/>
      <c r="D8" s="2737"/>
      <c r="E8" s="2740"/>
      <c r="F8" s="2752"/>
      <c r="G8" s="2737"/>
      <c r="H8" s="2755"/>
    </row>
    <row r="9" spans="1:9" s="9" customFormat="1" ht="12.75" customHeight="1" x14ac:dyDescent="0.2">
      <c r="A9" s="2747"/>
      <c r="B9" s="2748"/>
      <c r="C9" s="2743"/>
      <c r="D9" s="2737"/>
      <c r="E9" s="2740"/>
      <c r="F9" s="2752"/>
      <c r="G9" s="2737"/>
      <c r="H9" s="2755"/>
    </row>
    <row r="10" spans="1:9" s="10" customFormat="1" ht="13.5" thickBot="1" x14ac:dyDescent="0.25">
      <c r="A10" s="2749"/>
      <c r="B10" s="2750"/>
      <c r="C10" s="2744"/>
      <c r="D10" s="2738"/>
      <c r="E10" s="2741"/>
      <c r="F10" s="2753"/>
      <c r="G10" s="2738"/>
      <c r="H10" s="2756"/>
      <c r="I10" s="1"/>
    </row>
    <row r="11" spans="1:9" s="1" customFormat="1" ht="6" customHeight="1" x14ac:dyDescent="0.2">
      <c r="A11" s="329"/>
      <c r="B11" s="637"/>
      <c r="C11" s="2134"/>
      <c r="D11" s="637"/>
      <c r="E11" s="637"/>
      <c r="F11" s="2135"/>
      <c r="G11" s="49"/>
      <c r="H11" s="50"/>
    </row>
    <row r="12" spans="1:9" s="15" customFormat="1" ht="31.5" customHeight="1" x14ac:dyDescent="0.2">
      <c r="A12" s="2383" t="s">
        <v>811</v>
      </c>
      <c r="B12" s="2384"/>
      <c r="C12" s="202">
        <f>24215-C13</f>
        <v>9504.888947539388</v>
      </c>
      <c r="D12" s="638" t="s">
        <v>548</v>
      </c>
      <c r="E12" s="639">
        <f>+C12/C$29</f>
        <v>0.39252070813707984</v>
      </c>
      <c r="F12" s="202">
        <f>32516471-F13</f>
        <v>12194844.950204093</v>
      </c>
      <c r="G12" s="638" t="s">
        <v>548</v>
      </c>
      <c r="H12" s="640">
        <f>+F12/F$29</f>
        <v>0.37503593025836329</v>
      </c>
    </row>
    <row r="13" spans="1:9" s="15" customFormat="1" ht="21.95" customHeight="1" x14ac:dyDescent="0.2">
      <c r="A13" s="2757" t="s">
        <v>812</v>
      </c>
      <c r="B13" s="2758"/>
      <c r="C13" s="202">
        <f>SUM(C14:C28)</f>
        <v>14710.111052460612</v>
      </c>
      <c r="D13" s="641">
        <v>0.99999999999999989</v>
      </c>
      <c r="E13" s="639">
        <f>+C13/C$29</f>
        <v>0.60747929186292016</v>
      </c>
      <c r="F13" s="202">
        <v>20321626.049795907</v>
      </c>
      <c r="G13" s="641">
        <v>0.99999999999999989</v>
      </c>
      <c r="H13" s="640">
        <f>+F13/F$29</f>
        <v>0.62496406974163665</v>
      </c>
    </row>
    <row r="14" spans="1:9" s="15" customFormat="1" ht="21.95" customHeight="1" x14ac:dyDescent="0.2">
      <c r="A14" s="2383" t="s">
        <v>549</v>
      </c>
      <c r="B14" s="2384"/>
      <c r="C14" s="202">
        <v>971.43170375182729</v>
      </c>
      <c r="D14" s="641">
        <f>+(C14/C$13)</f>
        <v>6.6038366419357009E-2</v>
      </c>
      <c r="E14" s="639">
        <f>+C14/C$29</f>
        <v>4.0116940068215041E-2</v>
      </c>
      <c r="F14" s="202">
        <v>1708941.7174981069</v>
      </c>
      <c r="G14" s="641">
        <f>+(F14/F$13)</f>
        <v>8.409473303516822E-2</v>
      </c>
      <c r="H14" s="640">
        <f>+F14/F$29</f>
        <v>5.2556186601495192E-2</v>
      </c>
    </row>
    <row r="15" spans="1:9" s="15" customFormat="1" ht="21.95" customHeight="1" x14ac:dyDescent="0.2">
      <c r="A15" s="2383" t="s">
        <v>550</v>
      </c>
      <c r="B15" s="2384"/>
      <c r="C15" s="202">
        <v>2384.3338882572684</v>
      </c>
      <c r="D15" s="641">
        <f t="shared" ref="D15:D28" si="0">+(C15/C$13)</f>
        <v>0.16208809571552707</v>
      </c>
      <c r="E15" s="639">
        <f t="shared" ref="E15:E28" si="1">+C15/C$29</f>
        <v>9.8465161604677609E-2</v>
      </c>
      <c r="F15" s="202">
        <v>1469679.0928993237</v>
      </c>
      <c r="G15" s="641">
        <f t="shared" ref="G15:G28" si="2">+(F15/F$13)</f>
        <v>7.232093973671383E-2</v>
      </c>
      <c r="H15" s="640">
        <f t="shared" ref="H15:H28" si="3">+F15/F$29</f>
        <v>4.5197988825396322E-2</v>
      </c>
    </row>
    <row r="16" spans="1:9" s="15" customFormat="1" ht="21.95" customHeight="1" x14ac:dyDescent="0.2">
      <c r="A16" s="2383" t="s">
        <v>551</v>
      </c>
      <c r="B16" s="2384"/>
      <c r="C16" s="202">
        <v>1856.3391261978236</v>
      </c>
      <c r="D16" s="641">
        <f t="shared" si="0"/>
        <v>0.12619477307666602</v>
      </c>
      <c r="E16" s="639">
        <f t="shared" si="1"/>
        <v>7.666071138541497E-2</v>
      </c>
      <c r="F16" s="202">
        <v>2016867.8329858654</v>
      </c>
      <c r="G16" s="641">
        <f t="shared" si="2"/>
        <v>9.924736475534747E-2</v>
      </c>
      <c r="H16" s="640">
        <f t="shared" si="3"/>
        <v>6.2026036988634632E-2</v>
      </c>
    </row>
    <row r="17" spans="1:13" s="15" customFormat="1" ht="21.95" customHeight="1" x14ac:dyDescent="0.2">
      <c r="A17" s="2383" t="s">
        <v>552</v>
      </c>
      <c r="B17" s="2384"/>
      <c r="C17" s="202">
        <v>1375.5394266688322</v>
      </c>
      <c r="D17" s="641">
        <f t="shared" si="0"/>
        <v>9.3509792126194785E-2</v>
      </c>
      <c r="E17" s="639">
        <f t="shared" si="1"/>
        <v>5.6805262303069676E-2</v>
      </c>
      <c r="F17" s="202">
        <v>1503005.1655764235</v>
      </c>
      <c r="G17" s="641">
        <f t="shared" si="2"/>
        <v>7.3960871137647891E-2</v>
      </c>
      <c r="H17" s="640">
        <f t="shared" si="3"/>
        <v>4.622288702782118E-2</v>
      </c>
    </row>
    <row r="18" spans="1:13" s="15" customFormat="1" ht="21.95" customHeight="1" x14ac:dyDescent="0.2">
      <c r="A18" s="2383" t="s">
        <v>553</v>
      </c>
      <c r="B18" s="2384"/>
      <c r="C18" s="202">
        <v>1117.9330436901087</v>
      </c>
      <c r="D18" s="641">
        <f t="shared" si="0"/>
        <v>7.5997593743733702E-2</v>
      </c>
      <c r="E18" s="639">
        <f t="shared" si="1"/>
        <v>4.6166964430729242E-2</v>
      </c>
      <c r="F18" s="202">
        <v>1638352.3403687023</v>
      </c>
      <c r="G18" s="641">
        <f t="shared" si="2"/>
        <v>8.0621124331000896E-2</v>
      </c>
      <c r="H18" s="640">
        <f t="shared" si="3"/>
        <v>5.0385305969048805E-2</v>
      </c>
    </row>
    <row r="19" spans="1:13" s="15" customFormat="1" ht="21.95" customHeight="1" x14ac:dyDescent="0.2">
      <c r="A19" s="2383" t="s">
        <v>554</v>
      </c>
      <c r="B19" s="2384"/>
      <c r="C19" s="202">
        <v>945.86771154783173</v>
      </c>
      <c r="D19" s="641">
        <f t="shared" si="0"/>
        <v>6.4300514671479181E-2</v>
      </c>
      <c r="E19" s="639">
        <f t="shared" si="1"/>
        <v>3.9061231119051486E-2</v>
      </c>
      <c r="F19" s="202">
        <v>1726183.1301323168</v>
      </c>
      <c r="G19" s="641">
        <f t="shared" si="2"/>
        <v>8.4943159858492379E-2</v>
      </c>
      <c r="H19" s="640">
        <f t="shared" si="3"/>
        <v>5.3086422881877829E-2</v>
      </c>
    </row>
    <row r="20" spans="1:13" s="15" customFormat="1" ht="21.95" customHeight="1" x14ac:dyDescent="0.2">
      <c r="A20" s="2383" t="s">
        <v>555</v>
      </c>
      <c r="B20" s="2384"/>
      <c r="C20" s="202">
        <v>788.55083644632123</v>
      </c>
      <c r="D20" s="641">
        <f t="shared" si="0"/>
        <v>5.360604237684647E-2</v>
      </c>
      <c r="E20" s="639">
        <f t="shared" si="1"/>
        <v>3.2564560662660384E-2</v>
      </c>
      <c r="F20" s="202">
        <v>1377679.1104187095</v>
      </c>
      <c r="G20" s="641">
        <f t="shared" si="2"/>
        <v>6.7793743819655888E-2</v>
      </c>
      <c r="H20" s="640">
        <f t="shared" si="3"/>
        <v>4.236865404055408E-2</v>
      </c>
    </row>
    <row r="21" spans="1:13" s="15" customFormat="1" ht="21.95" customHeight="1" x14ac:dyDescent="0.2">
      <c r="A21" s="2383" t="s">
        <v>556</v>
      </c>
      <c r="B21" s="2384"/>
      <c r="C21" s="202">
        <v>712.84209030371937</v>
      </c>
      <c r="D21" s="641">
        <f t="shared" si="0"/>
        <v>4.8459327585054481E-2</v>
      </c>
      <c r="E21" s="639">
        <f t="shared" si="1"/>
        <v>2.9438038005522173E-2</v>
      </c>
      <c r="F21" s="202">
        <v>2382437.2598822331</v>
      </c>
      <c r="G21" s="641">
        <f t="shared" si="2"/>
        <v>0.11723654662497641</v>
      </c>
      <c r="H21" s="640">
        <f t="shared" si="3"/>
        <v>7.32686293012004E-2</v>
      </c>
    </row>
    <row r="22" spans="1:13" s="15" customFormat="1" ht="21.95" customHeight="1" x14ac:dyDescent="0.2">
      <c r="A22" s="2383" t="s">
        <v>557</v>
      </c>
      <c r="B22" s="2384"/>
      <c r="C22" s="202">
        <v>642.04949650803962</v>
      </c>
      <c r="D22" s="641">
        <f t="shared" si="0"/>
        <v>4.3646815052469763E-2</v>
      </c>
      <c r="E22" s="639">
        <f t="shared" si="1"/>
        <v>2.6514536300146174E-2</v>
      </c>
      <c r="F22" s="202">
        <v>749122.94838970958</v>
      </c>
      <c r="G22" s="641">
        <f t="shared" si="2"/>
        <v>3.6863336947253446E-2</v>
      </c>
      <c r="H22" s="640">
        <f t="shared" si="3"/>
        <v>2.3038261082812758E-2</v>
      </c>
    </row>
    <row r="23" spans="1:13" s="15" customFormat="1" ht="21.95" customHeight="1" x14ac:dyDescent="0.2">
      <c r="A23" s="2383" t="s">
        <v>558</v>
      </c>
      <c r="B23" s="2384"/>
      <c r="C23" s="202">
        <v>517.17922689621571</v>
      </c>
      <c r="D23" s="641">
        <f t="shared" si="0"/>
        <v>3.5158077668605049E-2</v>
      </c>
      <c r="E23" s="639">
        <f t="shared" si="1"/>
        <v>2.1357804125385741E-2</v>
      </c>
      <c r="F23" s="202">
        <v>698290.94621494936</v>
      </c>
      <c r="G23" s="641">
        <f t="shared" si="2"/>
        <v>3.4361962202427321E-2</v>
      </c>
      <c r="H23" s="640">
        <f t="shared" si="3"/>
        <v>2.147499174233727E-2</v>
      </c>
    </row>
    <row r="24" spans="1:13" s="15" customFormat="1" ht="21.95" customHeight="1" x14ac:dyDescent="0.2">
      <c r="A24" s="2383" t="s">
        <v>559</v>
      </c>
      <c r="B24" s="2384"/>
      <c r="C24" s="202">
        <v>1598.7327432191</v>
      </c>
      <c r="D24" s="641">
        <f t="shared" si="0"/>
        <v>0.10868257469420493</v>
      </c>
      <c r="E24" s="639">
        <f t="shared" si="1"/>
        <v>6.6022413513074543E-2</v>
      </c>
      <c r="F24" s="202">
        <v>2344623.5568794413</v>
      </c>
      <c r="G24" s="641">
        <f t="shared" si="2"/>
        <v>0.11537578494625378</v>
      </c>
      <c r="H24" s="640">
        <f t="shared" si="3"/>
        <v>7.2105720109646623E-2</v>
      </c>
    </row>
    <row r="25" spans="1:13" s="15" customFormat="1" ht="21.95" customHeight="1" x14ac:dyDescent="0.2">
      <c r="A25" s="2383" t="s">
        <v>560</v>
      </c>
      <c r="B25" s="2384"/>
      <c r="C25" s="202">
        <v>742.33900438525257</v>
      </c>
      <c r="D25" s="641">
        <f t="shared" si="0"/>
        <v>5.0464541140298115E-2</v>
      </c>
      <c r="E25" s="639">
        <f t="shared" si="1"/>
        <v>3.0656163716095503E-2</v>
      </c>
      <c r="F25" s="202">
        <v>1007155.079195405</v>
      </c>
      <c r="G25" s="641">
        <f t="shared" si="2"/>
        <v>4.956075250708198E-2</v>
      </c>
      <c r="H25" s="640">
        <f t="shared" si="3"/>
        <v>3.0973689586283978E-2</v>
      </c>
    </row>
    <row r="26" spans="1:13" s="15" customFormat="1" ht="21.95" customHeight="1" x14ac:dyDescent="0.2">
      <c r="A26" s="2383" t="s">
        <v>561</v>
      </c>
      <c r="B26" s="2384"/>
      <c r="C26" s="202">
        <v>378.54373071300955</v>
      </c>
      <c r="D26" s="641">
        <f t="shared" si="0"/>
        <v>2.5733573958959963E-2</v>
      </c>
      <c r="E26" s="639">
        <f t="shared" si="1"/>
        <v>1.5632613285691082E-2</v>
      </c>
      <c r="F26" s="202">
        <v>955591.58615594904</v>
      </c>
      <c r="G26" s="641">
        <f t="shared" si="2"/>
        <v>4.7023382076531527E-2</v>
      </c>
      <c r="H26" s="640">
        <f t="shared" si="3"/>
        <v>2.9387924235565077E-2</v>
      </c>
    </row>
    <row r="27" spans="1:13" s="15" customFormat="1" ht="21.95" customHeight="1" x14ac:dyDescent="0.2">
      <c r="A27" s="2383" t="s">
        <v>562</v>
      </c>
      <c r="B27" s="2384"/>
      <c r="C27" s="202">
        <v>216.31070326457689</v>
      </c>
      <c r="D27" s="641">
        <f t="shared" si="0"/>
        <v>1.470489940511998E-2</v>
      </c>
      <c r="E27" s="639">
        <f t="shared" si="1"/>
        <v>8.9329218775377611E-3</v>
      </c>
      <c r="F27" s="202">
        <v>308668.79745052307</v>
      </c>
      <c r="G27" s="641">
        <f t="shared" si="2"/>
        <v>1.5189178104850673E-2</v>
      </c>
      <c r="H27" s="640">
        <f t="shared" si="3"/>
        <v>9.4926905644380378E-3</v>
      </c>
    </row>
    <row r="28" spans="1:13" s="15" customFormat="1" ht="21.95" customHeight="1" x14ac:dyDescent="0.2">
      <c r="A28" s="2383" t="s">
        <v>823</v>
      </c>
      <c r="B28" s="2384"/>
      <c r="C28" s="202">
        <v>462.11832061068702</v>
      </c>
      <c r="D28" s="641">
        <f t="shared" si="0"/>
        <v>3.1415012365483594E-2</v>
      </c>
      <c r="E28" s="639">
        <f t="shared" si="1"/>
        <v>1.9083969465648856E-2</v>
      </c>
      <c r="F28" s="202">
        <v>435027.48574824561</v>
      </c>
      <c r="G28" s="641">
        <f t="shared" si="2"/>
        <v>2.1407119916598143E-2</v>
      </c>
      <c r="H28" s="640">
        <f t="shared" si="3"/>
        <v>1.3378680784524422E-2</v>
      </c>
    </row>
    <row r="29" spans="1:13" s="15" customFormat="1" ht="21.95" customHeight="1" x14ac:dyDescent="0.2">
      <c r="A29" s="2757" t="s">
        <v>813</v>
      </c>
      <c r="B29" s="2758"/>
      <c r="C29" s="203">
        <f>SUM(C12,C13)</f>
        <v>24215</v>
      </c>
      <c r="D29" s="638" t="s">
        <v>548</v>
      </c>
      <c r="E29" s="639">
        <v>1</v>
      </c>
      <c r="F29" s="202">
        <f>SUM(F12,F13)</f>
        <v>32516471</v>
      </c>
      <c r="G29" s="638" t="s">
        <v>548</v>
      </c>
      <c r="H29" s="640">
        <v>1</v>
      </c>
    </row>
    <row r="30" spans="1:13" s="1" customFormat="1" ht="16.5" customHeight="1" thickBot="1" x14ac:dyDescent="0.25">
      <c r="A30" s="643"/>
      <c r="B30" s="644"/>
      <c r="C30" s="645"/>
      <c r="D30" s="645"/>
      <c r="E30" s="645"/>
      <c r="F30" s="646"/>
      <c r="G30" s="647"/>
      <c r="H30" s="648"/>
    </row>
    <row r="31" spans="1:13" s="1" customFormat="1" ht="12.75" customHeight="1" x14ac:dyDescent="0.2">
      <c r="A31" s="21"/>
      <c r="B31" s="21"/>
      <c r="C31" s="21"/>
      <c r="D31" s="21"/>
      <c r="E31" s="21"/>
      <c r="F31" s="22"/>
      <c r="G31" s="22"/>
      <c r="H31" s="22"/>
    </row>
    <row r="32" spans="1:13" s="1" customFormat="1" ht="12.75" customHeight="1" x14ac:dyDescent="0.2">
      <c r="A32" s="2311" t="s">
        <v>312</v>
      </c>
      <c r="B32" s="2311"/>
      <c r="C32" s="2311"/>
      <c r="D32" s="2311"/>
      <c r="E32" s="2311"/>
      <c r="F32" s="2311"/>
      <c r="G32" s="2311"/>
      <c r="H32" s="2311"/>
      <c r="I32" s="24"/>
      <c r="J32" s="25"/>
      <c r="K32" s="25"/>
      <c r="L32" s="25"/>
      <c r="M32" s="25"/>
    </row>
    <row r="33" spans="1:8" s="1" customFormat="1" x14ac:dyDescent="0.2">
      <c r="A33" s="2311" t="s">
        <v>77</v>
      </c>
      <c r="B33" s="2311"/>
      <c r="C33" s="2311"/>
      <c r="D33" s="2311"/>
      <c r="E33" s="2311"/>
      <c r="F33" s="2311"/>
      <c r="G33" s="2311"/>
      <c r="H33" s="2311"/>
    </row>
    <row r="34" spans="1:8" s="2" customFormat="1" x14ac:dyDescent="0.2">
      <c r="A34" s="2311" t="s">
        <v>563</v>
      </c>
      <c r="B34" s="2311"/>
      <c r="C34" s="2311"/>
      <c r="D34" s="2311"/>
      <c r="E34" s="2311"/>
      <c r="F34" s="2311"/>
      <c r="G34" s="2311"/>
      <c r="H34" s="2311"/>
    </row>
    <row r="35" spans="1:8" x14ac:dyDescent="0.2">
      <c r="A35"/>
      <c r="B35"/>
      <c r="C35" s="649"/>
      <c r="D35"/>
      <c r="E35"/>
      <c r="F35"/>
      <c r="G35"/>
      <c r="H35"/>
    </row>
    <row r="36" spans="1:8" x14ac:dyDescent="0.2">
      <c r="A36"/>
      <c r="B36"/>
      <c r="C36" s="649"/>
      <c r="D36"/>
      <c r="E36"/>
      <c r="F36"/>
      <c r="G36"/>
      <c r="H36"/>
    </row>
  </sheetData>
  <mergeCells count="31">
    <mergeCell ref="A17:B17"/>
    <mergeCell ref="A16:B16"/>
    <mergeCell ref="A15:B15"/>
    <mergeCell ref="A14:B14"/>
    <mergeCell ref="A13:B13"/>
    <mergeCell ref="A29:B29"/>
    <mergeCell ref="A32:H32"/>
    <mergeCell ref="A33:H33"/>
    <mergeCell ref="A34:H34"/>
    <mergeCell ref="A28:B28"/>
    <mergeCell ref="A27:B27"/>
    <mergeCell ref="A26:B26"/>
    <mergeCell ref="A25:B25"/>
    <mergeCell ref="A24:B24"/>
    <mergeCell ref="A23:B23"/>
    <mergeCell ref="A22:B22"/>
    <mergeCell ref="A21:B21"/>
    <mergeCell ref="A20:B20"/>
    <mergeCell ref="A19:B19"/>
    <mergeCell ref="A18:B18"/>
    <mergeCell ref="A12:B12"/>
    <mergeCell ref="A2:H2"/>
    <mergeCell ref="A3:H3"/>
    <mergeCell ref="A4:H4"/>
    <mergeCell ref="D6:D10"/>
    <mergeCell ref="E6:E10"/>
    <mergeCell ref="C6:C10"/>
    <mergeCell ref="A6:B10"/>
    <mergeCell ref="G6:G10"/>
    <mergeCell ref="F6:F10"/>
    <mergeCell ref="H6:H10"/>
  </mergeCells>
  <printOptions horizontalCentered="1"/>
  <pageMargins left="0.7" right="0.7" top="0.75" bottom="0.75" header="0.3" footer="0.3"/>
  <pageSetup scale="8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pageSetUpPr fitToPage="1"/>
  </sheetPr>
  <dimension ref="A1:AQ65"/>
  <sheetViews>
    <sheetView workbookViewId="0">
      <selection sqref="A1:K2"/>
    </sheetView>
  </sheetViews>
  <sheetFormatPr defaultRowHeight="12.75" x14ac:dyDescent="0.2"/>
  <cols>
    <col min="1" max="1" width="24.140625" style="1" customWidth="1"/>
    <col min="2" max="4" width="20.7109375" style="1" customWidth="1"/>
    <col min="5" max="5" width="13.85546875" style="1" customWidth="1"/>
    <col min="6" max="6" width="12.42578125" style="669" bestFit="1" customWidth="1"/>
    <col min="7" max="7" width="4.7109375" style="669" customWidth="1"/>
    <col min="8" max="8" width="5.7109375" style="669" customWidth="1"/>
    <col min="9" max="9" width="12.7109375" style="669" customWidth="1"/>
    <col min="10" max="10" width="12.42578125" style="669" customWidth="1"/>
    <col min="11" max="11" width="4.7109375" style="669" customWidth="1"/>
    <col min="12" max="16384" width="9.140625" style="1"/>
  </cols>
  <sheetData>
    <row r="1" spans="1:11" x14ac:dyDescent="0.2">
      <c r="A1" s="2759" t="s">
        <v>564</v>
      </c>
      <c r="B1" s="2760"/>
      <c r="C1" s="2760"/>
      <c r="D1" s="2760"/>
      <c r="E1" s="2760"/>
      <c r="F1" s="2760"/>
      <c r="G1" s="2760"/>
      <c r="H1" s="2760"/>
      <c r="I1" s="2760"/>
      <c r="J1" s="2760"/>
      <c r="K1" s="2761"/>
    </row>
    <row r="2" spans="1:11" s="2" customFormat="1" ht="18" customHeight="1" x14ac:dyDescent="0.2">
      <c r="A2" s="2265"/>
      <c r="B2" s="2266"/>
      <c r="C2" s="2266"/>
      <c r="D2" s="2266"/>
      <c r="E2" s="2266"/>
      <c r="F2" s="2266"/>
      <c r="G2" s="2266"/>
      <c r="H2" s="2266"/>
      <c r="I2" s="2266"/>
      <c r="J2" s="2266"/>
      <c r="K2" s="2267"/>
    </row>
    <row r="3" spans="1:11" ht="19.5" customHeight="1" x14ac:dyDescent="0.25">
      <c r="A3" s="2296" t="s">
        <v>565</v>
      </c>
      <c r="B3" s="2297"/>
      <c r="C3" s="2297"/>
      <c r="D3" s="2297"/>
      <c r="E3" s="2297"/>
      <c r="F3" s="2297"/>
      <c r="G3" s="2297"/>
      <c r="H3" s="2297"/>
      <c r="I3" s="2297"/>
      <c r="J3" s="2297"/>
      <c r="K3" s="2298"/>
    </row>
    <row r="4" spans="1:11" ht="19.5" customHeight="1" x14ac:dyDescent="0.25">
      <c r="A4" s="2296" t="s">
        <v>205</v>
      </c>
      <c r="B4" s="2297"/>
      <c r="C4" s="2297"/>
      <c r="D4" s="2297"/>
      <c r="E4" s="2297"/>
      <c r="F4" s="2297"/>
      <c r="G4" s="2297"/>
      <c r="H4" s="2297"/>
      <c r="I4" s="2297"/>
      <c r="J4" s="2297"/>
      <c r="K4" s="2298"/>
    </row>
    <row r="5" spans="1:11" ht="10.5" customHeight="1" x14ac:dyDescent="0.2">
      <c r="A5" s="1555"/>
      <c r="B5" s="1637"/>
      <c r="C5" s="1637"/>
      <c r="D5" s="1637"/>
      <c r="E5" s="1637"/>
      <c r="F5" s="1638"/>
      <c r="G5" s="1638"/>
      <c r="H5" s="1638"/>
      <c r="I5" s="1638"/>
      <c r="J5" s="1638"/>
      <c r="K5" s="1639"/>
    </row>
    <row r="6" spans="1:11" s="15" customFormat="1" x14ac:dyDescent="0.2">
      <c r="A6" s="2578" t="s">
        <v>785</v>
      </c>
      <c r="B6" s="2770" t="s">
        <v>814</v>
      </c>
      <c r="C6" s="2771"/>
      <c r="D6" s="2764" t="s">
        <v>815</v>
      </c>
      <c r="E6" s="2765"/>
      <c r="F6" s="2730" t="s">
        <v>816</v>
      </c>
      <c r="G6" s="2762"/>
      <c r="H6" s="2762"/>
      <c r="I6" s="2762"/>
      <c r="J6" s="2762"/>
      <c r="K6" s="2733"/>
    </row>
    <row r="7" spans="1:11" s="15" customFormat="1" ht="11.1" customHeight="1" x14ac:dyDescent="0.2">
      <c r="A7" s="2579"/>
      <c r="B7" s="2772"/>
      <c r="C7" s="2377"/>
      <c r="D7" s="2766"/>
      <c r="E7" s="2767"/>
      <c r="F7" s="2731"/>
      <c r="G7" s="2763"/>
      <c r="H7" s="2763"/>
      <c r="I7" s="2763"/>
      <c r="J7" s="2763"/>
      <c r="K7" s="2734"/>
    </row>
    <row r="8" spans="1:11" s="15" customFormat="1" ht="11.1" customHeight="1" x14ac:dyDescent="0.2">
      <c r="A8" s="2579"/>
      <c r="B8" s="2772"/>
      <c r="C8" s="2377"/>
      <c r="D8" s="2766"/>
      <c r="E8" s="2767"/>
      <c r="F8" s="2731"/>
      <c r="G8" s="2763"/>
      <c r="H8" s="2763"/>
      <c r="I8" s="2763"/>
      <c r="J8" s="2763"/>
      <c r="K8" s="2734"/>
    </row>
    <row r="9" spans="1:11" s="15" customFormat="1" ht="11.45" customHeight="1" x14ac:dyDescent="0.2">
      <c r="A9" s="2579"/>
      <c r="B9" s="2772"/>
      <c r="C9" s="2377"/>
      <c r="D9" s="2766"/>
      <c r="E9" s="2767"/>
      <c r="F9" s="2731"/>
      <c r="G9" s="2763"/>
      <c r="H9" s="2763"/>
      <c r="I9" s="2763"/>
      <c r="J9" s="2763"/>
      <c r="K9" s="2734"/>
    </row>
    <row r="10" spans="1:11" s="15" customFormat="1" ht="11.45" customHeight="1" x14ac:dyDescent="0.2">
      <c r="A10" s="2579"/>
      <c r="B10" s="2772"/>
      <c r="C10" s="2377"/>
      <c r="D10" s="2766"/>
      <c r="E10" s="2767"/>
      <c r="F10" s="2775" t="s">
        <v>566</v>
      </c>
      <c r="G10" s="2776"/>
      <c r="H10" s="2776" t="s">
        <v>567</v>
      </c>
      <c r="I10" s="2776"/>
      <c r="J10" s="2776" t="s">
        <v>568</v>
      </c>
      <c r="K10" s="2777"/>
    </row>
    <row r="11" spans="1:11" s="31" customFormat="1" ht="12" customHeight="1" x14ac:dyDescent="0.2">
      <c r="A11" s="2579"/>
      <c r="B11" s="2772"/>
      <c r="C11" s="2377"/>
      <c r="D11" s="2766"/>
      <c r="E11" s="2767"/>
      <c r="F11" s="2362" t="s">
        <v>569</v>
      </c>
      <c r="G11" s="2372"/>
      <c r="H11" s="2372" t="s">
        <v>569</v>
      </c>
      <c r="I11" s="2372"/>
      <c r="J11" s="2372" t="s">
        <v>569</v>
      </c>
      <c r="K11" s="2363"/>
    </row>
    <row r="12" spans="1:11" s="10" customFormat="1" ht="14.25" customHeight="1" thickBot="1" x14ac:dyDescent="0.25">
      <c r="A12" s="2580"/>
      <c r="B12" s="2773"/>
      <c r="C12" s="2774"/>
      <c r="D12" s="2768"/>
      <c r="E12" s="2769"/>
      <c r="F12" s="2136"/>
      <c r="G12" s="2137"/>
      <c r="H12" s="2137"/>
      <c r="I12" s="2137"/>
      <c r="J12" s="2137"/>
      <c r="K12" s="2138"/>
    </row>
    <row r="13" spans="1:11" ht="8.1" customHeight="1" x14ac:dyDescent="0.2">
      <c r="A13" s="166"/>
      <c r="B13" s="167"/>
      <c r="C13" s="144"/>
      <c r="D13" s="651"/>
      <c r="E13" s="145"/>
      <c r="F13" s="652"/>
      <c r="G13" s="49"/>
      <c r="H13" s="49"/>
      <c r="I13" s="49"/>
      <c r="J13" s="49"/>
      <c r="K13" s="653"/>
    </row>
    <row r="14" spans="1:11" s="15" customFormat="1" ht="21.95" customHeight="1" x14ac:dyDescent="0.2">
      <c r="A14" s="168">
        <v>1992</v>
      </c>
      <c r="B14" s="172">
        <v>0.308</v>
      </c>
      <c r="C14" s="172">
        <v>0.69199999999999995</v>
      </c>
      <c r="D14" s="654">
        <v>0.27400000000000002</v>
      </c>
      <c r="E14" s="655">
        <v>0.72599999999999998</v>
      </c>
      <c r="F14" s="656"/>
      <c r="G14" s="657"/>
      <c r="H14" s="2778">
        <v>6.1600000000000002E-2</v>
      </c>
      <c r="I14" s="2778"/>
      <c r="J14" s="657"/>
      <c r="K14" s="658"/>
    </row>
    <row r="15" spans="1:11" s="15" customFormat="1" ht="21.95" customHeight="1" x14ac:dyDescent="0.2">
      <c r="A15" s="168">
        <v>1993</v>
      </c>
      <c r="B15" s="172">
        <v>0.36399999999999999</v>
      </c>
      <c r="C15" s="659">
        <v>0.63600000000000001</v>
      </c>
      <c r="D15" s="654">
        <v>0.249</v>
      </c>
      <c r="E15" s="660">
        <v>0.751</v>
      </c>
      <c r="F15" s="656"/>
      <c r="G15" s="657"/>
      <c r="H15" s="2778">
        <v>5.9499999999999997E-2</v>
      </c>
      <c r="I15" s="2778"/>
      <c r="J15" s="657"/>
      <c r="K15" s="658"/>
    </row>
    <row r="16" spans="1:11" s="15" customFormat="1" ht="21.95" customHeight="1" x14ac:dyDescent="0.2">
      <c r="A16" s="168">
        <v>1994</v>
      </c>
      <c r="B16" s="172">
        <v>0.43099999999999999</v>
      </c>
      <c r="C16" s="659">
        <v>0.56899999999999995</v>
      </c>
      <c r="D16" s="654">
        <v>0.34200000000000003</v>
      </c>
      <c r="E16" s="660">
        <v>0.65800000000000003</v>
      </c>
      <c r="F16" s="656"/>
      <c r="G16" s="657"/>
      <c r="H16" s="2778">
        <v>0.05</v>
      </c>
      <c r="I16" s="2778"/>
      <c r="J16" s="657"/>
      <c r="K16" s="658"/>
    </row>
    <row r="17" spans="1:11" s="15" customFormat="1" ht="21.95" customHeight="1" x14ac:dyDescent="0.2">
      <c r="A17" s="168">
        <v>1995</v>
      </c>
      <c r="B17" s="172">
        <v>0.38500000000000001</v>
      </c>
      <c r="C17" s="659">
        <v>0.61499999999999999</v>
      </c>
      <c r="D17" s="654">
        <v>0.23799999999999999</v>
      </c>
      <c r="E17" s="660">
        <v>0.76200000000000001</v>
      </c>
      <c r="F17" s="656"/>
      <c r="G17" s="657"/>
      <c r="H17" s="2778">
        <v>6.3E-2</v>
      </c>
      <c r="I17" s="2778"/>
      <c r="J17" s="657"/>
      <c r="K17" s="658"/>
    </row>
    <row r="18" spans="1:11" s="15" customFormat="1" ht="21.95" customHeight="1" x14ac:dyDescent="0.2">
      <c r="A18" s="168">
        <v>1996</v>
      </c>
      <c r="B18" s="172">
        <v>0.46800000000000003</v>
      </c>
      <c r="C18" s="659">
        <v>0.53200000000000003</v>
      </c>
      <c r="D18" s="654">
        <v>0.32100000000000001</v>
      </c>
      <c r="E18" s="660">
        <v>0.67900000000000005</v>
      </c>
      <c r="F18" s="656"/>
      <c r="G18" s="657"/>
      <c r="H18" s="2778">
        <v>4.8500000000000001E-2</v>
      </c>
      <c r="I18" s="2778"/>
      <c r="J18" s="657"/>
      <c r="K18" s="658"/>
    </row>
    <row r="19" spans="1:11" s="15" customFormat="1" ht="21.95" customHeight="1" x14ac:dyDescent="0.2">
      <c r="A19" s="168">
        <v>1997</v>
      </c>
      <c r="B19" s="172">
        <v>0.37</v>
      </c>
      <c r="C19" s="659">
        <v>0.63</v>
      </c>
      <c r="D19" s="654">
        <v>0.19400000000000001</v>
      </c>
      <c r="E19" s="660">
        <v>0.80600000000000005</v>
      </c>
      <c r="F19" s="656"/>
      <c r="G19" s="657"/>
      <c r="H19" s="2778">
        <v>5.2400000000000002E-2</v>
      </c>
      <c r="I19" s="2778"/>
      <c r="J19" s="657"/>
      <c r="K19" s="658"/>
    </row>
    <row r="20" spans="1:11" s="15" customFormat="1" ht="21.95" customHeight="1" x14ac:dyDescent="0.2">
      <c r="A20" s="168">
        <v>1998</v>
      </c>
      <c r="B20" s="172">
        <v>0.35599999999999998</v>
      </c>
      <c r="C20" s="659">
        <v>0.64400000000000002</v>
      </c>
      <c r="D20" s="654">
        <v>0.16600000000000001</v>
      </c>
      <c r="E20" s="660">
        <v>0.83399999999999996</v>
      </c>
      <c r="F20" s="656"/>
      <c r="G20" s="657"/>
      <c r="H20" s="2778">
        <v>5.0900000000000001E-2</v>
      </c>
      <c r="I20" s="2778"/>
      <c r="J20" s="657"/>
      <c r="K20" s="658"/>
    </row>
    <row r="21" spans="1:11" s="15" customFormat="1" ht="21.95" customHeight="1" x14ac:dyDescent="0.2">
      <c r="A21" s="168">
        <v>1999</v>
      </c>
      <c r="B21" s="172">
        <v>0.35099999999999998</v>
      </c>
      <c r="C21" s="659">
        <v>0.64900000000000002</v>
      </c>
      <c r="D21" s="654">
        <v>0.13200000000000001</v>
      </c>
      <c r="E21" s="660">
        <v>0.86799999999999999</v>
      </c>
      <c r="F21" s="656"/>
      <c r="G21" s="657"/>
      <c r="H21" s="2778">
        <v>4.2999999999999997E-2</v>
      </c>
      <c r="I21" s="2778"/>
      <c r="J21" s="657"/>
      <c r="K21" s="658"/>
    </row>
    <row r="22" spans="1:11" s="15" customFormat="1" ht="21.95" customHeight="1" x14ac:dyDescent="0.2">
      <c r="A22" s="168">
        <v>2000</v>
      </c>
      <c r="B22" s="172">
        <v>0.28000000000000003</v>
      </c>
      <c r="C22" s="659">
        <v>0.72</v>
      </c>
      <c r="D22" s="654">
        <v>7.3999999999999996E-2</v>
      </c>
      <c r="E22" s="660">
        <v>0.92600000000000005</v>
      </c>
      <c r="F22" s="656"/>
      <c r="G22" s="657"/>
      <c r="H22" s="2778">
        <v>5.3999999999999999E-2</v>
      </c>
      <c r="I22" s="2778"/>
      <c r="J22" s="657"/>
      <c r="K22" s="658"/>
    </row>
    <row r="23" spans="1:11" s="15" customFormat="1" ht="21.95" customHeight="1" x14ac:dyDescent="0.2">
      <c r="A23" s="168">
        <v>2001</v>
      </c>
      <c r="B23" s="172">
        <v>0.33500000000000002</v>
      </c>
      <c r="C23" s="659">
        <v>0.66500000000000004</v>
      </c>
      <c r="D23" s="654">
        <v>0.08</v>
      </c>
      <c r="E23" s="660">
        <v>0.92</v>
      </c>
      <c r="F23" s="656"/>
      <c r="G23" s="657"/>
      <c r="H23" s="2778">
        <v>4.6699999999999998E-2</v>
      </c>
      <c r="I23" s="2778"/>
      <c r="J23" s="657"/>
      <c r="K23" s="658"/>
    </row>
    <row r="24" spans="1:11" s="15" customFormat="1" ht="21.95" customHeight="1" x14ac:dyDescent="0.2">
      <c r="A24" s="168">
        <v>2002</v>
      </c>
      <c r="B24" s="172">
        <v>0.35699999999999998</v>
      </c>
      <c r="C24" s="659">
        <v>0.64300000000000002</v>
      </c>
      <c r="D24" s="654">
        <v>9.8000000000000004E-2</v>
      </c>
      <c r="E24" s="660">
        <v>0.90200000000000002</v>
      </c>
      <c r="F24" s="656"/>
      <c r="G24" s="657"/>
      <c r="H24" s="2778">
        <v>5.4800000000000001E-2</v>
      </c>
      <c r="I24" s="2778"/>
      <c r="J24" s="657"/>
      <c r="K24" s="658"/>
    </row>
    <row r="25" spans="1:11" s="15" customFormat="1" ht="21.95" customHeight="1" x14ac:dyDescent="0.2">
      <c r="A25" s="168">
        <v>2003</v>
      </c>
      <c r="B25" s="172">
        <v>0.45100000000000001</v>
      </c>
      <c r="C25" s="659">
        <v>0.54900000000000004</v>
      </c>
      <c r="D25" s="654">
        <v>0.17199999999999999</v>
      </c>
      <c r="E25" s="660">
        <v>0.82799999999999996</v>
      </c>
      <c r="F25" s="656"/>
      <c r="G25" s="657"/>
      <c r="H25" s="2778">
        <v>4.9200000000000001E-2</v>
      </c>
      <c r="I25" s="2778"/>
      <c r="J25" s="657"/>
      <c r="K25" s="658"/>
    </row>
    <row r="26" spans="1:11" s="15" customFormat="1" ht="21.95" customHeight="1" x14ac:dyDescent="0.2">
      <c r="A26" s="168">
        <v>2004</v>
      </c>
      <c r="B26" s="172">
        <v>0.5</v>
      </c>
      <c r="C26" s="659">
        <v>0.5</v>
      </c>
      <c r="D26" s="654">
        <v>0.33100000000000002</v>
      </c>
      <c r="E26" s="660">
        <v>0.66900000000000004</v>
      </c>
      <c r="F26" s="656"/>
      <c r="G26" s="657"/>
      <c r="H26" s="2778">
        <v>4.9399999999999999E-2</v>
      </c>
      <c r="I26" s="2778"/>
      <c r="J26" s="657"/>
      <c r="K26" s="658"/>
    </row>
    <row r="27" spans="1:11" s="15" customFormat="1" ht="21.95" customHeight="1" x14ac:dyDescent="0.2">
      <c r="A27" s="168">
        <v>2005</v>
      </c>
      <c r="B27" s="172">
        <v>0.48299999999999998</v>
      </c>
      <c r="C27" s="659">
        <v>0.51700000000000002</v>
      </c>
      <c r="D27" s="654">
        <v>0.32500000000000001</v>
      </c>
      <c r="E27" s="660">
        <v>0.67500000000000004</v>
      </c>
      <c r="F27" s="656"/>
      <c r="G27" s="657"/>
      <c r="H27" s="2778">
        <v>4.7300000000000002E-2</v>
      </c>
      <c r="I27" s="2778"/>
      <c r="J27" s="657"/>
      <c r="K27" s="658"/>
    </row>
    <row r="28" spans="1:11" s="15" customFormat="1" ht="21.95" customHeight="1" x14ac:dyDescent="0.2">
      <c r="A28" s="168">
        <v>2006</v>
      </c>
      <c r="B28" s="172">
        <v>0.38300000000000001</v>
      </c>
      <c r="C28" s="659">
        <v>0.61699999999999999</v>
      </c>
      <c r="D28" s="654">
        <v>0.14399999999999999</v>
      </c>
      <c r="E28" s="660">
        <v>0.85599999999999998</v>
      </c>
      <c r="F28" s="656"/>
      <c r="G28" s="657"/>
      <c r="H28" s="2778">
        <v>4.8599999999999997E-2</v>
      </c>
      <c r="I28" s="2778"/>
      <c r="J28" s="657"/>
      <c r="K28" s="658"/>
    </row>
    <row r="29" spans="1:11" s="15" customFormat="1" ht="21.95" customHeight="1" x14ac:dyDescent="0.2">
      <c r="A29" s="168">
        <v>2007</v>
      </c>
      <c r="B29" s="172">
        <v>0.245</v>
      </c>
      <c r="C29" s="659">
        <v>0.755</v>
      </c>
      <c r="D29" s="654">
        <v>0.11</v>
      </c>
      <c r="E29" s="660">
        <v>0.89</v>
      </c>
      <c r="F29" s="656"/>
      <c r="G29" s="657"/>
      <c r="H29" s="2778">
        <v>5.7500000000000002E-2</v>
      </c>
      <c r="I29" s="2778"/>
      <c r="J29" s="657"/>
      <c r="K29" s="658"/>
    </row>
    <row r="30" spans="1:11" s="15" customFormat="1" ht="21.95" customHeight="1" x14ac:dyDescent="0.2">
      <c r="A30" s="168">
        <v>2008</v>
      </c>
      <c r="B30" s="172">
        <v>0.33400000000000002</v>
      </c>
      <c r="C30" s="659">
        <v>0.66600000000000004</v>
      </c>
      <c r="D30" s="654">
        <v>0.23699999999999999</v>
      </c>
      <c r="E30" s="660">
        <v>0.76300000000000001</v>
      </c>
      <c r="F30" s="2779">
        <v>4.9299999999999997E-2</v>
      </c>
      <c r="G30" s="2778"/>
      <c r="H30" s="2778">
        <v>6.13E-2</v>
      </c>
      <c r="I30" s="2778"/>
      <c r="J30" s="2778">
        <v>6.6900000000000001E-2</v>
      </c>
      <c r="K30" s="2780"/>
    </row>
    <row r="31" spans="1:11" ht="18" customHeight="1" x14ac:dyDescent="0.2">
      <c r="A31" s="168">
        <v>2009</v>
      </c>
      <c r="B31" s="661">
        <v>0.41699999999999998</v>
      </c>
      <c r="C31" s="659">
        <v>0.58299999999999996</v>
      </c>
      <c r="D31" s="654">
        <v>0.46899999999999997</v>
      </c>
      <c r="E31" s="660">
        <v>0.53100000000000003</v>
      </c>
      <c r="F31" s="2779">
        <v>6.7199999999999996E-2</v>
      </c>
      <c r="G31" s="2778"/>
      <c r="H31" s="2778">
        <v>7.1199999999999999E-2</v>
      </c>
      <c r="I31" s="2778"/>
      <c r="J31" s="2778">
        <v>6.3600000000000004E-2</v>
      </c>
      <c r="K31" s="2780"/>
    </row>
    <row r="32" spans="1:11" ht="18" customHeight="1" x14ac:dyDescent="0.2">
      <c r="A32" s="168">
        <v>2010</v>
      </c>
      <c r="B32" s="661">
        <v>0.53300000000000003</v>
      </c>
      <c r="C32" s="659">
        <v>0.46700000000000003</v>
      </c>
      <c r="D32" s="654">
        <v>0.53700000000000003</v>
      </c>
      <c r="E32" s="660">
        <v>0.46300000000000002</v>
      </c>
      <c r="F32" s="2779">
        <v>2.35E-2</v>
      </c>
      <c r="G32" s="2778"/>
      <c r="H32" s="2778">
        <v>5.6500000000000002E-2</v>
      </c>
      <c r="I32" s="2778"/>
      <c r="J32" s="2778">
        <v>6.4500000000000002E-2</v>
      </c>
      <c r="K32" s="2780"/>
    </row>
    <row r="33" spans="1:43" ht="18" customHeight="1" x14ac:dyDescent="0.2">
      <c r="A33" s="168">
        <v>2011</v>
      </c>
      <c r="B33" s="661">
        <v>0.53900000000000003</v>
      </c>
      <c r="C33" s="659">
        <v>0.46100000000000002</v>
      </c>
      <c r="D33" s="654">
        <v>0.54200000000000004</v>
      </c>
      <c r="E33" s="660">
        <v>0.45800000000000002</v>
      </c>
      <c r="F33" s="2779">
        <v>1.9800000000000002E-2</v>
      </c>
      <c r="G33" s="2778">
        <v>5.2299999999999999E-2</v>
      </c>
      <c r="H33" s="2778">
        <v>5.2299999999999999E-2</v>
      </c>
      <c r="I33" s="2778"/>
      <c r="J33" s="2778">
        <v>6.5199999999999994E-2</v>
      </c>
      <c r="K33" s="2780"/>
    </row>
    <row r="34" spans="1:43" ht="18" customHeight="1" x14ac:dyDescent="0.2">
      <c r="A34" s="168">
        <v>2012</v>
      </c>
      <c r="B34" s="661">
        <v>0.60699999999999998</v>
      </c>
      <c r="C34" s="659">
        <f>100%-B34</f>
        <v>0.39300000000000002</v>
      </c>
      <c r="D34" s="654">
        <v>0.625</v>
      </c>
      <c r="E34" s="660">
        <f>100%-D34</f>
        <v>0.375</v>
      </c>
      <c r="F34" s="2779">
        <v>2.07E-2</v>
      </c>
      <c r="G34" s="2778"/>
      <c r="H34" s="2778">
        <v>4.4499999999999998E-2</v>
      </c>
      <c r="I34" s="2778"/>
      <c r="J34" s="2778">
        <v>5.2400000000000002E-2</v>
      </c>
      <c r="K34" s="2780"/>
    </row>
    <row r="35" spans="1:43" ht="4.5" customHeight="1" thickBot="1" x14ac:dyDescent="0.25">
      <c r="A35" s="662"/>
      <c r="B35" s="663"/>
      <c r="C35" s="664"/>
      <c r="D35" s="665"/>
      <c r="E35" s="666"/>
      <c r="F35" s="2782"/>
      <c r="G35" s="2783"/>
      <c r="H35" s="2783"/>
      <c r="I35" s="2783"/>
      <c r="J35" s="2783"/>
      <c r="K35" s="2784"/>
    </row>
    <row r="36" spans="1:43" ht="12.75" customHeight="1" x14ac:dyDescent="0.2">
      <c r="A36" s="26"/>
      <c r="B36" s="26"/>
      <c r="C36" s="26"/>
      <c r="D36" s="26"/>
      <c r="E36" s="26"/>
      <c r="F36" s="667"/>
      <c r="G36" s="667"/>
      <c r="H36" s="667"/>
      <c r="I36" s="667"/>
      <c r="J36" s="667"/>
      <c r="K36" s="667"/>
    </row>
    <row r="37" spans="1:43" s="15" customFormat="1" x14ac:dyDescent="0.2">
      <c r="A37" s="2268" t="s">
        <v>65</v>
      </c>
      <c r="B37" s="2268"/>
      <c r="C37" s="2268"/>
      <c r="D37" s="2268"/>
      <c r="E37" s="2268"/>
      <c r="F37" s="2268"/>
      <c r="G37" s="2268"/>
      <c r="H37" s="2268"/>
      <c r="I37" s="2268"/>
      <c r="J37" s="2268"/>
      <c r="K37" s="2268"/>
    </row>
    <row r="38" spans="1:43" s="15" customFormat="1" x14ac:dyDescent="0.2">
      <c r="A38" s="2268" t="s">
        <v>570</v>
      </c>
      <c r="B38" s="2268"/>
      <c r="C38" s="2268"/>
      <c r="D38" s="2268"/>
      <c r="E38" s="2268"/>
      <c r="F38" s="2268"/>
      <c r="G38" s="2268"/>
      <c r="H38" s="2268"/>
      <c r="I38" s="2268"/>
      <c r="J38" s="2268"/>
      <c r="K38" s="2268"/>
    </row>
    <row r="39" spans="1:43" x14ac:dyDescent="0.2">
      <c r="A39" s="2268" t="s">
        <v>571</v>
      </c>
      <c r="B39" s="2268"/>
      <c r="C39" s="2268"/>
      <c r="D39" s="2268"/>
      <c r="E39" s="2268"/>
      <c r="F39" s="2268"/>
      <c r="G39" s="2268"/>
      <c r="H39" s="2268"/>
      <c r="I39" s="2268"/>
      <c r="J39" s="2268"/>
      <c r="K39" s="2268"/>
    </row>
    <row r="40" spans="1:43" x14ac:dyDescent="0.2">
      <c r="A40" s="2678" t="s">
        <v>572</v>
      </c>
      <c r="B40" s="2781"/>
      <c r="C40" s="2781"/>
      <c r="D40" s="2781"/>
      <c r="E40" s="2781"/>
      <c r="F40" s="2781"/>
      <c r="G40" s="2781"/>
      <c r="H40" s="2781"/>
      <c r="I40" s="2781"/>
      <c r="J40" s="2781"/>
      <c r="K40" s="2781"/>
    </row>
    <row r="41" spans="1:43" ht="9.9499999999999993" customHeight="1" x14ac:dyDescent="0.2">
      <c r="A41" s="2781"/>
      <c r="B41" s="2781"/>
      <c r="C41" s="2781"/>
      <c r="D41" s="2781"/>
      <c r="E41" s="2781"/>
      <c r="F41" s="2781"/>
      <c r="G41" s="2781"/>
      <c r="H41" s="2781"/>
      <c r="I41" s="2781"/>
      <c r="J41" s="2781"/>
      <c r="K41" s="2781"/>
    </row>
    <row r="42" spans="1:43" ht="9" customHeight="1" x14ac:dyDescent="0.2">
      <c r="A42" s="2781"/>
      <c r="B42" s="2781"/>
      <c r="C42" s="2781"/>
      <c r="D42" s="2781"/>
      <c r="E42" s="2781"/>
      <c r="F42" s="2781"/>
      <c r="G42" s="2781"/>
      <c r="H42" s="2781"/>
      <c r="I42" s="2781"/>
      <c r="J42" s="2781"/>
      <c r="K42" s="2781"/>
    </row>
    <row r="43" spans="1:43" ht="9" customHeight="1" x14ac:dyDescent="0.2">
      <c r="A43" s="668"/>
    </row>
    <row r="44" spans="1:43" x14ac:dyDescent="0.2">
      <c r="A44" s="25"/>
      <c r="B44" s="25"/>
      <c r="C44" s="25"/>
      <c r="D44" s="25"/>
      <c r="E44" s="25"/>
      <c r="F44" s="670"/>
      <c r="G44" s="670"/>
      <c r="H44" s="670"/>
      <c r="I44" s="670"/>
      <c r="J44" s="670"/>
      <c r="K44" s="670"/>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row>
    <row r="45" spans="1:43" x14ac:dyDescent="0.2">
      <c r="A45" s="25"/>
      <c r="B45" s="25"/>
      <c r="C45" s="25"/>
      <c r="D45" s="25"/>
      <c r="E45" s="25"/>
      <c r="F45" s="670"/>
      <c r="G45" s="670"/>
      <c r="H45" s="670"/>
      <c r="I45" s="670"/>
      <c r="J45" s="670"/>
      <c r="K45" s="670"/>
      <c r="L45" s="25"/>
      <c r="M45" s="25"/>
      <c r="N45" s="25"/>
      <c r="O45" s="25"/>
      <c r="P45" s="25"/>
    </row>
    <row r="46" spans="1:43" x14ac:dyDescent="0.2">
      <c r="A46" s="25"/>
      <c r="B46" s="25"/>
      <c r="C46" s="25"/>
      <c r="D46" s="25"/>
      <c r="E46" s="25"/>
      <c r="F46" s="670"/>
      <c r="G46" s="670"/>
      <c r="H46" s="670"/>
      <c r="I46" s="670"/>
      <c r="J46" s="670"/>
      <c r="K46" s="670"/>
      <c r="L46" s="25"/>
      <c r="M46" s="25"/>
      <c r="N46" s="25"/>
      <c r="O46" s="25"/>
      <c r="P46" s="25"/>
    </row>
    <row r="47" spans="1:43" x14ac:dyDescent="0.2">
      <c r="A47" s="25"/>
      <c r="B47" s="25"/>
      <c r="C47" s="25"/>
      <c r="D47" s="25"/>
      <c r="E47" s="25"/>
      <c r="F47" s="670"/>
      <c r="G47" s="670"/>
      <c r="H47" s="670"/>
      <c r="I47" s="670"/>
      <c r="J47" s="670"/>
      <c r="K47" s="670"/>
      <c r="L47" s="25"/>
      <c r="M47" s="25"/>
      <c r="N47" s="25"/>
      <c r="O47" s="25"/>
      <c r="P47" s="25"/>
    </row>
    <row r="48" spans="1:43" x14ac:dyDescent="0.2">
      <c r="A48" s="25"/>
      <c r="B48" s="25"/>
      <c r="C48" s="25"/>
      <c r="D48" s="25"/>
      <c r="E48" s="25"/>
      <c r="F48" s="670"/>
      <c r="G48" s="670"/>
      <c r="H48" s="670"/>
      <c r="I48" s="670"/>
      <c r="J48" s="670"/>
      <c r="K48" s="670"/>
      <c r="L48" s="25"/>
      <c r="M48" s="25"/>
      <c r="N48" s="25"/>
      <c r="O48" s="25"/>
      <c r="P48" s="25"/>
    </row>
    <row r="49" spans="1:16" x14ac:dyDescent="0.2">
      <c r="A49" s="25"/>
      <c r="B49" s="25"/>
      <c r="C49" s="25"/>
      <c r="D49" s="25"/>
      <c r="E49" s="25"/>
      <c r="F49" s="670"/>
      <c r="G49" s="670"/>
      <c r="H49" s="670"/>
      <c r="I49" s="670"/>
      <c r="J49" s="670"/>
      <c r="K49" s="670"/>
      <c r="L49" s="25"/>
      <c r="M49" s="25"/>
      <c r="N49" s="25"/>
      <c r="O49" s="25"/>
      <c r="P49" s="25"/>
    </row>
    <row r="50" spans="1:16" x14ac:dyDescent="0.2">
      <c r="A50" s="25"/>
      <c r="B50" s="25"/>
      <c r="C50" s="25"/>
      <c r="D50" s="25"/>
      <c r="E50" s="25"/>
      <c r="F50" s="670"/>
      <c r="G50" s="670"/>
      <c r="H50" s="670"/>
      <c r="I50" s="670"/>
      <c r="J50" s="670"/>
      <c r="K50" s="670"/>
      <c r="L50" s="25"/>
      <c r="M50" s="25"/>
      <c r="N50" s="25"/>
      <c r="O50" s="25"/>
      <c r="P50" s="25"/>
    </row>
    <row r="51" spans="1:16" x14ac:dyDescent="0.2">
      <c r="A51" s="25"/>
      <c r="B51" s="25"/>
      <c r="C51" s="25"/>
      <c r="D51" s="25"/>
      <c r="E51" s="25"/>
      <c r="F51" s="670"/>
      <c r="G51" s="670"/>
      <c r="H51" s="670"/>
      <c r="I51" s="670"/>
      <c r="J51" s="670"/>
      <c r="K51" s="670"/>
      <c r="L51" s="25"/>
      <c r="M51" s="25"/>
      <c r="N51" s="25"/>
      <c r="O51" s="25"/>
      <c r="P51" s="25"/>
    </row>
    <row r="52" spans="1:16" x14ac:dyDescent="0.2">
      <c r="A52" s="25"/>
      <c r="B52" s="25"/>
      <c r="C52" s="25"/>
      <c r="D52" s="25"/>
      <c r="E52" s="25"/>
      <c r="F52" s="670"/>
      <c r="G52" s="670"/>
      <c r="H52" s="670"/>
      <c r="I52" s="670"/>
      <c r="J52" s="670"/>
      <c r="K52" s="670"/>
      <c r="L52" s="25"/>
      <c r="M52" s="25"/>
      <c r="N52" s="25"/>
      <c r="O52" s="25"/>
      <c r="P52" s="25"/>
    </row>
    <row r="53" spans="1:16" x14ac:dyDescent="0.2">
      <c r="A53" s="25"/>
      <c r="B53" s="25"/>
      <c r="C53" s="25"/>
      <c r="D53" s="25"/>
      <c r="E53" s="25"/>
      <c r="F53" s="670"/>
      <c r="G53" s="670"/>
      <c r="H53" s="670"/>
      <c r="I53" s="670"/>
      <c r="J53" s="670"/>
      <c r="K53" s="670"/>
      <c r="L53" s="25"/>
      <c r="M53" s="25"/>
      <c r="N53" s="25"/>
      <c r="O53" s="25"/>
      <c r="P53" s="25"/>
    </row>
    <row r="54" spans="1:16" x14ac:dyDescent="0.2">
      <c r="A54" s="25"/>
      <c r="B54" s="25"/>
      <c r="C54" s="25"/>
      <c r="D54" s="25"/>
      <c r="E54" s="25"/>
      <c r="F54" s="670"/>
      <c r="G54" s="670"/>
      <c r="H54" s="670"/>
      <c r="I54" s="670"/>
      <c r="J54" s="670"/>
      <c r="K54" s="670"/>
      <c r="L54" s="25"/>
      <c r="M54" s="25"/>
      <c r="N54" s="25"/>
      <c r="O54" s="25"/>
      <c r="P54" s="25"/>
    </row>
    <row r="55" spans="1:16" ht="13.5" thickBot="1" x14ac:dyDescent="0.25">
      <c r="A55" s="25"/>
      <c r="B55" s="25"/>
      <c r="C55" s="25"/>
      <c r="D55" s="25"/>
      <c r="E55" s="25"/>
      <c r="F55" s="670"/>
      <c r="G55" s="670"/>
      <c r="H55" s="670"/>
      <c r="I55" s="670"/>
      <c r="J55" s="670"/>
      <c r="K55" s="670"/>
      <c r="L55" s="25"/>
      <c r="M55" s="25"/>
      <c r="N55" s="25"/>
      <c r="O55" s="25"/>
      <c r="P55" s="25"/>
    </row>
    <row r="56" spans="1:16" ht="13.5" thickBot="1" x14ac:dyDescent="0.25">
      <c r="A56" s="25"/>
      <c r="B56" s="25"/>
      <c r="C56" s="25"/>
      <c r="D56" s="671" t="s">
        <v>15</v>
      </c>
      <c r="E56" s="671" t="s">
        <v>15</v>
      </c>
      <c r="F56" s="671" t="s">
        <v>15</v>
      </c>
      <c r="G56" s="670"/>
      <c r="H56" s="670"/>
      <c r="I56" s="670"/>
      <c r="J56" s="670"/>
      <c r="K56" s="670"/>
      <c r="L56" s="25"/>
      <c r="M56" s="25"/>
      <c r="N56" s="25"/>
      <c r="O56" s="25"/>
      <c r="P56" s="25"/>
    </row>
    <row r="57" spans="1:16" x14ac:dyDescent="0.2">
      <c r="A57" s="25"/>
      <c r="B57" s="25"/>
      <c r="C57" s="25"/>
      <c r="D57" s="25"/>
      <c r="E57" s="25"/>
      <c r="F57" s="670"/>
      <c r="G57" s="670"/>
      <c r="H57" s="670"/>
      <c r="I57" s="670"/>
      <c r="J57" s="670"/>
      <c r="K57" s="670"/>
      <c r="L57" s="25"/>
      <c r="M57" s="25"/>
      <c r="N57" s="25"/>
      <c r="O57" s="25"/>
      <c r="P57" s="25"/>
    </row>
    <row r="58" spans="1:16" x14ac:dyDescent="0.2">
      <c r="A58" s="25"/>
      <c r="B58" s="25"/>
      <c r="C58" s="25"/>
      <c r="D58" s="25"/>
      <c r="E58" s="25"/>
      <c r="F58" s="670"/>
      <c r="G58" s="670"/>
      <c r="H58" s="670"/>
      <c r="I58" s="670"/>
      <c r="J58" s="670"/>
      <c r="K58" s="670"/>
      <c r="L58" s="25"/>
      <c r="M58" s="25"/>
      <c r="N58" s="25"/>
      <c r="O58" s="25"/>
      <c r="P58" s="25"/>
    </row>
    <row r="59" spans="1:16" x14ac:dyDescent="0.2">
      <c r="A59" s="25"/>
      <c r="B59" s="25"/>
      <c r="C59" s="25"/>
      <c r="D59" s="25"/>
      <c r="E59" s="25"/>
      <c r="F59" s="670"/>
      <c r="G59" s="670"/>
      <c r="H59" s="670"/>
      <c r="I59" s="670"/>
      <c r="J59" s="670"/>
      <c r="K59" s="670"/>
      <c r="L59" s="25"/>
      <c r="M59" s="25"/>
      <c r="N59" s="25"/>
      <c r="O59" s="25"/>
      <c r="P59" s="25"/>
    </row>
    <row r="60" spans="1:16" x14ac:dyDescent="0.2">
      <c r="A60" s="25"/>
      <c r="B60" s="25"/>
      <c r="C60" s="25"/>
      <c r="D60" s="25"/>
      <c r="E60" s="25"/>
      <c r="F60" s="670"/>
      <c r="G60" s="670"/>
      <c r="H60" s="670"/>
      <c r="I60" s="670"/>
      <c r="J60" s="670"/>
      <c r="K60" s="670"/>
      <c r="L60" s="25"/>
      <c r="M60" s="25"/>
      <c r="N60" s="25"/>
      <c r="O60" s="25"/>
      <c r="P60" s="25"/>
    </row>
    <row r="61" spans="1:16" x14ac:dyDescent="0.2">
      <c r="A61" s="25"/>
      <c r="B61" s="25"/>
      <c r="C61" s="25"/>
      <c r="D61" s="25"/>
      <c r="E61" s="25"/>
      <c r="F61" s="670"/>
      <c r="G61" s="670"/>
      <c r="H61" s="670"/>
      <c r="I61" s="670"/>
      <c r="J61" s="670"/>
      <c r="K61" s="670"/>
      <c r="L61" s="25"/>
      <c r="M61" s="25"/>
      <c r="N61" s="25"/>
      <c r="O61" s="25"/>
      <c r="P61" s="25"/>
    </row>
    <row r="62" spans="1:16" x14ac:dyDescent="0.2">
      <c r="A62" s="25"/>
      <c r="B62" s="25"/>
      <c r="C62" s="25"/>
      <c r="D62" s="25"/>
      <c r="E62" s="25"/>
      <c r="F62" s="670"/>
      <c r="G62" s="670"/>
      <c r="H62" s="670"/>
      <c r="I62" s="670"/>
      <c r="J62" s="670"/>
      <c r="K62" s="670"/>
      <c r="L62" s="25"/>
      <c r="M62" s="25"/>
      <c r="N62" s="25"/>
      <c r="O62" s="25"/>
      <c r="P62" s="25"/>
    </row>
    <row r="63" spans="1:16" x14ac:dyDescent="0.2">
      <c r="A63" s="25"/>
      <c r="B63" s="25"/>
      <c r="C63" s="25"/>
      <c r="D63" s="25"/>
      <c r="E63" s="25"/>
      <c r="F63" s="670"/>
      <c r="G63" s="670"/>
      <c r="H63" s="670"/>
      <c r="I63" s="670"/>
      <c r="J63" s="670"/>
      <c r="K63" s="670"/>
      <c r="L63" s="25"/>
      <c r="M63" s="25"/>
      <c r="N63" s="25"/>
      <c r="O63" s="25"/>
      <c r="P63" s="25"/>
    </row>
    <row r="64" spans="1:16" x14ac:dyDescent="0.2">
      <c r="A64" s="25"/>
      <c r="B64" s="25"/>
      <c r="C64" s="25"/>
      <c r="D64" s="25"/>
      <c r="E64" s="25"/>
      <c r="F64" s="670"/>
      <c r="G64" s="670"/>
      <c r="H64" s="670"/>
      <c r="I64" s="670"/>
      <c r="J64" s="670"/>
      <c r="K64" s="670"/>
      <c r="L64" s="25"/>
      <c r="M64" s="25"/>
      <c r="N64" s="25"/>
      <c r="O64" s="25"/>
      <c r="P64" s="25"/>
    </row>
    <row r="65" spans="1:16" x14ac:dyDescent="0.2">
      <c r="A65" s="25"/>
      <c r="B65" s="25"/>
      <c r="C65" s="25"/>
      <c r="D65" s="25"/>
      <c r="E65" s="25"/>
      <c r="F65" s="670"/>
      <c r="G65" s="670"/>
      <c r="H65" s="670"/>
      <c r="I65" s="670"/>
      <c r="J65" s="670"/>
      <c r="K65" s="670"/>
      <c r="L65" s="25"/>
      <c r="M65" s="25"/>
      <c r="N65" s="25"/>
      <c r="O65" s="25"/>
      <c r="P65" s="25"/>
    </row>
  </sheetData>
  <mergeCells count="51">
    <mergeCell ref="A40:K42"/>
    <mergeCell ref="F35:G35"/>
    <mergeCell ref="H35:I35"/>
    <mergeCell ref="J35:K35"/>
    <mergeCell ref="A37:K37"/>
    <mergeCell ref="A38:K38"/>
    <mergeCell ref="A39:K39"/>
    <mergeCell ref="F33:G33"/>
    <mergeCell ref="H33:I33"/>
    <mergeCell ref="J33:K33"/>
    <mergeCell ref="F34:G34"/>
    <mergeCell ref="H34:I34"/>
    <mergeCell ref="J34:K34"/>
    <mergeCell ref="J30:K30"/>
    <mergeCell ref="F31:G31"/>
    <mergeCell ref="H31:I31"/>
    <mergeCell ref="J31:K31"/>
    <mergeCell ref="F32:G32"/>
    <mergeCell ref="H32:I32"/>
    <mergeCell ref="J32:K32"/>
    <mergeCell ref="H26:I26"/>
    <mergeCell ref="H27:I27"/>
    <mergeCell ref="H28:I28"/>
    <mergeCell ref="H29:I29"/>
    <mergeCell ref="F30:G30"/>
    <mergeCell ref="H30:I30"/>
    <mergeCell ref="H25:I25"/>
    <mergeCell ref="H14:I14"/>
    <mergeCell ref="H15:I15"/>
    <mergeCell ref="H16:I16"/>
    <mergeCell ref="H17:I17"/>
    <mergeCell ref="H18:I18"/>
    <mergeCell ref="H19:I19"/>
    <mergeCell ref="H20:I20"/>
    <mergeCell ref="H21:I21"/>
    <mergeCell ref="H22:I22"/>
    <mergeCell ref="H23:I23"/>
    <mergeCell ref="H24:I24"/>
    <mergeCell ref="A1:K2"/>
    <mergeCell ref="A3:K3"/>
    <mergeCell ref="A4:K4"/>
    <mergeCell ref="A6:A12"/>
    <mergeCell ref="F6:K9"/>
    <mergeCell ref="D6:E12"/>
    <mergeCell ref="B6:C12"/>
    <mergeCell ref="F10:G10"/>
    <mergeCell ref="H10:I10"/>
    <mergeCell ref="J10:K10"/>
    <mergeCell ref="F11:G11"/>
    <mergeCell ref="H11:I11"/>
    <mergeCell ref="J11:K11"/>
  </mergeCells>
  <printOptions horizontalCentered="1"/>
  <pageMargins left="0.7" right="0.7" top="0.75" bottom="0.75" header="0.3" footer="0.3"/>
  <pageSetup scale="74"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pageSetUpPr fitToPage="1"/>
  </sheetPr>
  <dimension ref="A1:K47"/>
  <sheetViews>
    <sheetView workbookViewId="0"/>
  </sheetViews>
  <sheetFormatPr defaultRowHeight="12.75" x14ac:dyDescent="0.2"/>
  <cols>
    <col min="1" max="1" width="18.85546875" customWidth="1"/>
    <col min="2" max="2" width="18.7109375" customWidth="1"/>
    <col min="3" max="3" width="20.5703125" customWidth="1"/>
    <col min="4" max="4" width="19.85546875" customWidth="1"/>
    <col min="5" max="5" width="21.28515625" customWidth="1"/>
    <col min="6" max="6" width="19.85546875" customWidth="1"/>
    <col min="7" max="7" width="19.28515625" customWidth="1"/>
    <col min="10" max="10" width="32.5703125" customWidth="1"/>
  </cols>
  <sheetData>
    <row r="1" spans="1:7" x14ac:dyDescent="0.2">
      <c r="A1" s="1552"/>
      <c r="B1" s="1553"/>
      <c r="C1" s="1553"/>
      <c r="D1" s="1553"/>
      <c r="E1" s="1553"/>
      <c r="F1" s="1553"/>
      <c r="G1" s="1554"/>
    </row>
    <row r="2" spans="1:7" ht="23.25" x14ac:dyDescent="0.35">
      <c r="A2" s="2305" t="s">
        <v>277</v>
      </c>
      <c r="B2" s="2306"/>
      <c r="C2" s="2306"/>
      <c r="D2" s="2306"/>
      <c r="E2" s="2306"/>
      <c r="F2" s="2306"/>
      <c r="G2" s="2307"/>
    </row>
    <row r="3" spans="1:7" ht="20.25" x14ac:dyDescent="0.3">
      <c r="A3" s="2265" t="s">
        <v>278</v>
      </c>
      <c r="B3" s="2266"/>
      <c r="C3" s="2266"/>
      <c r="D3" s="2266"/>
      <c r="E3" s="2266"/>
      <c r="F3" s="2266"/>
      <c r="G3" s="2267"/>
    </row>
    <row r="4" spans="1:7" ht="20.25" x14ac:dyDescent="0.3">
      <c r="A4" s="2265" t="s">
        <v>205</v>
      </c>
      <c r="B4" s="2266"/>
      <c r="C4" s="2266"/>
      <c r="D4" s="2266"/>
      <c r="E4" s="2266"/>
      <c r="F4" s="2266"/>
      <c r="G4" s="2267"/>
    </row>
    <row r="5" spans="1:7" x14ac:dyDescent="0.2">
      <c r="A5" s="1634"/>
      <c r="B5" s="1635"/>
      <c r="C5" s="1635"/>
      <c r="D5" s="1635"/>
      <c r="E5" s="1635"/>
      <c r="F5" s="1635"/>
      <c r="G5" s="1636"/>
    </row>
    <row r="6" spans="1:7" x14ac:dyDescent="0.2">
      <c r="A6" s="2788" t="s">
        <v>785</v>
      </c>
      <c r="B6" s="4"/>
      <c r="C6" s="1046"/>
      <c r="D6" s="1046"/>
      <c r="E6" s="1046"/>
      <c r="F6" s="1046"/>
      <c r="G6" s="5"/>
    </row>
    <row r="7" spans="1:7" ht="15" x14ac:dyDescent="0.2">
      <c r="A7" s="2789"/>
      <c r="B7" s="1702" t="s">
        <v>122</v>
      </c>
      <c r="C7" s="1700" t="s">
        <v>123</v>
      </c>
      <c r="D7" s="1700" t="s">
        <v>279</v>
      </c>
      <c r="E7" s="1700" t="s">
        <v>125</v>
      </c>
      <c r="F7" s="1700" t="s">
        <v>126</v>
      </c>
      <c r="G7" s="1068" t="s">
        <v>817</v>
      </c>
    </row>
    <row r="8" spans="1:7" ht="13.5" customHeight="1" x14ac:dyDescent="0.2">
      <c r="A8" s="2789"/>
      <c r="B8" s="327" t="s">
        <v>24</v>
      </c>
      <c r="C8" s="328" t="s">
        <v>24</v>
      </c>
      <c r="D8" s="47" t="s">
        <v>124</v>
      </c>
      <c r="E8" s="328" t="s">
        <v>24</v>
      </c>
      <c r="F8" s="328" t="s">
        <v>24</v>
      </c>
      <c r="G8" s="1068"/>
    </row>
    <row r="9" spans="1:7" ht="6.75" customHeight="1" thickBot="1" x14ac:dyDescent="0.25">
      <c r="A9" s="2790"/>
      <c r="B9" s="1879"/>
      <c r="C9" s="1880"/>
      <c r="D9" s="1800"/>
      <c r="E9" s="1880"/>
      <c r="F9" s="1880"/>
      <c r="G9" s="2140"/>
    </row>
    <row r="10" spans="1:7" x14ac:dyDescent="0.2">
      <c r="A10" s="329"/>
      <c r="B10" s="981"/>
      <c r="C10" s="49"/>
      <c r="D10" s="145"/>
      <c r="E10" s="49"/>
      <c r="F10" s="49"/>
      <c r="G10" s="2139"/>
    </row>
    <row r="11" spans="1:7" x14ac:dyDescent="0.2">
      <c r="A11" s="146">
        <v>1980</v>
      </c>
      <c r="B11" s="330">
        <v>259810</v>
      </c>
      <c r="C11" s="330">
        <v>212072</v>
      </c>
      <c r="D11" s="331">
        <v>1.2265776590169817</v>
      </c>
      <c r="E11" s="330">
        <v>20156</v>
      </c>
      <c r="F11" s="330">
        <v>67894</v>
      </c>
      <c r="G11" s="332">
        <v>8.5000000000000006E-2</v>
      </c>
    </row>
    <row r="12" spans="1:7" x14ac:dyDescent="0.2">
      <c r="A12" s="146"/>
      <c r="B12" s="333"/>
      <c r="C12" s="333"/>
      <c r="D12" s="331"/>
      <c r="E12" s="333"/>
      <c r="F12" s="333"/>
      <c r="G12" s="332"/>
    </row>
    <row r="13" spans="1:7" x14ac:dyDescent="0.2">
      <c r="A13" s="146">
        <v>1985</v>
      </c>
      <c r="B13" s="333">
        <v>500673</v>
      </c>
      <c r="C13" s="333">
        <v>308617</v>
      </c>
      <c r="D13" s="331">
        <v>1.6223117974706514</v>
      </c>
      <c r="E13" s="333">
        <v>11182</v>
      </c>
      <c r="F13" s="333">
        <v>203238</v>
      </c>
      <c r="G13" s="332">
        <v>9.7500000000000003E-2</v>
      </c>
    </row>
    <row r="14" spans="1:7" x14ac:dyDescent="0.2">
      <c r="A14" s="146"/>
      <c r="B14" s="333"/>
      <c r="C14" s="333"/>
      <c r="D14" s="331"/>
      <c r="E14" s="333"/>
      <c r="F14" s="333"/>
      <c r="G14" s="332"/>
    </row>
    <row r="15" spans="1:7" ht="18.75" customHeight="1" x14ac:dyDescent="0.2">
      <c r="A15" s="146">
        <v>1990</v>
      </c>
      <c r="B15" s="333">
        <v>837131</v>
      </c>
      <c r="C15" s="333">
        <v>604047</v>
      </c>
      <c r="D15" s="331">
        <v>1.3858706358942268</v>
      </c>
      <c r="E15" s="333">
        <v>35689</v>
      </c>
      <c r="F15" s="333">
        <v>268773</v>
      </c>
      <c r="G15" s="332">
        <v>7.2499999999999995E-2</v>
      </c>
    </row>
    <row r="16" spans="1:7" ht="18.75" customHeight="1" x14ac:dyDescent="0.2">
      <c r="A16" s="146">
        <v>1991</v>
      </c>
      <c r="B16" s="333">
        <v>848251</v>
      </c>
      <c r="C16" s="333">
        <v>687896</v>
      </c>
      <c r="D16" s="331">
        <v>1.2331093653691838</v>
      </c>
      <c r="E16" s="333">
        <v>34485</v>
      </c>
      <c r="F16" s="333">
        <v>194840</v>
      </c>
      <c r="G16" s="332">
        <v>7.2499999999999995E-2</v>
      </c>
    </row>
    <row r="17" spans="1:10" ht="18.75" customHeight="1" x14ac:dyDescent="0.2">
      <c r="A17" s="146">
        <v>1992</v>
      </c>
      <c r="B17" s="333">
        <v>915722</v>
      </c>
      <c r="C17" s="333">
        <v>771421</v>
      </c>
      <c r="D17" s="331">
        <v>1.1870586877982321</v>
      </c>
      <c r="E17" s="333">
        <v>47528</v>
      </c>
      <c r="F17" s="333">
        <v>191829</v>
      </c>
      <c r="G17" s="332">
        <v>6.25E-2</v>
      </c>
    </row>
    <row r="18" spans="1:10" ht="18.75" customHeight="1" x14ac:dyDescent="0.2">
      <c r="A18" s="146">
        <v>1993</v>
      </c>
      <c r="B18" s="333">
        <v>951972</v>
      </c>
      <c r="C18" s="333">
        <v>844803</v>
      </c>
      <c r="D18" s="331">
        <v>1.1268567938324083</v>
      </c>
      <c r="E18" s="333">
        <v>59622</v>
      </c>
      <c r="F18" s="333">
        <v>166791</v>
      </c>
      <c r="G18" s="332">
        <v>6.4000000000000001E-2</v>
      </c>
    </row>
    <row r="19" spans="1:10" ht="18.75" customHeight="1" x14ac:dyDescent="0.2">
      <c r="A19" s="146">
        <v>1994</v>
      </c>
      <c r="B19" s="333">
        <v>1001128.54</v>
      </c>
      <c r="C19" s="333">
        <v>936698.39</v>
      </c>
      <c r="D19" s="331">
        <v>1.0687843074012331</v>
      </c>
      <c r="E19" s="333">
        <v>75569.45</v>
      </c>
      <c r="F19" s="333">
        <v>139999.6</v>
      </c>
      <c r="G19" s="332">
        <v>5.6500000000000002E-2</v>
      </c>
    </row>
    <row r="20" spans="1:10" ht="18.75" customHeight="1" x14ac:dyDescent="0.2">
      <c r="A20" s="146">
        <v>1995</v>
      </c>
      <c r="B20" s="333">
        <v>1032502.72</v>
      </c>
      <c r="C20" s="333">
        <v>887730.27</v>
      </c>
      <c r="D20" s="331">
        <v>1.1630815743164868</v>
      </c>
      <c r="E20" s="333">
        <v>37277.910000000003</v>
      </c>
      <c r="F20" s="333">
        <v>182050.35</v>
      </c>
      <c r="G20" s="332">
        <v>7.1499999999999994E-2</v>
      </c>
    </row>
    <row r="21" spans="1:10" ht="18.75" customHeight="1" x14ac:dyDescent="0.2">
      <c r="A21" s="146">
        <v>1996</v>
      </c>
      <c r="B21" s="333">
        <v>1198220.76</v>
      </c>
      <c r="C21" s="333">
        <v>1134193.8899999999</v>
      </c>
      <c r="D21" s="331">
        <v>1.0564514326558399</v>
      </c>
      <c r="E21" s="333">
        <v>83070.77</v>
      </c>
      <c r="F21" s="333">
        <v>147097.64000000001</v>
      </c>
      <c r="G21" s="332">
        <v>5.2999999999999999E-2</v>
      </c>
    </row>
    <row r="22" spans="1:10" ht="18.75" customHeight="1" x14ac:dyDescent="0.2">
      <c r="A22" s="146">
        <v>1997</v>
      </c>
      <c r="B22" s="333">
        <v>1368188</v>
      </c>
      <c r="C22" s="333">
        <v>1192222</v>
      </c>
      <c r="D22" s="331">
        <v>1.1499999999999999</v>
      </c>
      <c r="E22" s="333">
        <v>47906</v>
      </c>
      <c r="F22" s="333">
        <v>223871</v>
      </c>
      <c r="G22" s="332">
        <v>5.8000000000000003E-2</v>
      </c>
    </row>
    <row r="23" spans="1:10" ht="18.75" customHeight="1" x14ac:dyDescent="0.2">
      <c r="A23" s="146">
        <v>1998</v>
      </c>
      <c r="B23" s="333">
        <v>1491487.71</v>
      </c>
      <c r="C23" s="333">
        <v>1284724.57</v>
      </c>
      <c r="D23" s="331">
        <v>1.160939663510911</v>
      </c>
      <c r="E23" s="333">
        <v>49242</v>
      </c>
      <c r="F23" s="333">
        <v>256005</v>
      </c>
      <c r="G23" s="332">
        <v>5.3999999999999999E-2</v>
      </c>
    </row>
    <row r="24" spans="1:10" ht="18.75" customHeight="1" x14ac:dyDescent="0.2">
      <c r="A24" s="146">
        <v>1999</v>
      </c>
      <c r="B24" s="333">
        <v>1692755.15</v>
      </c>
      <c r="C24" s="333">
        <v>1455468.63</v>
      </c>
      <c r="D24" s="331">
        <v>1.163031009469438</v>
      </c>
      <c r="E24" s="333">
        <v>54237.35</v>
      </c>
      <c r="F24" s="333">
        <v>291523.88</v>
      </c>
      <c r="G24" s="332">
        <v>5.2999999999999999E-2</v>
      </c>
    </row>
    <row r="25" spans="1:10" ht="18.75" customHeight="1" x14ac:dyDescent="0.2">
      <c r="A25" s="146">
        <v>2000</v>
      </c>
      <c r="B25" s="333">
        <v>1836184.15</v>
      </c>
      <c r="C25" s="333">
        <v>1271347.05</v>
      </c>
      <c r="D25" s="331">
        <v>1.4442823853644053</v>
      </c>
      <c r="E25" s="333">
        <v>6565.7</v>
      </c>
      <c r="F25" s="333">
        <v>571402.81000000006</v>
      </c>
      <c r="G25" s="332">
        <v>7.0000000000000007E-2</v>
      </c>
    </row>
    <row r="26" spans="1:10" ht="18.75" customHeight="1" x14ac:dyDescent="0.2">
      <c r="A26" s="146">
        <v>2001</v>
      </c>
      <c r="B26" s="333">
        <v>1714533.56</v>
      </c>
      <c r="C26" s="333">
        <v>1374415.87</v>
      </c>
      <c r="D26" s="331">
        <v>1.2474634478718585</v>
      </c>
      <c r="E26" s="333">
        <v>38564.21</v>
      </c>
      <c r="F26" s="333">
        <v>378681.91</v>
      </c>
      <c r="G26" s="332">
        <v>6.4000000000000001E-2</v>
      </c>
    </row>
    <row r="27" spans="1:10" ht="18.75" customHeight="1" x14ac:dyDescent="0.2">
      <c r="A27" s="146">
        <v>2002</v>
      </c>
      <c r="B27" s="333">
        <v>1444776.6</v>
      </c>
      <c r="C27" s="333">
        <v>1435557.78</v>
      </c>
      <c r="D27" s="331">
        <v>1.0064217686870118</v>
      </c>
      <c r="E27" s="333">
        <v>142573</v>
      </c>
      <c r="F27" s="333">
        <v>151792.99</v>
      </c>
      <c r="G27" s="332">
        <v>5.7000000000000002E-2</v>
      </c>
    </row>
    <row r="28" spans="1:10" ht="18.75" customHeight="1" x14ac:dyDescent="0.2">
      <c r="A28" s="146">
        <v>2003</v>
      </c>
      <c r="B28" s="333">
        <v>1372489.89</v>
      </c>
      <c r="C28" s="333">
        <v>1620607.03</v>
      </c>
      <c r="D28" s="331">
        <v>0.84689864019656869</v>
      </c>
      <c r="E28" s="333">
        <v>298996.2</v>
      </c>
      <c r="F28" s="333">
        <v>50878.98</v>
      </c>
      <c r="G28" s="332">
        <v>0.05</v>
      </c>
      <c r="J28" s="334"/>
    </row>
    <row r="29" spans="1:10" ht="18.75" customHeight="1" x14ac:dyDescent="0.2">
      <c r="A29" s="146">
        <v>2004</v>
      </c>
      <c r="B29" s="333">
        <v>1590057</v>
      </c>
      <c r="C29" s="333">
        <v>1860514</v>
      </c>
      <c r="D29" s="331">
        <v>0.85465518973846988</v>
      </c>
      <c r="E29" s="333">
        <v>321831</v>
      </c>
      <c r="F29" s="333">
        <v>51373</v>
      </c>
      <c r="G29" s="332">
        <v>0.04</v>
      </c>
    </row>
    <row r="30" spans="1:10" ht="18.75" customHeight="1" x14ac:dyDescent="0.2">
      <c r="A30" s="146">
        <v>2005</v>
      </c>
      <c r="B30" s="333">
        <v>1728856</v>
      </c>
      <c r="C30" s="333">
        <v>1946593</v>
      </c>
      <c r="D30" s="331">
        <v>0.88814456848452661</v>
      </c>
      <c r="E30" s="333">
        <v>282953</v>
      </c>
      <c r="F30" s="333">
        <v>65215</v>
      </c>
      <c r="G30" s="332">
        <v>3.9E-2</v>
      </c>
    </row>
    <row r="31" spans="1:10" ht="18.75" customHeight="1" x14ac:dyDescent="0.2">
      <c r="A31" s="146">
        <v>2006</v>
      </c>
      <c r="B31" s="333">
        <v>1840181.46</v>
      </c>
      <c r="C31" s="333">
        <v>1910562.76</v>
      </c>
      <c r="D31" s="331">
        <f t="shared" ref="D31:D37" si="0">B31/C31</f>
        <v>0.96316200573280297</v>
      </c>
      <c r="E31" s="333">
        <v>185883.1</v>
      </c>
      <c r="F31" s="333">
        <v>115501.8</v>
      </c>
      <c r="G31" s="332">
        <v>4.4999999999999998E-2</v>
      </c>
    </row>
    <row r="32" spans="1:10" ht="18.75" customHeight="1" x14ac:dyDescent="0.2">
      <c r="A32" s="335">
        <v>2007</v>
      </c>
      <c r="B32" s="336">
        <v>2071159.89</v>
      </c>
      <c r="C32" s="333">
        <v>1864957.95</v>
      </c>
      <c r="D32" s="331">
        <f t="shared" si="0"/>
        <v>1.1105665358299366</v>
      </c>
      <c r="E32" s="333">
        <v>116163.29</v>
      </c>
      <c r="F32" s="333">
        <v>251844.28</v>
      </c>
      <c r="G32" s="332">
        <v>4.99E-2</v>
      </c>
    </row>
    <row r="33" spans="1:11" ht="18.75" customHeight="1" thickBot="1" x14ac:dyDescent="0.25">
      <c r="A33" s="335">
        <v>2008</v>
      </c>
      <c r="B33" s="336">
        <v>2035275.33</v>
      </c>
      <c r="C33" s="333">
        <v>1889056.7</v>
      </c>
      <c r="D33" s="331">
        <f t="shared" si="0"/>
        <v>1.0774029863688053</v>
      </c>
      <c r="E33" s="333">
        <v>84931.63</v>
      </c>
      <c r="F33" s="333">
        <v>231150.35</v>
      </c>
      <c r="G33" s="332">
        <v>5.3699999999999998E-2</v>
      </c>
    </row>
    <row r="34" spans="1:11" ht="18.75" customHeight="1" thickBot="1" x14ac:dyDescent="0.25">
      <c r="A34" s="335">
        <v>2009</v>
      </c>
      <c r="B34" s="336">
        <v>1561308.08</v>
      </c>
      <c r="C34" s="333">
        <v>1945001.13</v>
      </c>
      <c r="D34" s="331">
        <f t="shared" si="0"/>
        <v>0.80272862360753494</v>
      </c>
      <c r="E34" s="333">
        <v>414302.58</v>
      </c>
      <c r="F34" s="333">
        <v>30609.53</v>
      </c>
      <c r="G34" s="332">
        <v>5.3800000000000001E-2</v>
      </c>
      <c r="I34" s="337" t="s">
        <v>15</v>
      </c>
      <c r="J34" s="337" t="s">
        <v>15</v>
      </c>
      <c r="K34" s="337" t="s">
        <v>15</v>
      </c>
    </row>
    <row r="35" spans="1:11" ht="18.75" customHeight="1" thickBot="1" x14ac:dyDescent="0.25">
      <c r="A35" s="335">
        <v>2010</v>
      </c>
      <c r="B35" s="336">
        <v>1784273.45</v>
      </c>
      <c r="C35" s="333">
        <v>2204590.98</v>
      </c>
      <c r="D35" s="331">
        <f t="shared" si="0"/>
        <v>0.80934443903059061</v>
      </c>
      <c r="E35" s="333">
        <v>448954.1</v>
      </c>
      <c r="F35" s="333">
        <v>28636.57</v>
      </c>
      <c r="G35" s="332">
        <v>4.5199999999999997E-2</v>
      </c>
      <c r="I35" s="337" t="s">
        <v>15</v>
      </c>
      <c r="J35" s="337" t="s">
        <v>15</v>
      </c>
      <c r="K35" s="337" t="s">
        <v>15</v>
      </c>
    </row>
    <row r="36" spans="1:11" ht="18.75" customHeight="1" thickBot="1" x14ac:dyDescent="0.25">
      <c r="A36" s="335">
        <v>2011</v>
      </c>
      <c r="B36" s="336">
        <v>2019906.31</v>
      </c>
      <c r="C36" s="333">
        <v>2377261.91</v>
      </c>
      <c r="D36" s="331">
        <f t="shared" si="0"/>
        <v>0.84967764868617268</v>
      </c>
      <c r="E36" s="333">
        <v>396345.61</v>
      </c>
      <c r="F36" s="333">
        <v>38990.01</v>
      </c>
      <c r="G36" s="332">
        <v>4.2599999999999999E-2</v>
      </c>
      <c r="I36" s="337" t="s">
        <v>15</v>
      </c>
      <c r="J36" s="337" t="s">
        <v>15</v>
      </c>
      <c r="K36" s="337" t="s">
        <v>15</v>
      </c>
    </row>
    <row r="37" spans="1:11" ht="18.75" customHeight="1" thickBot="1" x14ac:dyDescent="0.25">
      <c r="A37" s="338" t="s">
        <v>280</v>
      </c>
      <c r="B37" s="339">
        <v>2050785</v>
      </c>
      <c r="C37" s="340">
        <v>2858971</v>
      </c>
      <c r="D37" s="341">
        <f t="shared" si="0"/>
        <v>0.71731577550104564</v>
      </c>
      <c r="E37" s="340">
        <v>823419</v>
      </c>
      <c r="F37" s="340">
        <v>15233</v>
      </c>
      <c r="G37" s="342">
        <v>2.9499999999999998E-2</v>
      </c>
      <c r="I37" s="337"/>
      <c r="J37" s="337"/>
      <c r="K37" s="337"/>
    </row>
    <row r="38" spans="1:11" ht="13.5" thickBot="1" x14ac:dyDescent="0.25">
      <c r="A38" s="21"/>
      <c r="B38" s="22"/>
      <c r="C38" s="22"/>
      <c r="D38" s="22"/>
      <c r="E38" s="22"/>
      <c r="F38" s="22"/>
      <c r="G38" s="26"/>
      <c r="I38" s="337"/>
      <c r="J38" s="337"/>
      <c r="K38" s="337"/>
    </row>
    <row r="39" spans="1:11" ht="13.5" thickBot="1" x14ac:dyDescent="0.25">
      <c r="A39" s="2268" t="s">
        <v>281</v>
      </c>
      <c r="B39" s="2268"/>
      <c r="C39" s="2268"/>
      <c r="D39" s="2268"/>
      <c r="E39" s="2268"/>
      <c r="F39" s="2268"/>
      <c r="G39" s="2268"/>
      <c r="I39" s="337"/>
      <c r="J39" s="337"/>
      <c r="K39" s="337"/>
    </row>
    <row r="40" spans="1:11" x14ac:dyDescent="0.2">
      <c r="A40" s="2787" t="s">
        <v>676</v>
      </c>
      <c r="B40" s="2787"/>
      <c r="C40" s="2787"/>
      <c r="D40" s="2787"/>
      <c r="E40" s="2787"/>
      <c r="F40" s="2787"/>
      <c r="G40" s="2787"/>
    </row>
    <row r="41" spans="1:11" x14ac:dyDescent="0.2">
      <c r="A41" s="2268" t="s">
        <v>8</v>
      </c>
      <c r="B41" s="2268"/>
      <c r="C41" s="2268"/>
      <c r="D41" s="2268"/>
      <c r="E41" s="2268"/>
      <c r="F41" s="2268"/>
      <c r="G41" s="2268"/>
    </row>
    <row r="42" spans="1:11" ht="12.75" customHeight="1" x14ac:dyDescent="0.2">
      <c r="A42" s="2785" t="s">
        <v>674</v>
      </c>
      <c r="B42" s="2786"/>
      <c r="C42" s="2786"/>
      <c r="D42" s="2786"/>
      <c r="E42" s="2786"/>
      <c r="F42" s="2786"/>
      <c r="G42" s="2786"/>
    </row>
    <row r="43" spans="1:11" x14ac:dyDescent="0.2">
      <c r="A43" s="2786"/>
      <c r="B43" s="2786"/>
      <c r="C43" s="2786"/>
      <c r="D43" s="2786"/>
      <c r="E43" s="2786"/>
      <c r="F43" s="2786"/>
      <c r="G43" s="2786"/>
    </row>
    <row r="44" spans="1:11" x14ac:dyDescent="0.2">
      <c r="A44" s="2786"/>
      <c r="B44" s="2786"/>
      <c r="C44" s="2786"/>
      <c r="D44" s="2786"/>
      <c r="E44" s="2786"/>
      <c r="F44" s="2786"/>
      <c r="G44" s="2786"/>
    </row>
    <row r="45" spans="1:11" s="1" customFormat="1" x14ac:dyDescent="0.2">
      <c r="A45" s="2785" t="s">
        <v>675</v>
      </c>
      <c r="B45" s="2786"/>
      <c r="C45" s="2786"/>
      <c r="D45" s="2786"/>
      <c r="E45" s="2786"/>
      <c r="F45" s="2786"/>
      <c r="G45" s="2786"/>
    </row>
    <row r="46" spans="1:11" s="1" customFormat="1" x14ac:dyDescent="0.2">
      <c r="A46" s="2786"/>
      <c r="B46" s="2786"/>
      <c r="C46" s="2786"/>
      <c r="D46" s="2786"/>
      <c r="E46" s="2786"/>
      <c r="F46" s="2786"/>
      <c r="G46" s="2786"/>
    </row>
    <row r="47" spans="1:11" x14ac:dyDescent="0.2">
      <c r="A47" s="2786"/>
      <c r="B47" s="2786"/>
      <c r="C47" s="2786"/>
      <c r="D47" s="2786"/>
      <c r="E47" s="2786"/>
      <c r="F47" s="2786"/>
      <c r="G47" s="2786"/>
    </row>
  </sheetData>
  <mergeCells count="9">
    <mergeCell ref="A45:G47"/>
    <mergeCell ref="A41:G41"/>
    <mergeCell ref="A42:G44"/>
    <mergeCell ref="A2:G2"/>
    <mergeCell ref="A3:G3"/>
    <mergeCell ref="A4:G4"/>
    <mergeCell ref="A39:G39"/>
    <mergeCell ref="A40:G40"/>
    <mergeCell ref="A6:A9"/>
  </mergeCells>
  <printOptions horizontalCentered="1"/>
  <pageMargins left="0.7" right="0.7" top="0.75" bottom="0.75" header="0.3" footer="0.3"/>
  <pageSetup scale="6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pageSetUpPr fitToPage="1"/>
  </sheetPr>
  <dimension ref="A1:L59"/>
  <sheetViews>
    <sheetView workbookViewId="0">
      <selection activeCell="A37" sqref="A37"/>
    </sheetView>
  </sheetViews>
  <sheetFormatPr defaultRowHeight="12.75" x14ac:dyDescent="0.2"/>
  <cols>
    <col min="1" max="1" width="17.5703125" style="1" customWidth="1"/>
    <col min="2" max="2" width="21.85546875" style="1" customWidth="1"/>
    <col min="3" max="3" width="21.7109375" style="1" customWidth="1"/>
    <col min="4" max="4" width="23.140625" style="1" customWidth="1"/>
    <col min="5" max="5" width="25.5703125" style="2" customWidth="1"/>
    <col min="6" max="6" width="21.28515625" style="25" customWidth="1"/>
    <col min="7" max="8" width="9.140625" style="25"/>
    <col min="9" max="16384" width="9.140625" style="1"/>
  </cols>
  <sheetData>
    <row r="1" spans="1:12" x14ac:dyDescent="0.2">
      <c r="A1" s="1552"/>
      <c r="B1" s="1553"/>
      <c r="C1" s="1553"/>
      <c r="D1" s="1553"/>
      <c r="E1" s="1553"/>
      <c r="F1" s="1565"/>
    </row>
    <row r="2" spans="1:12" s="2" customFormat="1" ht="23.25" x14ac:dyDescent="0.35">
      <c r="A2" s="2305" t="s">
        <v>573</v>
      </c>
      <c r="B2" s="2306"/>
      <c r="C2" s="2306"/>
      <c r="D2" s="2306"/>
      <c r="E2" s="2306"/>
      <c r="F2" s="2307"/>
      <c r="G2" s="140"/>
      <c r="H2" s="140"/>
    </row>
    <row r="3" spans="1:12" ht="20.25" x14ac:dyDescent="0.3">
      <c r="A3" s="2265" t="s">
        <v>132</v>
      </c>
      <c r="B3" s="2266"/>
      <c r="C3" s="2266"/>
      <c r="D3" s="2266"/>
      <c r="E3" s="2266"/>
      <c r="F3" s="2267"/>
      <c r="G3" s="1"/>
      <c r="H3" s="1"/>
    </row>
    <row r="4" spans="1:12" ht="20.25" x14ac:dyDescent="0.3">
      <c r="A4" s="2265" t="s">
        <v>205</v>
      </c>
      <c r="B4" s="2266"/>
      <c r="C4" s="2266"/>
      <c r="D4" s="2266"/>
      <c r="E4" s="2266"/>
      <c r="F4" s="2267"/>
      <c r="G4" s="1"/>
      <c r="H4" s="1"/>
    </row>
    <row r="5" spans="1:12" x14ac:dyDescent="0.2">
      <c r="A5" s="1564"/>
      <c r="B5" s="1562"/>
      <c r="C5" s="1562"/>
      <c r="D5" s="1562"/>
      <c r="E5" s="1562"/>
      <c r="F5" s="1566"/>
    </row>
    <row r="6" spans="1:12" x14ac:dyDescent="0.2">
      <c r="A6" s="2791" t="s">
        <v>785</v>
      </c>
      <c r="B6" s="877"/>
      <c r="C6" s="878"/>
      <c r="D6" s="878"/>
      <c r="E6" s="878"/>
      <c r="F6" s="860"/>
    </row>
    <row r="7" spans="1:12" ht="15" x14ac:dyDescent="0.25">
      <c r="A7" s="2792"/>
      <c r="B7" s="1060" t="s">
        <v>122</v>
      </c>
      <c r="C7" s="1069" t="s">
        <v>123</v>
      </c>
      <c r="D7" s="1069" t="s">
        <v>125</v>
      </c>
      <c r="E7" s="1070" t="s">
        <v>145</v>
      </c>
      <c r="F7" s="1068" t="s">
        <v>817</v>
      </c>
    </row>
    <row r="8" spans="1:12" x14ac:dyDescent="0.2">
      <c r="A8" s="2792"/>
      <c r="B8" s="884" t="s">
        <v>24</v>
      </c>
      <c r="C8" s="885" t="s">
        <v>24</v>
      </c>
      <c r="D8" s="886" t="s">
        <v>24</v>
      </c>
      <c r="E8" s="1676"/>
      <c r="F8" s="883"/>
    </row>
    <row r="9" spans="1:12" ht="5.25" customHeight="1" thickBot="1" x14ac:dyDescent="0.25">
      <c r="A9" s="2793"/>
      <c r="B9" s="1779"/>
      <c r="C9" s="1780"/>
      <c r="D9" s="1780"/>
      <c r="E9" s="1780"/>
      <c r="F9" s="1782"/>
    </row>
    <row r="10" spans="1:12" x14ac:dyDescent="0.2">
      <c r="A10" s="143"/>
      <c r="B10" s="1292"/>
      <c r="C10" s="144"/>
      <c r="D10" s="145"/>
      <c r="E10" s="145"/>
      <c r="F10" s="2027"/>
      <c r="G10" s="15"/>
      <c r="H10" s="15"/>
      <c r="I10" s="15"/>
      <c r="J10" s="15"/>
      <c r="K10" s="15"/>
      <c r="L10" s="15"/>
    </row>
    <row r="11" spans="1:12" s="15" customFormat="1" x14ac:dyDescent="0.2">
      <c r="A11" s="146">
        <v>1980</v>
      </c>
      <c r="B11" s="147">
        <v>53840</v>
      </c>
      <c r="C11" s="148">
        <v>73996</v>
      </c>
      <c r="D11" s="148">
        <v>20156</v>
      </c>
      <c r="E11" s="672">
        <v>0.7276068976701443</v>
      </c>
      <c r="F11" s="150">
        <v>8.5000000000000006E-2</v>
      </c>
    </row>
    <row r="12" spans="1:12" s="15" customFormat="1" x14ac:dyDescent="0.2">
      <c r="A12" s="146"/>
      <c r="B12" s="152"/>
      <c r="C12" s="152"/>
      <c r="D12" s="152"/>
      <c r="E12" s="149"/>
      <c r="F12" s="150"/>
    </row>
    <row r="13" spans="1:12" s="15" customFormat="1" x14ac:dyDescent="0.2">
      <c r="A13" s="146">
        <v>1985</v>
      </c>
      <c r="B13" s="152">
        <v>28722</v>
      </c>
      <c r="C13" s="152">
        <v>39904</v>
      </c>
      <c r="D13" s="152">
        <v>11182</v>
      </c>
      <c r="E13" s="672">
        <f>+B13/C13</f>
        <v>0.71977746591820368</v>
      </c>
      <c r="F13" s="150">
        <v>9.7500000000000003E-2</v>
      </c>
    </row>
    <row r="14" spans="1:12" s="15" customFormat="1" x14ac:dyDescent="0.2">
      <c r="A14" s="146"/>
      <c r="B14" s="152"/>
      <c r="C14" s="152"/>
      <c r="D14" s="152"/>
      <c r="E14" s="672" t="s">
        <v>15</v>
      </c>
      <c r="F14" s="150"/>
    </row>
    <row r="15" spans="1:12" s="15" customFormat="1" ht="18" customHeight="1" x14ac:dyDescent="0.2">
      <c r="A15" s="146">
        <v>1990</v>
      </c>
      <c r="B15" s="152">
        <v>95068</v>
      </c>
      <c r="C15" s="152">
        <v>130758</v>
      </c>
      <c r="D15" s="152">
        <v>35689</v>
      </c>
      <c r="E15" s="672">
        <f t="shared" ref="E15:E37" si="0">+B15/C15</f>
        <v>0.72705302926016002</v>
      </c>
      <c r="F15" s="150">
        <v>7.2499999999999995E-2</v>
      </c>
    </row>
    <row r="16" spans="1:12" s="15" customFormat="1" ht="18" customHeight="1" x14ac:dyDescent="0.2">
      <c r="A16" s="146">
        <v>1991</v>
      </c>
      <c r="B16" s="152">
        <v>147301</v>
      </c>
      <c r="C16" s="152">
        <v>181786</v>
      </c>
      <c r="D16" s="152">
        <v>34485</v>
      </c>
      <c r="E16" s="672">
        <f t="shared" si="0"/>
        <v>0.8102989229093549</v>
      </c>
      <c r="F16" s="150">
        <v>7.2499999999999995E-2</v>
      </c>
    </row>
    <row r="17" spans="1:12" s="15" customFormat="1" ht="18" customHeight="1" x14ac:dyDescent="0.2">
      <c r="A17" s="146">
        <v>1992</v>
      </c>
      <c r="B17" s="152">
        <v>172372</v>
      </c>
      <c r="C17" s="152">
        <v>219900</v>
      </c>
      <c r="D17" s="152">
        <v>47528</v>
      </c>
      <c r="E17" s="672">
        <f t="shared" si="0"/>
        <v>0.78386539336061845</v>
      </c>
      <c r="F17" s="150">
        <v>6.25E-2</v>
      </c>
      <c r="G17" s="151"/>
      <c r="H17" s="151"/>
    </row>
    <row r="18" spans="1:12" s="15" customFormat="1" ht="18" customHeight="1" x14ac:dyDescent="0.2">
      <c r="A18" s="146">
        <v>1993</v>
      </c>
      <c r="B18" s="152">
        <v>215695</v>
      </c>
      <c r="C18" s="152">
        <v>275317</v>
      </c>
      <c r="D18" s="152">
        <v>59622</v>
      </c>
      <c r="E18" s="672">
        <f t="shared" si="0"/>
        <v>0.78344235917142779</v>
      </c>
      <c r="F18" s="150">
        <v>6.4000000000000001E-2</v>
      </c>
      <c r="G18" s="151"/>
      <c r="H18" s="151"/>
    </row>
    <row r="19" spans="1:12" s="15" customFormat="1" ht="18" customHeight="1" x14ac:dyDescent="0.2">
      <c r="A19" s="146">
        <v>1994</v>
      </c>
      <c r="B19" s="152">
        <v>308515.67</v>
      </c>
      <c r="C19" s="152">
        <v>384085.12</v>
      </c>
      <c r="D19" s="152">
        <v>75569.45</v>
      </c>
      <c r="E19" s="672">
        <f t="shared" si="0"/>
        <v>0.80324817061384723</v>
      </c>
      <c r="F19" s="150">
        <v>5.6500000000000002E-2</v>
      </c>
      <c r="G19" s="151"/>
      <c r="H19" s="151"/>
    </row>
    <row r="20" spans="1:12" s="15" customFormat="1" ht="18" customHeight="1" x14ac:dyDescent="0.2">
      <c r="A20" s="146">
        <v>1995</v>
      </c>
      <c r="B20" s="152">
        <v>218493.32</v>
      </c>
      <c r="C20" s="152">
        <v>255771.23</v>
      </c>
      <c r="D20" s="152">
        <v>37277.910000000003</v>
      </c>
      <c r="E20" s="672">
        <f t="shared" si="0"/>
        <v>0.85425291968920825</v>
      </c>
      <c r="F20" s="150">
        <v>7.1499999999999994E-2</v>
      </c>
      <c r="G20" s="151"/>
      <c r="H20" s="151"/>
    </row>
    <row r="21" spans="1:12" s="15" customFormat="1" ht="18" customHeight="1" x14ac:dyDescent="0.2">
      <c r="A21" s="146">
        <v>1996</v>
      </c>
      <c r="B21" s="152">
        <v>493597.16</v>
      </c>
      <c r="C21" s="152">
        <v>576667.93000000005</v>
      </c>
      <c r="D21" s="152">
        <v>83070.770000000077</v>
      </c>
      <c r="E21" s="672">
        <f t="shared" si="0"/>
        <v>0.8559469572029087</v>
      </c>
      <c r="F21" s="150">
        <v>5.2999999999999999E-2</v>
      </c>
      <c r="G21" s="151"/>
      <c r="H21" s="151"/>
    </row>
    <row r="22" spans="1:12" s="15" customFormat="1" ht="18" customHeight="1" x14ac:dyDescent="0.2">
      <c r="A22" s="146">
        <v>1997</v>
      </c>
      <c r="B22" s="152">
        <v>353823</v>
      </c>
      <c r="C22" s="152">
        <v>401729</v>
      </c>
      <c r="D22" s="152">
        <v>47906</v>
      </c>
      <c r="E22" s="672">
        <f t="shared" si="0"/>
        <v>0.88075045615327741</v>
      </c>
      <c r="F22" s="150">
        <v>5.8000000000000003E-2</v>
      </c>
      <c r="G22" s="151"/>
      <c r="H22" s="151"/>
    </row>
    <row r="23" spans="1:12" s="15" customFormat="1" ht="18" customHeight="1" x14ac:dyDescent="0.2">
      <c r="A23" s="146">
        <v>1998</v>
      </c>
      <c r="B23" s="152">
        <v>358514</v>
      </c>
      <c r="C23" s="152">
        <v>407756</v>
      </c>
      <c r="D23" s="152">
        <v>49242</v>
      </c>
      <c r="E23" s="672">
        <f t="shared" si="0"/>
        <v>0.87923660228175671</v>
      </c>
      <c r="F23" s="150">
        <v>5.3999999999999999E-2</v>
      </c>
      <c r="G23" s="673"/>
      <c r="H23" s="151"/>
    </row>
    <row r="24" spans="1:12" s="15" customFormat="1" ht="18" customHeight="1" x14ac:dyDescent="0.2">
      <c r="A24" s="146">
        <v>1999</v>
      </c>
      <c r="B24" s="152">
        <v>413445.94</v>
      </c>
      <c r="C24" s="152">
        <v>467683.29</v>
      </c>
      <c r="D24" s="152">
        <v>54237.35</v>
      </c>
      <c r="E24" s="672">
        <f t="shared" si="0"/>
        <v>0.88402974585643213</v>
      </c>
      <c r="F24" s="150">
        <v>5.2999999999999999E-2</v>
      </c>
      <c r="G24" s="673"/>
      <c r="H24" s="151"/>
    </row>
    <row r="25" spans="1:12" s="15" customFormat="1" ht="18" customHeight="1" x14ac:dyDescent="0.2">
      <c r="A25" s="146">
        <v>2000</v>
      </c>
      <c r="B25" s="152">
        <v>63217.98</v>
      </c>
      <c r="C25" s="152">
        <v>69783.679999999993</v>
      </c>
      <c r="D25" s="152">
        <v>6565.6999999999898</v>
      </c>
      <c r="E25" s="672">
        <f t="shared" si="0"/>
        <v>0.90591353164522148</v>
      </c>
      <c r="F25" s="150">
        <v>7.0000000000000007E-2</v>
      </c>
      <c r="G25" s="673"/>
      <c r="H25" s="151"/>
    </row>
    <row r="26" spans="1:12" s="15" customFormat="1" ht="18" customHeight="1" x14ac:dyDescent="0.2">
      <c r="A26" s="146">
        <v>2001</v>
      </c>
      <c r="B26" s="152">
        <v>308513.68</v>
      </c>
      <c r="C26" s="152">
        <v>347077.89</v>
      </c>
      <c r="D26" s="152">
        <v>38564.21</v>
      </c>
      <c r="E26" s="672">
        <f t="shared" si="0"/>
        <v>0.88888888888888884</v>
      </c>
      <c r="F26" s="150">
        <v>6.4000000000000001E-2</v>
      </c>
      <c r="G26" s="673"/>
      <c r="H26" s="151"/>
    </row>
    <row r="27" spans="1:12" s="15" customFormat="1" ht="18" customHeight="1" x14ac:dyDescent="0.2">
      <c r="A27" s="146">
        <v>2002</v>
      </c>
      <c r="B27" s="152">
        <v>778351</v>
      </c>
      <c r="C27" s="152">
        <v>920925.2</v>
      </c>
      <c r="D27" s="152">
        <v>142573</v>
      </c>
      <c r="E27" s="672">
        <f t="shared" si="0"/>
        <v>0.84518373479192455</v>
      </c>
      <c r="F27" s="150">
        <v>5.7000000000000002E-2</v>
      </c>
      <c r="G27" s="673"/>
      <c r="H27" s="151"/>
    </row>
    <row r="28" spans="1:12" s="15" customFormat="1" ht="18" customHeight="1" x14ac:dyDescent="0.2">
      <c r="A28" s="146">
        <v>2003</v>
      </c>
      <c r="B28" s="152">
        <v>1069966</v>
      </c>
      <c r="C28" s="152">
        <v>1368962</v>
      </c>
      <c r="D28" s="152">
        <v>298996.13</v>
      </c>
      <c r="E28" s="672">
        <f t="shared" si="0"/>
        <v>0.78158926252153094</v>
      </c>
      <c r="F28" s="150">
        <v>0.05</v>
      </c>
      <c r="G28" s="673"/>
      <c r="H28" s="151"/>
    </row>
    <row r="29" spans="1:12" s="15" customFormat="1" ht="18" customHeight="1" x14ac:dyDescent="0.2">
      <c r="A29" s="146">
        <v>2004</v>
      </c>
      <c r="B29" s="152">
        <v>1229811.01</v>
      </c>
      <c r="C29" s="152">
        <v>1551642.12</v>
      </c>
      <c r="D29" s="152">
        <v>321831</v>
      </c>
      <c r="E29" s="672">
        <f t="shared" si="0"/>
        <v>0.79258676607721879</v>
      </c>
      <c r="F29" s="150">
        <v>0.04</v>
      </c>
      <c r="G29" s="25"/>
      <c r="H29" s="25"/>
      <c r="I29" s="1"/>
      <c r="J29" s="1"/>
      <c r="K29" s="1"/>
      <c r="L29" s="1"/>
    </row>
    <row r="30" spans="1:12" ht="18" customHeight="1" x14ac:dyDescent="0.2">
      <c r="A30" s="146">
        <v>2005</v>
      </c>
      <c r="B30" s="152">
        <v>1197558.3999999999</v>
      </c>
      <c r="C30" s="152">
        <v>1480511.5</v>
      </c>
      <c r="D30" s="152">
        <v>282953.09999999998</v>
      </c>
      <c r="E30" s="672">
        <f t="shared" si="0"/>
        <v>0.80888152506751887</v>
      </c>
      <c r="F30" s="150">
        <v>3.9E-2</v>
      </c>
    </row>
    <row r="31" spans="1:12" ht="18" customHeight="1" x14ac:dyDescent="0.2">
      <c r="A31" s="146">
        <v>2006</v>
      </c>
      <c r="B31" s="152">
        <v>971052.22</v>
      </c>
      <c r="C31" s="152">
        <v>1156935.32</v>
      </c>
      <c r="D31" s="152">
        <v>185883.1</v>
      </c>
      <c r="E31" s="672">
        <f t="shared" si="0"/>
        <v>0.83933146755343235</v>
      </c>
      <c r="F31" s="150">
        <v>4.4999999999999998E-2</v>
      </c>
    </row>
    <row r="32" spans="1:12" ht="18" customHeight="1" x14ac:dyDescent="0.2">
      <c r="A32" s="146">
        <v>2007</v>
      </c>
      <c r="B32" s="153">
        <v>792766.62</v>
      </c>
      <c r="C32" s="152">
        <v>909028.92</v>
      </c>
      <c r="D32" s="152">
        <v>116163.43</v>
      </c>
      <c r="E32" s="672">
        <f t="shared" si="0"/>
        <v>0.87210274894224482</v>
      </c>
      <c r="F32" s="150">
        <v>4.99E-2</v>
      </c>
    </row>
    <row r="33" spans="1:12" ht="18" customHeight="1" x14ac:dyDescent="0.2">
      <c r="A33" s="146">
        <v>2008</v>
      </c>
      <c r="B33" s="153">
        <v>698799.46</v>
      </c>
      <c r="C33" s="152">
        <v>783731.08</v>
      </c>
      <c r="D33" s="152">
        <v>84931.63</v>
      </c>
      <c r="E33" s="672">
        <f t="shared" si="0"/>
        <v>0.89163168060146347</v>
      </c>
      <c r="F33" s="150">
        <v>5.3699999999999998E-2</v>
      </c>
    </row>
    <row r="34" spans="1:12" ht="18" customHeight="1" x14ac:dyDescent="0.2">
      <c r="A34" s="146">
        <v>2009</v>
      </c>
      <c r="B34" s="153">
        <v>1376305.65</v>
      </c>
      <c r="C34" s="152">
        <v>1790608.23</v>
      </c>
      <c r="D34" s="152">
        <v>414302.58</v>
      </c>
      <c r="E34" s="672">
        <f>+B34/C34</f>
        <v>0.76862466448062727</v>
      </c>
      <c r="F34" s="150">
        <v>5.3800000000000001E-2</v>
      </c>
    </row>
    <row r="35" spans="1:12" ht="18" customHeight="1" x14ac:dyDescent="0.2">
      <c r="A35" s="146">
        <v>2010</v>
      </c>
      <c r="B35" s="153">
        <v>1576484.85</v>
      </c>
      <c r="C35" s="152">
        <v>2025438.95</v>
      </c>
      <c r="D35" s="152">
        <f>+C35-B35</f>
        <v>448954.09999999986</v>
      </c>
      <c r="E35" s="672">
        <f>+B35/C35</f>
        <v>0.77834231932786724</v>
      </c>
      <c r="F35" s="150">
        <v>4.5199999999999997E-2</v>
      </c>
    </row>
    <row r="36" spans="1:12" ht="18" customHeight="1" x14ac:dyDescent="0.2">
      <c r="A36" s="146">
        <v>2011</v>
      </c>
      <c r="B36" s="153">
        <v>1694339.19</v>
      </c>
      <c r="C36" s="152">
        <v>2090684.8</v>
      </c>
      <c r="D36" s="152">
        <f>+C36-B36</f>
        <v>396345.6100000001</v>
      </c>
      <c r="E36" s="672">
        <f t="shared" si="0"/>
        <v>0.81042306807798092</v>
      </c>
      <c r="F36" s="150">
        <v>4.2599999999999999E-2</v>
      </c>
      <c r="I36" s="25"/>
      <c r="J36" s="25"/>
      <c r="K36" s="25"/>
      <c r="L36" s="25"/>
    </row>
    <row r="37" spans="1:12" ht="18" customHeight="1" thickBot="1" x14ac:dyDescent="0.25">
      <c r="A37" s="154" t="s">
        <v>280</v>
      </c>
      <c r="B37" s="674">
        <v>1935907</v>
      </c>
      <c r="C37" s="155">
        <v>2759325</v>
      </c>
      <c r="D37" s="155">
        <v>823419</v>
      </c>
      <c r="E37" s="675">
        <f t="shared" si="0"/>
        <v>0.70158716352731199</v>
      </c>
      <c r="F37" s="156">
        <v>2.9499999999999998E-2</v>
      </c>
      <c r="G37" s="650"/>
      <c r="H37"/>
      <c r="I37"/>
      <c r="J37"/>
      <c r="K37"/>
      <c r="L37"/>
    </row>
    <row r="38" spans="1:12" customFormat="1" ht="10.5" customHeight="1" x14ac:dyDescent="0.2">
      <c r="A38" s="454"/>
      <c r="B38" s="22"/>
      <c r="C38" s="22"/>
      <c r="D38" s="22"/>
      <c r="E38" s="22"/>
      <c r="F38" s="22"/>
      <c r="G38" s="324"/>
    </row>
    <row r="39" spans="1:12" customFormat="1" x14ac:dyDescent="0.2">
      <c r="A39" s="324" t="s">
        <v>281</v>
      </c>
      <c r="B39" s="324"/>
      <c r="C39" s="324"/>
      <c r="D39" s="324"/>
      <c r="E39" s="324"/>
      <c r="F39" s="324"/>
      <c r="G39" s="324"/>
    </row>
    <row r="40" spans="1:12" customFormat="1" x14ac:dyDescent="0.2">
      <c r="A40" s="324" t="s">
        <v>676</v>
      </c>
      <c r="B40" s="324"/>
      <c r="C40" s="324"/>
      <c r="D40" s="324"/>
      <c r="E40" s="324"/>
      <c r="F40" s="324"/>
      <c r="G40" s="324"/>
      <c r="H40" s="2"/>
      <c r="I40" s="2"/>
      <c r="J40" s="2"/>
      <c r="K40" s="2"/>
      <c r="L40" s="2"/>
    </row>
    <row r="41" spans="1:12" s="2" customFormat="1" x14ac:dyDescent="0.2">
      <c r="A41" s="324" t="s">
        <v>8</v>
      </c>
      <c r="B41" s="324"/>
      <c r="C41" s="324"/>
      <c r="D41" s="324"/>
      <c r="E41" s="324"/>
      <c r="F41" s="324"/>
      <c r="G41" s="326"/>
      <c r="H41"/>
      <c r="I41"/>
      <c r="J41"/>
      <c r="K41"/>
      <c r="L41"/>
    </row>
    <row r="42" spans="1:12" customFormat="1" ht="38.25" customHeight="1" x14ac:dyDescent="0.2">
      <c r="A42" s="2785" t="s">
        <v>677</v>
      </c>
      <c r="B42" s="2785"/>
      <c r="C42" s="2785"/>
      <c r="D42" s="2785"/>
      <c r="E42" s="2785"/>
      <c r="F42" s="2785"/>
      <c r="G42" s="326"/>
      <c r="H42" s="1"/>
      <c r="I42" s="1"/>
      <c r="J42" s="1"/>
      <c r="K42" s="1"/>
      <c r="L42" s="1"/>
    </row>
    <row r="43" spans="1:12" ht="26.25" customHeight="1" x14ac:dyDescent="0.2">
      <c r="A43" s="2785" t="s">
        <v>678</v>
      </c>
      <c r="B43" s="2785"/>
      <c r="C43" s="2785"/>
      <c r="D43" s="2785"/>
      <c r="E43" s="2785"/>
      <c r="F43" s="2785"/>
      <c r="G43" s="326"/>
    </row>
    <row r="44" spans="1:12" x14ac:dyDescent="0.2">
      <c r="A44" s="326"/>
      <c r="B44" s="326"/>
      <c r="C44" s="326"/>
      <c r="D44" s="326"/>
      <c r="E44" s="326"/>
      <c r="F44" s="326"/>
    </row>
    <row r="45" spans="1:12" x14ac:dyDescent="0.2">
      <c r="A45" s="90"/>
      <c r="B45" s="25"/>
      <c r="C45" s="25"/>
      <c r="D45" s="25"/>
      <c r="E45" s="140"/>
    </row>
    <row r="46" spans="1:12" x14ac:dyDescent="0.2">
      <c r="A46" s="25"/>
      <c r="B46" s="25"/>
      <c r="C46" s="25"/>
      <c r="D46" s="25"/>
      <c r="E46" s="140"/>
    </row>
    <row r="47" spans="1:12" x14ac:dyDescent="0.2">
      <c r="B47" s="178"/>
      <c r="D47" s="676"/>
      <c r="E47" s="1" t="s">
        <v>15</v>
      </c>
      <c r="F47" s="1"/>
    </row>
    <row r="48" spans="1:12" x14ac:dyDescent="0.2">
      <c r="B48"/>
      <c r="C48"/>
      <c r="D48" s="677"/>
      <c r="E48"/>
    </row>
    <row r="49" spans="1:7" x14ac:dyDescent="0.2">
      <c r="B49"/>
      <c r="C49"/>
      <c r="D49"/>
      <c r="E49"/>
    </row>
    <row r="50" spans="1:7" x14ac:dyDescent="0.2">
      <c r="B50"/>
      <c r="C50"/>
      <c r="D50"/>
      <c r="E50"/>
    </row>
    <row r="51" spans="1:7" x14ac:dyDescent="0.2">
      <c r="B51"/>
      <c r="C51"/>
      <c r="D51"/>
      <c r="E51"/>
      <c r="G51"/>
    </row>
    <row r="52" spans="1:7" x14ac:dyDescent="0.2">
      <c r="B52"/>
      <c r="C52"/>
      <c r="D52"/>
      <c r="E52"/>
      <c r="G52" s="678"/>
    </row>
    <row r="53" spans="1:7" x14ac:dyDescent="0.2">
      <c r="G53" s="678"/>
    </row>
    <row r="54" spans="1:7" x14ac:dyDescent="0.2">
      <c r="G54" s="678"/>
    </row>
    <row r="55" spans="1:7" x14ac:dyDescent="0.2">
      <c r="G55"/>
    </row>
    <row r="59" spans="1:7" x14ac:dyDescent="0.2">
      <c r="A59" s="669"/>
      <c r="F59" s="669"/>
    </row>
  </sheetData>
  <mergeCells count="6">
    <mergeCell ref="A43:F43"/>
    <mergeCell ref="A2:F2"/>
    <mergeCell ref="A3:F3"/>
    <mergeCell ref="A4:F4"/>
    <mergeCell ref="A42:F42"/>
    <mergeCell ref="A6:A9"/>
  </mergeCells>
  <printOptions horizontalCentered="1"/>
  <pageMargins left="0.7" right="0.7" top="0.75" bottom="0.75" header="0.3" footer="0.3"/>
  <pageSetup scale="7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pageSetUpPr fitToPage="1"/>
  </sheetPr>
  <dimension ref="A1:G44"/>
  <sheetViews>
    <sheetView workbookViewId="0">
      <selection activeCell="B38" sqref="B38"/>
    </sheetView>
  </sheetViews>
  <sheetFormatPr defaultRowHeight="12.75" x14ac:dyDescent="0.2"/>
  <cols>
    <col min="1" max="6" width="23.5703125" customWidth="1"/>
    <col min="7" max="7" width="27.85546875" customWidth="1"/>
  </cols>
  <sheetData>
    <row r="1" spans="1:7" x14ac:dyDescent="0.2">
      <c r="A1" s="1552"/>
      <c r="B1" s="1632"/>
      <c r="C1" s="1632"/>
      <c r="D1" s="1632"/>
      <c r="E1" s="1632"/>
      <c r="F1" s="1565"/>
    </row>
    <row r="2" spans="1:7" ht="23.25" x14ac:dyDescent="0.35">
      <c r="A2" s="2305" t="s">
        <v>574</v>
      </c>
      <c r="B2" s="2306"/>
      <c r="C2" s="2306"/>
      <c r="D2" s="2306"/>
      <c r="E2" s="2306"/>
      <c r="F2" s="2307"/>
    </row>
    <row r="3" spans="1:7" ht="20.25" x14ac:dyDescent="0.3">
      <c r="A3" s="2265" t="s">
        <v>575</v>
      </c>
      <c r="B3" s="2266"/>
      <c r="C3" s="2266"/>
      <c r="D3" s="2266"/>
      <c r="E3" s="2266"/>
      <c r="F3" s="2267"/>
    </row>
    <row r="4" spans="1:7" ht="20.25" x14ac:dyDescent="0.3">
      <c r="A4" s="2265" t="s">
        <v>205</v>
      </c>
      <c r="B4" s="2266"/>
      <c r="C4" s="2266"/>
      <c r="D4" s="2266"/>
      <c r="E4" s="2266"/>
      <c r="F4" s="2267"/>
    </row>
    <row r="5" spans="1:7" x14ac:dyDescent="0.2">
      <c r="A5" s="1564"/>
      <c r="B5" s="1633"/>
      <c r="C5" s="1633"/>
      <c r="D5" s="1633"/>
      <c r="E5" s="1633"/>
      <c r="F5" s="1566"/>
    </row>
    <row r="6" spans="1:7" x14ac:dyDescent="0.2">
      <c r="A6" s="2791" t="s">
        <v>785</v>
      </c>
      <c r="B6" s="879"/>
      <c r="C6" s="880"/>
      <c r="D6" s="880"/>
      <c r="E6" s="881"/>
      <c r="F6" s="882"/>
      <c r="G6" s="25"/>
    </row>
    <row r="7" spans="1:7" ht="15.75" x14ac:dyDescent="0.25">
      <c r="A7" s="2792"/>
      <c r="B7" s="1061" t="s">
        <v>122</v>
      </c>
      <c r="C7" s="1071" t="s">
        <v>123</v>
      </c>
      <c r="D7" s="1071" t="s">
        <v>126</v>
      </c>
      <c r="E7" s="1070" t="s">
        <v>145</v>
      </c>
      <c r="F7" s="1068" t="s">
        <v>817</v>
      </c>
      <c r="G7" s="25"/>
    </row>
    <row r="8" spans="1:7" x14ac:dyDescent="0.2">
      <c r="A8" s="2792"/>
      <c r="B8" s="884" t="s">
        <v>24</v>
      </c>
      <c r="C8" s="885" t="s">
        <v>24</v>
      </c>
      <c r="D8" s="886" t="s">
        <v>24</v>
      </c>
      <c r="E8" s="1676"/>
      <c r="F8" s="883"/>
      <c r="G8" s="25"/>
    </row>
    <row r="9" spans="1:7" ht="7.5" customHeight="1" thickBot="1" x14ac:dyDescent="0.25">
      <c r="A9" s="2793"/>
      <c r="B9" s="1779"/>
      <c r="C9" s="1780"/>
      <c r="D9" s="1780"/>
      <c r="E9" s="1780"/>
      <c r="F9" s="1782"/>
      <c r="G9" s="25"/>
    </row>
    <row r="10" spans="1:7" x14ac:dyDescent="0.2">
      <c r="A10" s="679"/>
      <c r="B10" s="167"/>
      <c r="C10" s="144"/>
      <c r="D10" s="145"/>
      <c r="E10" s="145"/>
      <c r="F10" s="2027"/>
    </row>
    <row r="11" spans="1:7" x14ac:dyDescent="0.2">
      <c r="A11" s="146">
        <v>1980</v>
      </c>
      <c r="B11" s="680">
        <v>205970</v>
      </c>
      <c r="C11" s="680">
        <v>138076</v>
      </c>
      <c r="D11" s="680">
        <v>67894</v>
      </c>
      <c r="E11" s="672">
        <v>1.4917147078420581</v>
      </c>
      <c r="F11" s="150">
        <v>8.5000000000000006E-2</v>
      </c>
    </row>
    <row r="12" spans="1:7" x14ac:dyDescent="0.2">
      <c r="A12" s="146"/>
      <c r="B12" s="681"/>
      <c r="C12" s="681"/>
      <c r="D12" s="681"/>
      <c r="E12" s="149"/>
      <c r="F12" s="150"/>
    </row>
    <row r="13" spans="1:7" x14ac:dyDescent="0.2">
      <c r="A13" s="146">
        <v>1985</v>
      </c>
      <c r="B13" s="681">
        <v>471951</v>
      </c>
      <c r="C13" s="681">
        <v>268713</v>
      </c>
      <c r="D13" s="681">
        <v>203238</v>
      </c>
      <c r="E13" s="672">
        <f>+B13/C13</f>
        <v>1.756338547074388</v>
      </c>
      <c r="F13" s="150">
        <v>9.7500000000000003E-2</v>
      </c>
    </row>
    <row r="14" spans="1:7" x14ac:dyDescent="0.2">
      <c r="A14" s="146"/>
      <c r="B14" s="681"/>
      <c r="C14" s="681"/>
      <c r="D14" s="681"/>
      <c r="E14" s="672" t="s">
        <v>15</v>
      </c>
      <c r="F14" s="150"/>
    </row>
    <row r="15" spans="1:7" ht="17.25" customHeight="1" x14ac:dyDescent="0.2">
      <c r="A15" s="146">
        <v>1990</v>
      </c>
      <c r="B15" s="681">
        <v>742063</v>
      </c>
      <c r="C15" s="681">
        <v>473289</v>
      </c>
      <c r="D15" s="681">
        <v>268773</v>
      </c>
      <c r="E15" s="672">
        <f t="shared" ref="E15:E37" si="0">+B15/C15</f>
        <v>1.5678855836497363</v>
      </c>
      <c r="F15" s="150">
        <v>7.2499999999999995E-2</v>
      </c>
    </row>
    <row r="16" spans="1:7" ht="17.25" customHeight="1" x14ac:dyDescent="0.2">
      <c r="A16" s="146">
        <v>1991</v>
      </c>
      <c r="B16" s="681">
        <v>700950</v>
      </c>
      <c r="C16" s="681">
        <v>506110</v>
      </c>
      <c r="D16" s="681">
        <v>194840</v>
      </c>
      <c r="E16" s="672">
        <f t="shared" si="0"/>
        <v>1.3849755981901168</v>
      </c>
      <c r="F16" s="150">
        <v>7.2499999999999995E-2</v>
      </c>
    </row>
    <row r="17" spans="1:7" ht="17.25" customHeight="1" x14ac:dyDescent="0.2">
      <c r="A17" s="146">
        <v>1992</v>
      </c>
      <c r="B17" s="681">
        <v>743350</v>
      </c>
      <c r="C17" s="681">
        <v>551520</v>
      </c>
      <c r="D17" s="681">
        <v>191829</v>
      </c>
      <c r="E17" s="672">
        <f t="shared" si="0"/>
        <v>1.3478205686103859</v>
      </c>
      <c r="F17" s="150">
        <v>6.25E-2</v>
      </c>
    </row>
    <row r="18" spans="1:7" ht="17.25" customHeight="1" x14ac:dyDescent="0.2">
      <c r="A18" s="146">
        <v>1993</v>
      </c>
      <c r="B18" s="681">
        <v>736277</v>
      </c>
      <c r="C18" s="681">
        <v>569486</v>
      </c>
      <c r="D18" s="681">
        <v>166791</v>
      </c>
      <c r="E18" s="672">
        <f t="shared" si="0"/>
        <v>1.292879895203745</v>
      </c>
      <c r="F18" s="150">
        <v>6.4000000000000001E-2</v>
      </c>
    </row>
    <row r="19" spans="1:7" ht="17.25" customHeight="1" x14ac:dyDescent="0.2">
      <c r="A19" s="146">
        <v>1994</v>
      </c>
      <c r="B19" s="681">
        <v>692612.87</v>
      </c>
      <c r="C19" s="681">
        <v>552613.27</v>
      </c>
      <c r="D19" s="681">
        <v>139999.6</v>
      </c>
      <c r="E19" s="672">
        <f t="shared" si="0"/>
        <v>1.2533410028318719</v>
      </c>
      <c r="F19" s="150">
        <v>5.6500000000000002E-2</v>
      </c>
    </row>
    <row r="20" spans="1:7" ht="17.25" customHeight="1" x14ac:dyDescent="0.2">
      <c r="A20" s="146">
        <v>1995</v>
      </c>
      <c r="B20" s="681">
        <v>814009.39</v>
      </c>
      <c r="C20" s="681">
        <v>631959.04000000004</v>
      </c>
      <c r="D20" s="681">
        <v>182050.35</v>
      </c>
      <c r="E20" s="672">
        <f t="shared" si="0"/>
        <v>1.2880730213147991</v>
      </c>
      <c r="F20" s="150">
        <v>7.1499999999999994E-2</v>
      </c>
    </row>
    <row r="21" spans="1:7" ht="17.25" customHeight="1" x14ac:dyDescent="0.2">
      <c r="A21" s="146">
        <v>1996</v>
      </c>
      <c r="B21" s="681">
        <v>704623.6</v>
      </c>
      <c r="C21" s="681">
        <v>557525.96</v>
      </c>
      <c r="D21" s="681">
        <v>147097.64000000001</v>
      </c>
      <c r="E21" s="672">
        <f t="shared" si="0"/>
        <v>1.2638399833435559</v>
      </c>
      <c r="F21" s="150">
        <v>5.2999999999999999E-2</v>
      </c>
    </row>
    <row r="22" spans="1:7" ht="17.25" customHeight="1" x14ac:dyDescent="0.2">
      <c r="A22" s="146">
        <v>1997</v>
      </c>
      <c r="B22" s="681">
        <v>1014365</v>
      </c>
      <c r="C22" s="681">
        <v>790494</v>
      </c>
      <c r="D22" s="681">
        <v>223871</v>
      </c>
      <c r="E22" s="672">
        <f t="shared" si="0"/>
        <v>1.2832039205863675</v>
      </c>
      <c r="F22" s="150">
        <v>5.8000000000000003E-2</v>
      </c>
    </row>
    <row r="23" spans="1:7" ht="17.25" customHeight="1" x14ac:dyDescent="0.2">
      <c r="A23" s="146">
        <v>1998</v>
      </c>
      <c r="B23" s="681">
        <v>1132974</v>
      </c>
      <c r="C23" s="681">
        <v>876969</v>
      </c>
      <c r="D23" s="681">
        <v>256005</v>
      </c>
      <c r="E23" s="672">
        <f t="shared" si="0"/>
        <v>1.2919202389138043</v>
      </c>
      <c r="F23" s="150">
        <v>5.3999999999999999E-2</v>
      </c>
    </row>
    <row r="24" spans="1:7" ht="17.25" customHeight="1" x14ac:dyDescent="0.2">
      <c r="A24" s="146">
        <v>1999</v>
      </c>
      <c r="B24" s="681">
        <v>1279309.21</v>
      </c>
      <c r="C24" s="681">
        <v>987785.33</v>
      </c>
      <c r="D24" s="681">
        <v>291523.88</v>
      </c>
      <c r="E24" s="672">
        <f t="shared" si="0"/>
        <v>1.2951287806633047</v>
      </c>
      <c r="F24" s="150">
        <v>5.2999999999999999E-2</v>
      </c>
    </row>
    <row r="25" spans="1:7" ht="17.25" customHeight="1" x14ac:dyDescent="0.2">
      <c r="A25" s="146">
        <v>2000</v>
      </c>
      <c r="B25" s="681">
        <v>1772966.17</v>
      </c>
      <c r="C25" s="681">
        <v>1201563.3600000001</v>
      </c>
      <c r="D25" s="681">
        <v>571402.81000000006</v>
      </c>
      <c r="E25" s="672">
        <f t="shared" si="0"/>
        <v>1.4755494624935965</v>
      </c>
      <c r="F25" s="150">
        <v>7.0000000000000007E-2</v>
      </c>
    </row>
    <row r="26" spans="1:7" ht="17.25" customHeight="1" x14ac:dyDescent="0.2">
      <c r="A26" s="146">
        <v>2001</v>
      </c>
      <c r="B26" s="681">
        <v>1406019.89</v>
      </c>
      <c r="C26" s="681">
        <v>1027337.97</v>
      </c>
      <c r="D26" s="681">
        <v>378681.91</v>
      </c>
      <c r="E26" s="672">
        <f t="shared" si="0"/>
        <v>1.3686050073667577</v>
      </c>
      <c r="F26" s="150">
        <v>6.4000000000000001E-2</v>
      </c>
      <c r="G26" s="677"/>
    </row>
    <row r="27" spans="1:7" ht="17.25" customHeight="1" x14ac:dyDescent="0.2">
      <c r="A27" s="146">
        <v>2002</v>
      </c>
      <c r="B27" s="681">
        <v>666425.56999999995</v>
      </c>
      <c r="C27" s="681">
        <v>514632.58</v>
      </c>
      <c r="D27" s="681">
        <v>151792.99</v>
      </c>
      <c r="E27" s="672">
        <f t="shared" si="0"/>
        <v>1.2949541010403964</v>
      </c>
      <c r="F27" s="150">
        <v>5.7000000000000002E-2</v>
      </c>
      <c r="G27" s="677"/>
    </row>
    <row r="28" spans="1:7" ht="17.25" customHeight="1" x14ac:dyDescent="0.2">
      <c r="A28" s="146">
        <v>2003</v>
      </c>
      <c r="B28" s="681">
        <v>302524</v>
      </c>
      <c r="C28" s="681">
        <v>251645</v>
      </c>
      <c r="D28" s="681">
        <v>50879</v>
      </c>
      <c r="E28" s="672">
        <f t="shared" si="0"/>
        <v>1.2021856186294184</v>
      </c>
      <c r="F28" s="150">
        <v>0.05</v>
      </c>
      <c r="G28" s="677"/>
    </row>
    <row r="29" spans="1:7" ht="17.25" customHeight="1" x14ac:dyDescent="0.2">
      <c r="A29" s="146">
        <v>2004</v>
      </c>
      <c r="B29" s="681">
        <v>360246</v>
      </c>
      <c r="C29" s="681">
        <v>308872</v>
      </c>
      <c r="D29" s="681">
        <v>51373</v>
      </c>
      <c r="E29" s="672">
        <f t="shared" si="0"/>
        <v>1.1663277992177989</v>
      </c>
      <c r="F29" s="150">
        <v>0.04</v>
      </c>
      <c r="G29" s="677"/>
    </row>
    <row r="30" spans="1:7" ht="17.25" customHeight="1" x14ac:dyDescent="0.2">
      <c r="A30" s="146">
        <v>2005</v>
      </c>
      <c r="B30" s="681">
        <v>531297</v>
      </c>
      <c r="C30" s="681">
        <v>466082</v>
      </c>
      <c r="D30" s="681">
        <v>65215</v>
      </c>
      <c r="E30" s="672">
        <f t="shared" si="0"/>
        <v>1.1399217305109401</v>
      </c>
      <c r="F30" s="150">
        <v>3.9E-2</v>
      </c>
      <c r="G30" s="677"/>
    </row>
    <row r="31" spans="1:7" ht="17.25" customHeight="1" x14ac:dyDescent="0.2">
      <c r="A31" s="146">
        <v>2006</v>
      </c>
      <c r="B31" s="681">
        <v>869129.24</v>
      </c>
      <c r="C31" s="681">
        <v>753627.44</v>
      </c>
      <c r="D31" s="681">
        <v>115501.8</v>
      </c>
      <c r="E31" s="672">
        <f t="shared" si="0"/>
        <v>1.1532611392175425</v>
      </c>
      <c r="F31" s="150">
        <v>4.4999999999999998E-2</v>
      </c>
      <c r="G31" s="677"/>
    </row>
    <row r="32" spans="1:7" ht="17.25" customHeight="1" x14ac:dyDescent="0.2">
      <c r="A32" s="335">
        <v>2007</v>
      </c>
      <c r="B32" s="682">
        <v>1278393.3899999999</v>
      </c>
      <c r="C32" s="681">
        <v>955928.78</v>
      </c>
      <c r="D32" s="681">
        <v>251844.28</v>
      </c>
      <c r="E32" s="672">
        <f t="shared" si="0"/>
        <v>1.3373312078751305</v>
      </c>
      <c r="F32" s="150">
        <v>4.99E-2</v>
      </c>
    </row>
    <row r="33" spans="1:7" ht="17.25" customHeight="1" x14ac:dyDescent="0.2">
      <c r="A33" s="335">
        <v>2008</v>
      </c>
      <c r="B33" s="682">
        <v>1336475.98</v>
      </c>
      <c r="C33" s="681">
        <v>1105325.6200000001</v>
      </c>
      <c r="D33" s="681">
        <v>231150.35</v>
      </c>
      <c r="E33" s="672">
        <f t="shared" si="0"/>
        <v>1.2091242216931513</v>
      </c>
      <c r="F33" s="150">
        <v>5.3699999999999998E-2</v>
      </c>
    </row>
    <row r="34" spans="1:7" ht="17.25" customHeight="1" x14ac:dyDescent="0.2">
      <c r="A34" s="335">
        <v>2009</v>
      </c>
      <c r="B34" s="682">
        <v>185002.44</v>
      </c>
      <c r="C34" s="681">
        <v>154392.9</v>
      </c>
      <c r="D34" s="681">
        <f>+B34-C34</f>
        <v>30609.540000000008</v>
      </c>
      <c r="E34" s="672">
        <f>+B34/C34</f>
        <v>1.1982574328223643</v>
      </c>
      <c r="F34" s="150">
        <v>5.3800000000000001E-2</v>
      </c>
    </row>
    <row r="35" spans="1:7" ht="17.25" customHeight="1" x14ac:dyDescent="0.2">
      <c r="A35" s="335">
        <v>2010</v>
      </c>
      <c r="B35" s="682">
        <v>207788.6</v>
      </c>
      <c r="C35" s="681">
        <v>179152.03</v>
      </c>
      <c r="D35" s="681">
        <f>+B35-C35</f>
        <v>28636.570000000007</v>
      </c>
      <c r="E35" s="672">
        <f>+B35/C35</f>
        <v>1.1598450768322301</v>
      </c>
      <c r="F35" s="150">
        <v>4.5199999999999997E-2</v>
      </c>
    </row>
    <row r="36" spans="1:7" ht="17.25" customHeight="1" x14ac:dyDescent="0.2">
      <c r="A36" s="335">
        <v>2011</v>
      </c>
      <c r="B36" s="682">
        <v>325567.12</v>
      </c>
      <c r="C36" s="681">
        <v>286577.12</v>
      </c>
      <c r="D36" s="681">
        <f>+B36-C36</f>
        <v>38990</v>
      </c>
      <c r="E36" s="672">
        <f t="shared" si="0"/>
        <v>1.1360541274195233</v>
      </c>
      <c r="F36" s="150">
        <v>4.2599999999999999E-2</v>
      </c>
    </row>
    <row r="37" spans="1:7" ht="17.25" customHeight="1" thickBot="1" x14ac:dyDescent="0.25">
      <c r="A37" s="154" t="s">
        <v>280</v>
      </c>
      <c r="B37" s="683">
        <v>114878</v>
      </c>
      <c r="C37" s="683">
        <v>99646</v>
      </c>
      <c r="D37" s="683">
        <v>15233</v>
      </c>
      <c r="E37" s="675">
        <f t="shared" si="0"/>
        <v>1.1528611283945165</v>
      </c>
      <c r="F37" s="156">
        <v>2.9499999999999998E-2</v>
      </c>
    </row>
    <row r="38" spans="1:7" x14ac:dyDescent="0.2">
      <c r="A38" s="21"/>
      <c r="B38" s="90"/>
      <c r="C38" s="90"/>
      <c r="D38" s="90"/>
      <c r="E38" s="353"/>
      <c r="F38" s="26"/>
      <c r="G38" s="324"/>
    </row>
    <row r="39" spans="1:7" x14ac:dyDescent="0.2">
      <c r="A39" s="324" t="s">
        <v>281</v>
      </c>
      <c r="B39" s="324"/>
      <c r="C39" s="324"/>
      <c r="D39" s="324"/>
      <c r="E39" s="324"/>
      <c r="F39" s="324"/>
      <c r="G39" s="324"/>
    </row>
    <row r="40" spans="1:7" s="2" customFormat="1" x14ac:dyDescent="0.2">
      <c r="A40" s="324" t="s">
        <v>676</v>
      </c>
      <c r="B40" s="324"/>
      <c r="C40" s="324"/>
      <c r="D40" s="324"/>
      <c r="E40" s="324"/>
      <c r="F40" s="324"/>
      <c r="G40" s="324"/>
    </row>
    <row r="41" spans="1:7" ht="12.75" customHeight="1" x14ac:dyDescent="0.2">
      <c r="A41" s="324" t="s">
        <v>8</v>
      </c>
      <c r="B41" s="324"/>
      <c r="C41" s="324"/>
      <c r="D41" s="324"/>
      <c r="E41" s="324"/>
      <c r="F41" s="324"/>
      <c r="G41" s="326"/>
    </row>
    <row r="42" spans="1:7" s="1" customFormat="1" ht="26.25" customHeight="1" x14ac:dyDescent="0.2">
      <c r="A42" s="2785" t="s">
        <v>674</v>
      </c>
      <c r="B42" s="2785"/>
      <c r="C42" s="2785"/>
      <c r="D42" s="2785"/>
      <c r="E42" s="2785"/>
      <c r="F42" s="2785"/>
      <c r="G42" s="326"/>
    </row>
    <row r="43" spans="1:7" ht="27" customHeight="1" x14ac:dyDescent="0.2">
      <c r="A43" s="2785" t="s">
        <v>678</v>
      </c>
      <c r="B43" s="2785"/>
      <c r="C43" s="2785"/>
      <c r="D43" s="2785"/>
      <c r="E43" s="2785"/>
      <c r="F43" s="2785"/>
      <c r="G43" s="326"/>
    </row>
    <row r="44" spans="1:7" x14ac:dyDescent="0.2">
      <c r="A44" s="326"/>
      <c r="B44" s="326"/>
      <c r="C44" s="326"/>
      <c r="D44" s="326"/>
      <c r="E44" s="326"/>
      <c r="F44" s="326"/>
    </row>
  </sheetData>
  <mergeCells count="6">
    <mergeCell ref="A43:F43"/>
    <mergeCell ref="A2:F2"/>
    <mergeCell ref="A3:F3"/>
    <mergeCell ref="A4:F4"/>
    <mergeCell ref="A42:F42"/>
    <mergeCell ref="A6:A9"/>
  </mergeCells>
  <printOptions horizontalCentered="1"/>
  <pageMargins left="0.7" right="0.7" top="0.75" bottom="0.75" header="0.3" footer="0.3"/>
  <pageSetup scale="73"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pageSetUpPr fitToPage="1"/>
  </sheetPr>
  <dimension ref="A1:J40"/>
  <sheetViews>
    <sheetView workbookViewId="0"/>
  </sheetViews>
  <sheetFormatPr defaultRowHeight="12.75" x14ac:dyDescent="0.2"/>
  <cols>
    <col min="1" max="4" width="17.5703125" customWidth="1"/>
    <col min="5" max="5" width="11.140625" customWidth="1"/>
    <col min="6" max="6" width="15.28515625" customWidth="1"/>
    <col min="7" max="7" width="12" customWidth="1"/>
    <col min="8" max="8" width="15.85546875" customWidth="1"/>
    <col min="10" max="10" width="51.7109375" customWidth="1"/>
  </cols>
  <sheetData>
    <row r="1" spans="1:10" x14ac:dyDescent="0.2">
      <c r="A1" s="1552"/>
      <c r="B1" s="1553"/>
      <c r="C1" s="1553"/>
      <c r="D1" s="1553"/>
      <c r="E1" s="1553"/>
      <c r="F1" s="1553"/>
      <c r="G1" s="1553"/>
      <c r="H1" s="1554"/>
      <c r="I1" s="1"/>
    </row>
    <row r="2" spans="1:10" ht="20.25" x14ac:dyDescent="0.3">
      <c r="A2" s="2265" t="s">
        <v>577</v>
      </c>
      <c r="B2" s="2266"/>
      <c r="C2" s="2266"/>
      <c r="D2" s="2266"/>
      <c r="E2" s="2266"/>
      <c r="F2" s="2266"/>
      <c r="G2" s="2266"/>
      <c r="H2" s="2267"/>
      <c r="I2" s="2"/>
    </row>
    <row r="3" spans="1:10" ht="18" x14ac:dyDescent="0.25">
      <c r="A3" s="2296" t="s">
        <v>139</v>
      </c>
      <c r="B3" s="2297"/>
      <c r="C3" s="2297"/>
      <c r="D3" s="2297"/>
      <c r="E3" s="2297"/>
      <c r="F3" s="2297"/>
      <c r="G3" s="2297"/>
      <c r="H3" s="2298"/>
      <c r="I3" s="1"/>
    </row>
    <row r="4" spans="1:10" ht="18" x14ac:dyDescent="0.25">
      <c r="A4" s="2296" t="s">
        <v>205</v>
      </c>
      <c r="B4" s="2297"/>
      <c r="C4" s="2297"/>
      <c r="D4" s="2297"/>
      <c r="E4" s="2297"/>
      <c r="F4" s="2297"/>
      <c r="G4" s="2297"/>
      <c r="H4" s="2298"/>
      <c r="I4" s="1"/>
    </row>
    <row r="5" spans="1:10" x14ac:dyDescent="0.2">
      <c r="A5" s="1564"/>
      <c r="B5" s="1562"/>
      <c r="C5" s="1562"/>
      <c r="D5" s="1562"/>
      <c r="E5" s="1562"/>
      <c r="F5" s="1562"/>
      <c r="G5" s="1562"/>
      <c r="H5" s="1561"/>
      <c r="I5" s="1"/>
    </row>
    <row r="6" spans="1:10" ht="21" customHeight="1" x14ac:dyDescent="0.2">
      <c r="A6" s="2791" t="s">
        <v>785</v>
      </c>
      <c r="B6" s="2795" t="s">
        <v>818</v>
      </c>
      <c r="C6" s="2797" t="s">
        <v>819</v>
      </c>
      <c r="D6" s="2797"/>
      <c r="E6" s="2797" t="s">
        <v>820</v>
      </c>
      <c r="F6" s="2797"/>
      <c r="G6" s="2797" t="s">
        <v>821</v>
      </c>
      <c r="H6" s="2799"/>
      <c r="I6" s="15"/>
    </row>
    <row r="7" spans="1:10" ht="22.5" customHeight="1" x14ac:dyDescent="0.2">
      <c r="A7" s="2792"/>
      <c r="B7" s="2796"/>
      <c r="C7" s="2798"/>
      <c r="D7" s="2798"/>
      <c r="E7" s="2798"/>
      <c r="F7" s="2798"/>
      <c r="G7" s="2798"/>
      <c r="H7" s="2800"/>
      <c r="I7" s="15"/>
    </row>
    <row r="8" spans="1:10" ht="14.25" customHeight="1" x14ac:dyDescent="0.2">
      <c r="A8" s="2792"/>
      <c r="B8" s="862" t="s">
        <v>24</v>
      </c>
      <c r="C8" s="924" t="s">
        <v>24</v>
      </c>
      <c r="D8" s="887"/>
      <c r="E8" s="924" t="s">
        <v>24</v>
      </c>
      <c r="F8" s="887"/>
      <c r="G8" s="924" t="s">
        <v>24</v>
      </c>
      <c r="H8" s="888"/>
      <c r="I8" s="31"/>
    </row>
    <row r="9" spans="1:10" ht="5.25" customHeight="1" thickBot="1" x14ac:dyDescent="0.25">
      <c r="A9" s="2793"/>
      <c r="B9" s="1912"/>
      <c r="C9" s="1915"/>
      <c r="D9" s="1916"/>
      <c r="E9" s="1915"/>
      <c r="F9" s="2141"/>
      <c r="G9" s="2141"/>
      <c r="H9" s="1917"/>
      <c r="I9" s="10"/>
    </row>
    <row r="10" spans="1:10" x14ac:dyDescent="0.2">
      <c r="A10" s="166"/>
      <c r="B10" s="167"/>
      <c r="C10" s="144"/>
      <c r="D10" s="387"/>
      <c r="E10" s="145"/>
      <c r="F10" s="145"/>
      <c r="G10" s="145"/>
      <c r="H10" s="50"/>
      <c r="I10" s="1"/>
    </row>
    <row r="11" spans="1:10" ht="15.75" customHeight="1" x14ac:dyDescent="0.2">
      <c r="A11" s="168">
        <v>1990</v>
      </c>
      <c r="B11" s="169">
        <v>35689</v>
      </c>
      <c r="C11" s="170">
        <v>14119.020224067786</v>
      </c>
      <c r="D11" s="171">
        <v>0.39561266003720436</v>
      </c>
      <c r="E11" s="170">
        <v>6487.372734546434</v>
      </c>
      <c r="F11" s="172">
        <v>0.18177513336172024</v>
      </c>
      <c r="G11" s="170">
        <v>15082.60704138578</v>
      </c>
      <c r="H11" s="173">
        <v>0.4226122066010754</v>
      </c>
      <c r="I11" s="15"/>
      <c r="J11" s="684"/>
    </row>
    <row r="12" spans="1:10" ht="15.75" customHeight="1" x14ac:dyDescent="0.2">
      <c r="A12" s="168">
        <v>1991</v>
      </c>
      <c r="B12" s="174">
        <v>34485</v>
      </c>
      <c r="C12" s="175">
        <v>14066.578842030258</v>
      </c>
      <c r="D12" s="171">
        <f>+C12/$B12</f>
        <v>0.40790427264115581</v>
      </c>
      <c r="E12" s="175">
        <v>6884.3970852274888</v>
      </c>
      <c r="F12" s="172">
        <f>+E12/$B12</f>
        <v>0.19963453922654745</v>
      </c>
      <c r="G12" s="175">
        <v>13534.024072742255</v>
      </c>
      <c r="H12" s="173">
        <f>+G12/$B12</f>
        <v>0.3924611881322968</v>
      </c>
      <c r="I12" s="15"/>
    </row>
    <row r="13" spans="1:10" ht="15.75" customHeight="1" x14ac:dyDescent="0.2">
      <c r="A13" s="168">
        <v>1992</v>
      </c>
      <c r="B13" s="174">
        <v>47528</v>
      </c>
      <c r="C13" s="175">
        <v>21610.032532094596</v>
      </c>
      <c r="D13" s="171">
        <f t="shared" ref="D13:D33" si="0">+C13/$B13</f>
        <v>0.45468003139401186</v>
      </c>
      <c r="E13" s="175">
        <v>7817.9026127436946</v>
      </c>
      <c r="F13" s="172">
        <f t="shared" ref="F13:F33" si="1">+E13/$B13</f>
        <v>0.16449046062833897</v>
      </c>
      <c r="G13" s="175">
        <v>18100.064855161712</v>
      </c>
      <c r="H13" s="173">
        <f t="shared" ref="H13:H33" si="2">+G13/$B13</f>
        <v>0.38082950797764925</v>
      </c>
      <c r="I13" s="15"/>
    </row>
    <row r="14" spans="1:10" ht="15.75" customHeight="1" x14ac:dyDescent="0.2">
      <c r="A14" s="168">
        <v>1993</v>
      </c>
      <c r="B14" s="174">
        <v>59622</v>
      </c>
      <c r="C14" s="175">
        <v>25893.810363500983</v>
      </c>
      <c r="D14" s="171">
        <f t="shared" si="0"/>
        <v>0.43429959349738323</v>
      </c>
      <c r="E14" s="175">
        <v>9336.6280037906999</v>
      </c>
      <c r="F14" s="172">
        <f t="shared" si="1"/>
        <v>0.15659702800628458</v>
      </c>
      <c r="G14" s="175">
        <v>24391.561632708319</v>
      </c>
      <c r="H14" s="173">
        <f t="shared" si="2"/>
        <v>0.40910337849633222</v>
      </c>
      <c r="I14" s="15"/>
    </row>
    <row r="15" spans="1:10" ht="15.75" customHeight="1" x14ac:dyDescent="0.2">
      <c r="A15" s="168">
        <v>1994</v>
      </c>
      <c r="B15" s="174">
        <v>75569.45</v>
      </c>
      <c r="C15" s="175">
        <v>28658.15</v>
      </c>
      <c r="D15" s="171">
        <f t="shared" si="0"/>
        <v>0.37922930496384455</v>
      </c>
      <c r="E15" s="175">
        <v>10310.09</v>
      </c>
      <c r="F15" s="172">
        <f t="shared" si="1"/>
        <v>0.13643198408880838</v>
      </c>
      <c r="G15" s="175">
        <v>36601.21</v>
      </c>
      <c r="H15" s="173">
        <f t="shared" si="2"/>
        <v>0.4843387109473471</v>
      </c>
      <c r="I15" s="15"/>
    </row>
    <row r="16" spans="1:10" ht="15.75" customHeight="1" x14ac:dyDescent="0.2">
      <c r="A16" s="168">
        <v>1995</v>
      </c>
      <c r="B16" s="174">
        <v>37277.910000000003</v>
      </c>
      <c r="C16" s="175">
        <v>6534.93</v>
      </c>
      <c r="D16" s="171">
        <f t="shared" si="0"/>
        <v>0.17530301457351014</v>
      </c>
      <c r="E16" s="175">
        <v>7920.52</v>
      </c>
      <c r="F16" s="172">
        <f t="shared" si="1"/>
        <v>0.21247221209558154</v>
      </c>
      <c r="G16" s="175">
        <v>22822.46</v>
      </c>
      <c r="H16" s="173">
        <f t="shared" si="2"/>
        <v>0.61222477333090819</v>
      </c>
      <c r="I16" s="15"/>
    </row>
    <row r="17" spans="1:10" ht="15.75" customHeight="1" x14ac:dyDescent="0.2">
      <c r="A17" s="168">
        <v>1996</v>
      </c>
      <c r="B17" s="174">
        <v>83070.77</v>
      </c>
      <c r="C17" s="175">
        <v>13850.26</v>
      </c>
      <c r="D17" s="171">
        <f t="shared" si="0"/>
        <v>0.16672844130372211</v>
      </c>
      <c r="E17" s="175">
        <v>16410.36</v>
      </c>
      <c r="F17" s="172">
        <f t="shared" si="1"/>
        <v>0.1975467423740023</v>
      </c>
      <c r="G17" s="175">
        <v>52810.15</v>
      </c>
      <c r="H17" s="173">
        <f t="shared" si="2"/>
        <v>0.63572481632227551</v>
      </c>
      <c r="I17" s="15"/>
    </row>
    <row r="18" spans="1:10" ht="15.75" customHeight="1" x14ac:dyDescent="0.2">
      <c r="A18" s="168">
        <v>1997</v>
      </c>
      <c r="B18" s="174">
        <v>47906</v>
      </c>
      <c r="C18" s="175">
        <v>7751</v>
      </c>
      <c r="D18" s="171">
        <f t="shared" si="0"/>
        <v>0.16179601720035069</v>
      </c>
      <c r="E18" s="175">
        <v>8473</v>
      </c>
      <c r="F18" s="172">
        <f t="shared" si="1"/>
        <v>0.17686719826326555</v>
      </c>
      <c r="G18" s="175">
        <v>31682</v>
      </c>
      <c r="H18" s="173">
        <f t="shared" si="2"/>
        <v>0.66133678453638378</v>
      </c>
      <c r="I18" s="15"/>
    </row>
    <row r="19" spans="1:10" ht="15.75" customHeight="1" x14ac:dyDescent="0.2">
      <c r="A19" s="168">
        <v>1998</v>
      </c>
      <c r="B19" s="174">
        <v>49242</v>
      </c>
      <c r="C19" s="175">
        <v>14432</v>
      </c>
      <c r="D19" s="171">
        <f t="shared" si="0"/>
        <v>0.29308314040859429</v>
      </c>
      <c r="E19" s="175">
        <v>6942</v>
      </c>
      <c r="F19" s="172">
        <f t="shared" si="1"/>
        <v>0.14097721457292556</v>
      </c>
      <c r="G19" s="175">
        <v>27868</v>
      </c>
      <c r="H19" s="173">
        <f t="shared" si="2"/>
        <v>0.56593964501848015</v>
      </c>
      <c r="I19" s="15"/>
    </row>
    <row r="20" spans="1:10" ht="15.75" customHeight="1" x14ac:dyDescent="0.2">
      <c r="A20" s="168">
        <v>1999</v>
      </c>
      <c r="B20" s="174">
        <v>54237.35</v>
      </c>
      <c r="C20" s="175">
        <v>11500.42</v>
      </c>
      <c r="D20" s="171">
        <f t="shared" si="0"/>
        <v>0.21203875189329863</v>
      </c>
      <c r="E20" s="175">
        <v>9018.02</v>
      </c>
      <c r="F20" s="172">
        <f t="shared" si="1"/>
        <v>0.16626955409878988</v>
      </c>
      <c r="G20" s="175">
        <v>33718.910000000003</v>
      </c>
      <c r="H20" s="173">
        <f t="shared" si="2"/>
        <v>0.62169169400791158</v>
      </c>
      <c r="I20" s="15"/>
    </row>
    <row r="21" spans="1:10" ht="15.75" customHeight="1" x14ac:dyDescent="0.2">
      <c r="A21" s="168">
        <v>2000</v>
      </c>
      <c r="B21" s="174">
        <v>6565.7</v>
      </c>
      <c r="C21" s="175">
        <v>1631.24</v>
      </c>
      <c r="D21" s="171">
        <f t="shared" si="0"/>
        <v>0.2484487564159191</v>
      </c>
      <c r="E21" s="175">
        <v>1076.77</v>
      </c>
      <c r="F21" s="172">
        <f t="shared" si="1"/>
        <v>0.16399926892791325</v>
      </c>
      <c r="G21" s="175">
        <v>3857.69</v>
      </c>
      <c r="H21" s="173">
        <f t="shared" si="2"/>
        <v>0.58755197465616771</v>
      </c>
      <c r="I21" s="15"/>
    </row>
    <row r="22" spans="1:10" ht="15.75" customHeight="1" x14ac:dyDescent="0.2">
      <c r="A22" s="168">
        <v>2001</v>
      </c>
      <c r="B22" s="174">
        <v>38564.22</v>
      </c>
      <c r="C22" s="175">
        <v>12776.29</v>
      </c>
      <c r="D22" s="171">
        <f t="shared" si="0"/>
        <v>0.33129906426215805</v>
      </c>
      <c r="E22" s="175">
        <v>7253.75</v>
      </c>
      <c r="F22" s="172">
        <f t="shared" si="1"/>
        <v>0.18809533811393048</v>
      </c>
      <c r="G22" s="175">
        <v>18534.18</v>
      </c>
      <c r="H22" s="173">
        <f t="shared" si="2"/>
        <v>0.48060559762391147</v>
      </c>
      <c r="I22" s="15"/>
    </row>
    <row r="23" spans="1:10" ht="15.75" customHeight="1" x14ac:dyDescent="0.2">
      <c r="A23" s="168">
        <v>2002</v>
      </c>
      <c r="B23" s="174">
        <v>142573.39000000001</v>
      </c>
      <c r="C23" s="175">
        <v>33691.480000000003</v>
      </c>
      <c r="D23" s="171">
        <f t="shared" si="0"/>
        <v>0.23630973493721374</v>
      </c>
      <c r="E23" s="175">
        <v>25932.85</v>
      </c>
      <c r="F23" s="172">
        <f t="shared" si="1"/>
        <v>0.1818912351035491</v>
      </c>
      <c r="G23" s="175">
        <v>82949.06</v>
      </c>
      <c r="H23" s="173">
        <f t="shared" si="2"/>
        <v>0.58179902995923705</v>
      </c>
      <c r="I23" s="15"/>
    </row>
    <row r="24" spans="1:10" ht="15.75" customHeight="1" x14ac:dyDescent="0.2">
      <c r="A24" s="168">
        <v>2003</v>
      </c>
      <c r="B24" s="174">
        <v>298996</v>
      </c>
      <c r="C24" s="175">
        <v>34922</v>
      </c>
      <c r="D24" s="171">
        <f t="shared" si="0"/>
        <v>0.11679754913109205</v>
      </c>
      <c r="E24" s="175">
        <v>59169</v>
      </c>
      <c r="F24" s="172">
        <f t="shared" si="1"/>
        <v>0.19789227949537785</v>
      </c>
      <c r="G24" s="175">
        <v>204905</v>
      </c>
      <c r="H24" s="173">
        <f t="shared" si="2"/>
        <v>0.68531017137353012</v>
      </c>
      <c r="I24" s="15"/>
    </row>
    <row r="25" spans="1:10" ht="15.75" customHeight="1" x14ac:dyDescent="0.2">
      <c r="A25" s="168">
        <v>2004</v>
      </c>
      <c r="B25" s="174">
        <v>321831</v>
      </c>
      <c r="C25" s="175">
        <v>34899</v>
      </c>
      <c r="D25" s="171">
        <f t="shared" si="0"/>
        <v>0.10843890116241132</v>
      </c>
      <c r="E25" s="175">
        <v>62414</v>
      </c>
      <c r="F25" s="172">
        <f t="shared" si="1"/>
        <v>0.19393408341645149</v>
      </c>
      <c r="G25" s="175">
        <v>224517</v>
      </c>
      <c r="H25" s="173">
        <f t="shared" si="2"/>
        <v>0.69762390820026665</v>
      </c>
      <c r="I25" s="15"/>
      <c r="J25" s="685"/>
    </row>
    <row r="26" spans="1:10" ht="15.75" customHeight="1" x14ac:dyDescent="0.2">
      <c r="A26" s="168">
        <v>2005</v>
      </c>
      <c r="B26" s="174">
        <v>282953</v>
      </c>
      <c r="C26" s="175">
        <v>29255</v>
      </c>
      <c r="D26" s="171">
        <f t="shared" si="0"/>
        <v>0.10339172936848169</v>
      </c>
      <c r="E26" s="175">
        <v>50825</v>
      </c>
      <c r="F26" s="172">
        <f t="shared" si="1"/>
        <v>0.17962347103582574</v>
      </c>
      <c r="G26" s="175">
        <v>202874</v>
      </c>
      <c r="H26" s="173">
        <f t="shared" si="2"/>
        <v>0.71698833375154181</v>
      </c>
      <c r="I26" s="15"/>
      <c r="J26" s="685"/>
    </row>
    <row r="27" spans="1:10" ht="15.75" customHeight="1" x14ac:dyDescent="0.2">
      <c r="A27" s="168">
        <v>2006</v>
      </c>
      <c r="B27" s="174">
        <v>185883.1</v>
      </c>
      <c r="C27" s="175">
        <v>23881</v>
      </c>
      <c r="D27" s="171">
        <f t="shared" si="0"/>
        <v>0.12847321784497892</v>
      </c>
      <c r="E27" s="175">
        <v>31662.560000000001</v>
      </c>
      <c r="F27" s="172">
        <f t="shared" si="1"/>
        <v>0.17033587238431036</v>
      </c>
      <c r="G27" s="175">
        <v>130339.39</v>
      </c>
      <c r="H27" s="173">
        <f t="shared" si="2"/>
        <v>0.70119010281192851</v>
      </c>
      <c r="I27" s="15"/>
      <c r="J27" s="343"/>
    </row>
    <row r="28" spans="1:10" ht="15.75" customHeight="1" x14ac:dyDescent="0.2">
      <c r="A28" s="686">
        <v>2007</v>
      </c>
      <c r="B28" s="177">
        <v>116163</v>
      </c>
      <c r="C28" s="687">
        <v>16996.89</v>
      </c>
      <c r="D28" s="171">
        <f t="shared" si="0"/>
        <v>0.14631930993517728</v>
      </c>
      <c r="E28" s="688">
        <v>19998.68</v>
      </c>
      <c r="F28" s="172">
        <f t="shared" si="1"/>
        <v>0.17216049860971222</v>
      </c>
      <c r="G28" s="175">
        <v>79168.12</v>
      </c>
      <c r="H28" s="173">
        <f t="shared" si="2"/>
        <v>0.68152613138434781</v>
      </c>
      <c r="I28" s="1"/>
    </row>
    <row r="29" spans="1:10" ht="15.75" customHeight="1" x14ac:dyDescent="0.2">
      <c r="A29" s="686">
        <v>2008</v>
      </c>
      <c r="B29" s="177">
        <f>+C29+E29+G29</f>
        <v>84931.62</v>
      </c>
      <c r="C29" s="687">
        <v>19242.240000000002</v>
      </c>
      <c r="D29" s="171">
        <f t="shared" si="0"/>
        <v>0.22656155622605578</v>
      </c>
      <c r="E29" s="688">
        <v>15396.86</v>
      </c>
      <c r="F29" s="172">
        <f t="shared" si="1"/>
        <v>0.18128536815852567</v>
      </c>
      <c r="G29" s="175">
        <v>50292.52</v>
      </c>
      <c r="H29" s="173">
        <f t="shared" si="2"/>
        <v>0.59215307561541863</v>
      </c>
      <c r="I29" s="1"/>
    </row>
    <row r="30" spans="1:10" ht="15.75" customHeight="1" x14ac:dyDescent="0.2">
      <c r="A30" s="689">
        <v>2009</v>
      </c>
      <c r="B30" s="177">
        <f>+C30+E30+G30</f>
        <v>414302.58999999997</v>
      </c>
      <c r="C30" s="687">
        <v>55606.57</v>
      </c>
      <c r="D30" s="171">
        <f>+C30/$B30</f>
        <v>0.13421728790061391</v>
      </c>
      <c r="E30" s="688">
        <v>76157.600000000006</v>
      </c>
      <c r="F30" s="172">
        <f>+E30/$B30</f>
        <v>0.18382120179359732</v>
      </c>
      <c r="G30" s="175">
        <v>282538.42</v>
      </c>
      <c r="H30" s="173">
        <f>+G30/$B30</f>
        <v>0.68196151030578889</v>
      </c>
      <c r="I30" s="1"/>
      <c r="J30" s="2794"/>
    </row>
    <row r="31" spans="1:10" ht="15.75" customHeight="1" x14ac:dyDescent="0.2">
      <c r="A31" s="689">
        <v>2010</v>
      </c>
      <c r="B31" s="177">
        <f>+C31+E31+G31</f>
        <v>448953.39</v>
      </c>
      <c r="C31" s="687">
        <v>63561</v>
      </c>
      <c r="D31" s="171">
        <f>+C31/$B31</f>
        <v>0.14157594399721538</v>
      </c>
      <c r="E31" s="688">
        <v>79669.7</v>
      </c>
      <c r="F31" s="172">
        <f>+E31/$B31</f>
        <v>0.17745650611971098</v>
      </c>
      <c r="G31" s="175">
        <v>305722.69</v>
      </c>
      <c r="H31" s="173">
        <f>+G31/$B31</f>
        <v>0.68096754988307362</v>
      </c>
      <c r="I31" s="1"/>
      <c r="J31" s="2794"/>
    </row>
    <row r="32" spans="1:10" ht="15.75" customHeight="1" x14ac:dyDescent="0.2">
      <c r="A32" s="168">
        <v>2011</v>
      </c>
      <c r="B32" s="174">
        <f>+C32+E32+G32</f>
        <v>396345.62</v>
      </c>
      <c r="C32" s="175">
        <v>59146.239999999998</v>
      </c>
      <c r="D32" s="171">
        <f t="shared" si="0"/>
        <v>0.14922894820939361</v>
      </c>
      <c r="E32" s="175">
        <v>67936.73</v>
      </c>
      <c r="F32" s="172">
        <f t="shared" si="1"/>
        <v>0.17140779807280321</v>
      </c>
      <c r="G32" s="175">
        <v>269262.65000000002</v>
      </c>
      <c r="H32" s="173">
        <f t="shared" si="2"/>
        <v>0.67936325371780326</v>
      </c>
      <c r="I32" s="1"/>
      <c r="J32" s="2794"/>
    </row>
    <row r="33" spans="1:10" ht="15.75" customHeight="1" thickBot="1" x14ac:dyDescent="0.25">
      <c r="A33" s="690">
        <v>2012</v>
      </c>
      <c r="B33" s="181">
        <v>823419</v>
      </c>
      <c r="C33" s="691">
        <v>126148</v>
      </c>
      <c r="D33" s="183">
        <f t="shared" si="0"/>
        <v>0.15320025406263396</v>
      </c>
      <c r="E33" s="692">
        <v>148347</v>
      </c>
      <c r="F33" s="184">
        <f t="shared" si="1"/>
        <v>0.18015979713851635</v>
      </c>
      <c r="G33" s="182">
        <v>548924</v>
      </c>
      <c r="H33" s="185">
        <f t="shared" si="2"/>
        <v>0.66663994879884969</v>
      </c>
      <c r="I33" s="178"/>
      <c r="J33" s="2794"/>
    </row>
    <row r="34" spans="1:10" x14ac:dyDescent="0.2">
      <c r="A34" s="26"/>
      <c r="B34" s="26"/>
      <c r="C34" s="26"/>
      <c r="D34" s="26"/>
      <c r="E34" s="26"/>
      <c r="F34" s="26"/>
      <c r="G34" s="26"/>
      <c r="H34" s="26"/>
      <c r="I34" s="1"/>
      <c r="J34" s="2794"/>
    </row>
    <row r="35" spans="1:10" x14ac:dyDescent="0.2">
      <c r="A35" s="2268" t="s">
        <v>281</v>
      </c>
      <c r="B35" s="2268"/>
      <c r="C35" s="2268"/>
      <c r="D35" s="2268"/>
      <c r="E35" s="2268"/>
      <c r="F35" s="2268"/>
      <c r="G35" s="2268"/>
      <c r="H35" s="2268"/>
    </row>
    <row r="36" spans="1:10" x14ac:dyDescent="0.2">
      <c r="A36" s="2268" t="s">
        <v>676</v>
      </c>
      <c r="B36" s="2268"/>
      <c r="C36" s="2268"/>
      <c r="D36" s="2268"/>
      <c r="E36" s="2268"/>
      <c r="F36" s="2268"/>
      <c r="G36" s="2268"/>
    </row>
    <row r="37" spans="1:10" s="2" customFormat="1" x14ac:dyDescent="0.2">
      <c r="A37" s="2268" t="s">
        <v>8</v>
      </c>
      <c r="B37" s="2268"/>
      <c r="C37" s="2268"/>
      <c r="D37" s="2268"/>
      <c r="E37" s="2268"/>
      <c r="F37" s="2268"/>
      <c r="G37" s="2268"/>
    </row>
    <row r="38" spans="1:10" s="1" customFormat="1" x14ac:dyDescent="0.2">
      <c r="A38" s="974"/>
      <c r="B38" s="974"/>
      <c r="C38" s="974"/>
      <c r="D38" s="974"/>
      <c r="E38" s="974"/>
      <c r="F38" s="974"/>
      <c r="G38" s="974"/>
    </row>
    <row r="39" spans="1:10" x14ac:dyDescent="0.2">
      <c r="A39" s="974"/>
      <c r="B39" s="974"/>
      <c r="C39" s="974"/>
      <c r="D39" s="974"/>
      <c r="E39" s="974"/>
      <c r="F39" s="974"/>
      <c r="G39" s="974"/>
    </row>
    <row r="40" spans="1:10" x14ac:dyDescent="0.2">
      <c r="A40" s="974"/>
      <c r="B40" s="974"/>
      <c r="C40" s="974"/>
      <c r="D40" s="974"/>
      <c r="E40" s="974"/>
      <c r="F40" s="974"/>
      <c r="G40" s="974"/>
    </row>
  </sheetData>
  <mergeCells count="12">
    <mergeCell ref="J30:J34"/>
    <mergeCell ref="A35:H35"/>
    <mergeCell ref="A36:G36"/>
    <mergeCell ref="A37:G37"/>
    <mergeCell ref="A2:H2"/>
    <mergeCell ref="A3:H3"/>
    <mergeCell ref="A4:H4"/>
    <mergeCell ref="A6:A9"/>
    <mergeCell ref="B6:B7"/>
    <mergeCell ref="C6:D7"/>
    <mergeCell ref="E6:F7"/>
    <mergeCell ref="G6:H7"/>
  </mergeCells>
  <printOptions horizontalCentered="1"/>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O48"/>
  <sheetViews>
    <sheetView workbookViewId="0">
      <selection activeCell="A6" sqref="A6:N11"/>
    </sheetView>
  </sheetViews>
  <sheetFormatPr defaultRowHeight="12.75" x14ac:dyDescent="0.2"/>
  <cols>
    <col min="1" max="1" width="5.7109375" customWidth="1"/>
    <col min="2" max="2" width="11" customWidth="1"/>
    <col min="3" max="3" width="18.7109375" customWidth="1"/>
    <col min="4" max="4" width="13.28515625" customWidth="1"/>
    <col min="5" max="5" width="10" bestFit="1" customWidth="1"/>
    <col min="6" max="6" width="4.7109375" customWidth="1"/>
    <col min="7" max="7" width="10" bestFit="1" customWidth="1"/>
    <col min="8" max="8" width="4.7109375" customWidth="1"/>
    <col min="9" max="9" width="10" bestFit="1" customWidth="1"/>
    <col min="10" max="10" width="4.7109375" customWidth="1"/>
    <col min="11" max="11" width="9" bestFit="1" customWidth="1"/>
    <col min="12" max="12" width="4.85546875" customWidth="1"/>
    <col min="13" max="13" width="10" bestFit="1" customWidth="1"/>
    <col min="14" max="14" width="4.7109375" customWidth="1"/>
  </cols>
  <sheetData>
    <row r="1" spans="1:14" ht="8.25" customHeight="1" x14ac:dyDescent="0.35">
      <c r="A1" s="2279" t="s">
        <v>322</v>
      </c>
      <c r="B1" s="2280"/>
      <c r="C1" s="2280"/>
      <c r="D1" s="2280"/>
      <c r="E1" s="2280"/>
      <c r="F1" s="2280"/>
      <c r="G1" s="2280"/>
      <c r="H1" s="2280"/>
      <c r="I1" s="2280"/>
      <c r="J1" s="2280"/>
      <c r="K1" s="2280"/>
      <c r="L1" s="2280"/>
      <c r="M1" s="2280"/>
      <c r="N1" s="1687"/>
    </row>
    <row r="2" spans="1:14" ht="23.25" x14ac:dyDescent="0.35">
      <c r="A2" s="2281"/>
      <c r="B2" s="2282"/>
      <c r="C2" s="2282"/>
      <c r="D2" s="2282"/>
      <c r="E2" s="2282"/>
      <c r="F2" s="2282"/>
      <c r="G2" s="2282"/>
      <c r="H2" s="2282"/>
      <c r="I2" s="2282"/>
      <c r="J2" s="2282"/>
      <c r="K2" s="2282"/>
      <c r="L2" s="2282"/>
      <c r="M2" s="2282"/>
      <c r="N2" s="1688"/>
    </row>
    <row r="3" spans="1:14" ht="20.25" x14ac:dyDescent="0.2">
      <c r="A3" s="2273" t="s">
        <v>338</v>
      </c>
      <c r="B3" s="2274"/>
      <c r="C3" s="2274"/>
      <c r="D3" s="2274"/>
      <c r="E3" s="2274"/>
      <c r="F3" s="2274"/>
      <c r="G3" s="2274"/>
      <c r="H3" s="2274"/>
      <c r="I3" s="2274"/>
      <c r="J3" s="2274"/>
      <c r="K3" s="2274"/>
      <c r="L3" s="2274"/>
      <c r="M3" s="2274"/>
      <c r="N3" s="1690"/>
    </row>
    <row r="4" spans="1:14" ht="20.25" x14ac:dyDescent="0.2">
      <c r="A4" s="2276" t="s">
        <v>205</v>
      </c>
      <c r="B4" s="2277"/>
      <c r="C4" s="2277"/>
      <c r="D4" s="2277"/>
      <c r="E4" s="2277"/>
      <c r="F4" s="2277"/>
      <c r="G4" s="2277"/>
      <c r="H4" s="2277"/>
      <c r="I4" s="2277"/>
      <c r="J4" s="2277"/>
      <c r="K4" s="2277"/>
      <c r="L4" s="2277"/>
      <c r="M4" s="2277"/>
      <c r="N4" s="1690"/>
    </row>
    <row r="5" spans="1:14" ht="13.5" customHeight="1" thickBot="1" x14ac:dyDescent="0.25">
      <c r="A5" s="2276"/>
      <c r="B5" s="2277"/>
      <c r="C5" s="2277"/>
      <c r="D5" s="2277"/>
      <c r="E5" s="2277"/>
      <c r="F5" s="2277"/>
      <c r="G5" s="2277"/>
      <c r="H5" s="2277"/>
      <c r="I5" s="2277"/>
      <c r="J5" s="2277"/>
      <c r="K5" s="2277"/>
      <c r="L5" s="2277"/>
      <c r="M5" s="2277"/>
      <c r="N5" s="1672"/>
    </row>
    <row r="6" spans="1:14" x14ac:dyDescent="0.2">
      <c r="A6" s="1894"/>
      <c r="B6" s="1895"/>
      <c r="C6" s="1896"/>
      <c r="D6" s="1897"/>
      <c r="E6" s="1895"/>
      <c r="F6" s="1895"/>
      <c r="G6" s="1895"/>
      <c r="H6" s="1895"/>
      <c r="I6" s="1895"/>
      <c r="J6" s="1895"/>
      <c r="K6" s="1895"/>
      <c r="L6" s="1895"/>
      <c r="M6" s="1895"/>
      <c r="N6" s="1898"/>
    </row>
    <row r="7" spans="1:14" x14ac:dyDescent="0.2">
      <c r="A7" s="1883"/>
      <c r="B7" s="1668"/>
      <c r="C7" s="803"/>
      <c r="D7" s="807"/>
      <c r="E7" s="1668"/>
      <c r="F7" s="1668"/>
      <c r="G7" s="1668"/>
      <c r="H7" s="1668"/>
      <c r="I7" s="1668"/>
      <c r="J7" s="1668"/>
      <c r="K7" s="1668"/>
      <c r="L7" s="1668"/>
      <c r="M7" s="1668"/>
      <c r="N7" s="1884"/>
    </row>
    <row r="8" spans="1:14" x14ac:dyDescent="0.2">
      <c r="A8" s="2283" t="s">
        <v>320</v>
      </c>
      <c r="B8" s="2284"/>
      <c r="C8" s="803" t="s">
        <v>323</v>
      </c>
      <c r="D8" s="807" t="s">
        <v>324</v>
      </c>
      <c r="E8" s="1668"/>
      <c r="F8" s="1668"/>
      <c r="G8" s="1668"/>
      <c r="H8" s="1668"/>
      <c r="I8" s="2285" t="s">
        <v>325</v>
      </c>
      <c r="J8" s="2285"/>
      <c r="K8" s="2285"/>
      <c r="L8" s="2285"/>
      <c r="M8" s="2285" t="s">
        <v>326</v>
      </c>
      <c r="N8" s="2286"/>
    </row>
    <row r="9" spans="1:14" x14ac:dyDescent="0.2">
      <c r="A9" s="2288" t="s">
        <v>62</v>
      </c>
      <c r="B9" s="2289"/>
      <c r="C9" s="803" t="s">
        <v>327</v>
      </c>
      <c r="D9" s="807" t="s">
        <v>653</v>
      </c>
      <c r="E9" s="2285" t="s">
        <v>122</v>
      </c>
      <c r="F9" s="2285"/>
      <c r="G9" s="2285" t="s">
        <v>328</v>
      </c>
      <c r="H9" s="2285"/>
      <c r="I9" s="2285" t="s">
        <v>208</v>
      </c>
      <c r="J9" s="2285"/>
      <c r="K9" s="2285" t="s">
        <v>329</v>
      </c>
      <c r="L9" s="2285"/>
      <c r="M9" s="2285" t="s">
        <v>208</v>
      </c>
      <c r="N9" s="2286"/>
    </row>
    <row r="10" spans="1:14" x14ac:dyDescent="0.2">
      <c r="A10" s="1885"/>
      <c r="B10" s="804"/>
      <c r="C10" s="803" t="s">
        <v>288</v>
      </c>
      <c r="D10" s="807"/>
      <c r="E10" s="2290" t="s">
        <v>24</v>
      </c>
      <c r="F10" s="2290"/>
      <c r="G10" s="2290" t="s">
        <v>24</v>
      </c>
      <c r="H10" s="2290"/>
      <c r="I10" s="2290" t="s">
        <v>24</v>
      </c>
      <c r="J10" s="2290"/>
      <c r="K10" s="2290" t="s">
        <v>24</v>
      </c>
      <c r="L10" s="2290"/>
      <c r="M10" s="2290" t="s">
        <v>24</v>
      </c>
      <c r="N10" s="2291"/>
    </row>
    <row r="11" spans="1:14" ht="13.5" thickBot="1" x14ac:dyDescent="0.25">
      <c r="A11" s="1899"/>
      <c r="B11" s="1900"/>
      <c r="C11" s="1901"/>
      <c r="D11" s="1902"/>
      <c r="E11" s="1780"/>
      <c r="F11" s="1780"/>
      <c r="G11" s="1780"/>
      <c r="H11" s="1780"/>
      <c r="I11" s="1780"/>
      <c r="J11" s="1780"/>
      <c r="K11" s="1780"/>
      <c r="L11" s="1780"/>
      <c r="M11" s="1780"/>
      <c r="N11" s="1782"/>
    </row>
    <row r="12" spans="1:14" x14ac:dyDescent="0.2">
      <c r="A12" s="143"/>
      <c r="B12" s="1240"/>
      <c r="C12" s="1893"/>
      <c r="D12" s="1893"/>
      <c r="E12" s="387"/>
      <c r="F12" s="387"/>
      <c r="G12" s="387"/>
      <c r="H12" s="387"/>
      <c r="I12" s="387"/>
      <c r="J12" s="387"/>
      <c r="K12" s="387"/>
      <c r="L12" s="387"/>
      <c r="M12" s="388"/>
      <c r="N12" s="1886"/>
    </row>
    <row r="13" spans="1:14" x14ac:dyDescent="0.2">
      <c r="A13" s="2292" t="s">
        <v>330</v>
      </c>
      <c r="B13" s="2293"/>
      <c r="C13" s="390">
        <v>7955</v>
      </c>
      <c r="D13" s="390">
        <v>586</v>
      </c>
      <c r="E13" s="1013">
        <v>145.6</v>
      </c>
      <c r="F13" s="1013"/>
      <c r="G13" s="1013">
        <v>397.4</v>
      </c>
      <c r="H13" s="1014"/>
      <c r="I13" s="1013">
        <v>251.79999999999998</v>
      </c>
      <c r="J13" s="1014"/>
      <c r="K13" s="1013">
        <v>56</v>
      </c>
      <c r="L13" s="1014"/>
      <c r="M13" s="1013">
        <v>195.8</v>
      </c>
      <c r="N13" s="1887"/>
    </row>
    <row r="14" spans="1:14" x14ac:dyDescent="0.2">
      <c r="A14" s="1693"/>
      <c r="B14" s="389"/>
      <c r="C14" s="390" t="s">
        <v>15</v>
      </c>
      <c r="D14" s="390" t="s">
        <v>15</v>
      </c>
      <c r="E14" s="392"/>
      <c r="F14" s="392"/>
      <c r="G14" s="392"/>
      <c r="H14" s="387"/>
      <c r="I14" s="392"/>
      <c r="J14" s="387"/>
      <c r="K14" s="392"/>
      <c r="L14" s="387"/>
      <c r="M14" s="392"/>
      <c r="N14" s="1887"/>
    </row>
    <row r="15" spans="1:14" x14ac:dyDescent="0.2">
      <c r="A15" s="2292" t="s">
        <v>331</v>
      </c>
      <c r="B15" s="2293"/>
      <c r="C15" s="390">
        <v>28025</v>
      </c>
      <c r="D15" s="390">
        <v>622</v>
      </c>
      <c r="E15" s="805">
        <v>518.79999999999995</v>
      </c>
      <c r="F15" s="392"/>
      <c r="G15" s="805">
        <v>1257.3</v>
      </c>
      <c r="H15" s="806"/>
      <c r="I15" s="805">
        <v>738.5</v>
      </c>
      <c r="J15" s="806"/>
      <c r="K15" s="805">
        <v>153.69999999999999</v>
      </c>
      <c r="L15" s="806"/>
      <c r="M15" s="805">
        <v>584.9</v>
      </c>
      <c r="N15" s="1887"/>
    </row>
    <row r="16" spans="1:14" x14ac:dyDescent="0.2">
      <c r="A16" s="1693"/>
      <c r="B16" s="389"/>
      <c r="C16" s="390"/>
      <c r="D16" s="390"/>
      <c r="E16" s="805"/>
      <c r="F16" s="392"/>
      <c r="G16" s="805"/>
      <c r="H16" s="806"/>
      <c r="I16" s="805"/>
      <c r="J16" s="806"/>
      <c r="K16" s="805"/>
      <c r="L16" s="806"/>
      <c r="M16" s="805"/>
      <c r="N16" s="1887"/>
    </row>
    <row r="17" spans="1:14" x14ac:dyDescent="0.2">
      <c r="A17" s="2292" t="s">
        <v>332</v>
      </c>
      <c r="B17" s="2293"/>
      <c r="C17" s="390">
        <v>42599</v>
      </c>
      <c r="D17" s="390">
        <v>537</v>
      </c>
      <c r="E17" s="805">
        <v>651.4</v>
      </c>
      <c r="F17" s="392"/>
      <c r="G17" s="805">
        <v>2351.4</v>
      </c>
      <c r="H17" s="806"/>
      <c r="I17" s="805">
        <v>1700</v>
      </c>
      <c r="J17" s="806"/>
      <c r="K17" s="805">
        <v>159</v>
      </c>
      <c r="L17" s="806"/>
      <c r="M17" s="805">
        <v>1541</v>
      </c>
      <c r="N17" s="1887"/>
    </row>
    <row r="18" spans="1:14" x14ac:dyDescent="0.2">
      <c r="A18" s="1693"/>
      <c r="B18" s="389"/>
      <c r="C18" s="390"/>
      <c r="D18" s="390"/>
      <c r="E18" s="805"/>
      <c r="F18" s="392"/>
      <c r="G18" s="805"/>
      <c r="H18" s="806"/>
      <c r="I18" s="805"/>
      <c r="J18" s="806"/>
      <c r="K18" s="805"/>
      <c r="L18" s="806"/>
      <c r="M18" s="805"/>
      <c r="N18" s="1887"/>
    </row>
    <row r="19" spans="1:14" x14ac:dyDescent="0.2">
      <c r="A19" s="2292" t="s">
        <v>333</v>
      </c>
      <c r="B19" s="2293"/>
      <c r="C19" s="390">
        <v>24171</v>
      </c>
      <c r="D19" s="390">
        <v>694</v>
      </c>
      <c r="E19" s="805">
        <v>2275.8000000000002</v>
      </c>
      <c r="F19" s="392"/>
      <c r="G19" s="805">
        <v>5116.8</v>
      </c>
      <c r="H19" s="806"/>
      <c r="I19" s="805">
        <v>2841</v>
      </c>
      <c r="J19" s="806"/>
      <c r="K19" s="805">
        <v>445.9</v>
      </c>
      <c r="L19" s="806"/>
      <c r="M19" s="805">
        <v>2395</v>
      </c>
      <c r="N19" s="1887"/>
    </row>
    <row r="20" spans="1:14" x14ac:dyDescent="0.2">
      <c r="A20" s="1693"/>
      <c r="B20" s="389"/>
      <c r="C20" s="390"/>
      <c r="D20" s="390"/>
      <c r="E20" s="805"/>
      <c r="F20" s="392"/>
      <c r="G20" s="805"/>
      <c r="H20" s="806"/>
      <c r="I20" s="805"/>
      <c r="J20" s="806"/>
      <c r="K20" s="805"/>
      <c r="L20" s="806"/>
      <c r="M20" s="805"/>
      <c r="N20" s="1887"/>
    </row>
    <row r="21" spans="1:14" x14ac:dyDescent="0.2">
      <c r="A21" s="2292" t="s">
        <v>334</v>
      </c>
      <c r="B21" s="2293"/>
      <c r="C21" s="390">
        <v>15089</v>
      </c>
      <c r="D21" s="390">
        <v>444</v>
      </c>
      <c r="E21" s="805">
        <v>1419</v>
      </c>
      <c r="F21" s="392"/>
      <c r="G21" s="805">
        <v>2196.9</v>
      </c>
      <c r="H21" s="806"/>
      <c r="I21" s="805">
        <v>777.9</v>
      </c>
      <c r="J21" s="806"/>
      <c r="K21" s="805">
        <v>72</v>
      </c>
      <c r="L21" s="806"/>
      <c r="M21" s="805">
        <v>705.9</v>
      </c>
      <c r="N21" s="1887"/>
    </row>
    <row r="22" spans="1:14" x14ac:dyDescent="0.2">
      <c r="A22" s="1693"/>
      <c r="B22" s="389"/>
      <c r="C22" s="390"/>
      <c r="D22" s="390"/>
      <c r="E22" s="805"/>
      <c r="F22" s="392"/>
      <c r="G22" s="805"/>
      <c r="H22" s="806"/>
      <c r="I22" s="805"/>
      <c r="J22" s="806"/>
      <c r="K22" s="805"/>
      <c r="L22" s="806"/>
      <c r="M22" s="805"/>
      <c r="N22" s="1887"/>
    </row>
    <row r="23" spans="1:14" x14ac:dyDescent="0.2">
      <c r="A23" s="2292">
        <v>2000</v>
      </c>
      <c r="B23" s="2293"/>
      <c r="C23" s="390">
        <v>1892</v>
      </c>
      <c r="D23" s="390">
        <v>73</v>
      </c>
      <c r="E23" s="805">
        <v>266.39999999999998</v>
      </c>
      <c r="F23" s="392"/>
      <c r="G23" s="805">
        <v>367.1</v>
      </c>
      <c r="H23" s="806"/>
      <c r="I23" s="805">
        <v>100.70000000000005</v>
      </c>
      <c r="J23" s="806"/>
      <c r="K23" s="805">
        <v>15.2</v>
      </c>
      <c r="L23" s="806"/>
      <c r="M23" s="805">
        <v>85.5</v>
      </c>
      <c r="N23" s="1887"/>
    </row>
    <row r="24" spans="1:14" x14ac:dyDescent="0.2">
      <c r="A24" s="2292">
        <v>2001</v>
      </c>
      <c r="B24" s="2293"/>
      <c r="C24" s="390">
        <v>1748</v>
      </c>
      <c r="D24" s="390">
        <v>117</v>
      </c>
      <c r="E24" s="805">
        <v>2536.6999999999998</v>
      </c>
      <c r="F24" s="392"/>
      <c r="G24" s="805">
        <v>3686.1</v>
      </c>
      <c r="H24" s="806"/>
      <c r="I24" s="805">
        <v>1149.4000000000001</v>
      </c>
      <c r="J24" s="806"/>
      <c r="K24" s="805">
        <v>183.9</v>
      </c>
      <c r="L24" s="806"/>
      <c r="M24" s="805">
        <v>965.5</v>
      </c>
      <c r="N24" s="1887"/>
    </row>
    <row r="25" spans="1:14" x14ac:dyDescent="0.2">
      <c r="A25" s="2292">
        <v>2002</v>
      </c>
      <c r="B25" s="2293"/>
      <c r="C25" s="390">
        <v>1452</v>
      </c>
      <c r="D25" s="390">
        <v>186</v>
      </c>
      <c r="E25" s="805">
        <v>4528.2</v>
      </c>
      <c r="F25" s="392"/>
      <c r="G25" s="805">
        <v>8309.6</v>
      </c>
      <c r="H25" s="806"/>
      <c r="I25" s="805">
        <v>3781.5</v>
      </c>
      <c r="J25" s="806"/>
      <c r="K25" s="805">
        <v>274.7</v>
      </c>
      <c r="L25" s="806"/>
      <c r="M25" s="805">
        <v>3506.7</v>
      </c>
      <c r="N25" s="1887"/>
    </row>
    <row r="26" spans="1:14" x14ac:dyDescent="0.2">
      <c r="A26" s="2292">
        <v>2003</v>
      </c>
      <c r="B26" s="2293"/>
      <c r="C26" s="390">
        <v>1203</v>
      </c>
      <c r="D26" s="390">
        <v>172</v>
      </c>
      <c r="E26" s="805">
        <v>6933.6</v>
      </c>
      <c r="F26" s="392"/>
      <c r="G26" s="805">
        <v>13408.5</v>
      </c>
      <c r="H26" s="806"/>
      <c r="I26" s="805">
        <v>6474.9</v>
      </c>
      <c r="J26" s="806"/>
      <c r="K26" s="805">
        <v>207.8</v>
      </c>
      <c r="L26" s="806"/>
      <c r="M26" s="805">
        <v>6267.1</v>
      </c>
      <c r="N26" s="1887"/>
    </row>
    <row r="27" spans="1:14" x14ac:dyDescent="0.2">
      <c r="A27" s="2292">
        <v>2004</v>
      </c>
      <c r="B27" s="2293"/>
      <c r="C27" s="390">
        <v>1198</v>
      </c>
      <c r="D27" s="390">
        <v>165</v>
      </c>
      <c r="E27" s="805">
        <v>2859.1</v>
      </c>
      <c r="F27" s="392"/>
      <c r="G27" s="805">
        <v>6117.1</v>
      </c>
      <c r="H27" s="806"/>
      <c r="I27" s="805">
        <v>3258.0000000000005</v>
      </c>
      <c r="J27" s="806"/>
      <c r="K27" s="805">
        <v>517.5</v>
      </c>
      <c r="L27" s="806"/>
      <c r="M27" s="805">
        <v>2740.5</v>
      </c>
      <c r="N27" s="1887"/>
    </row>
    <row r="28" spans="1:14" x14ac:dyDescent="0.2">
      <c r="A28" s="2292">
        <v>2005</v>
      </c>
      <c r="B28" s="2293"/>
      <c r="C28" s="390">
        <v>1108</v>
      </c>
      <c r="D28" s="390">
        <v>129</v>
      </c>
      <c r="E28" s="805">
        <v>10320.1</v>
      </c>
      <c r="F28" s="392"/>
      <c r="G28" s="805">
        <v>21565.8</v>
      </c>
      <c r="H28" s="806"/>
      <c r="I28" s="805">
        <v>11245.8</v>
      </c>
      <c r="J28" s="806"/>
      <c r="K28" s="805">
        <v>1796</v>
      </c>
      <c r="L28" s="806"/>
      <c r="M28" s="805">
        <v>9449.7999999999993</v>
      </c>
      <c r="N28" s="1887"/>
    </row>
    <row r="29" spans="1:14" x14ac:dyDescent="0.2">
      <c r="A29" s="2292">
        <v>2006</v>
      </c>
      <c r="B29" s="2293"/>
      <c r="C29" s="390">
        <v>1247</v>
      </c>
      <c r="D29" s="390">
        <v>90</v>
      </c>
      <c r="E29" s="805">
        <v>2357.3000000000002</v>
      </c>
      <c r="F29" s="392"/>
      <c r="G29" s="805">
        <v>4590.2</v>
      </c>
      <c r="H29" s="806"/>
      <c r="I29" s="805">
        <v>2232.8999999999996</v>
      </c>
      <c r="J29" s="806"/>
      <c r="K29" s="805">
        <v>1326.5</v>
      </c>
      <c r="L29" s="806"/>
      <c r="M29" s="805">
        <v>906.4</v>
      </c>
      <c r="N29" s="1887"/>
    </row>
    <row r="30" spans="1:14" x14ac:dyDescent="0.2">
      <c r="A30" s="2292">
        <v>2007</v>
      </c>
      <c r="B30" s="2293"/>
      <c r="C30" s="390">
        <v>1233</v>
      </c>
      <c r="D30" s="390">
        <v>78</v>
      </c>
      <c r="E30" s="805">
        <v>634</v>
      </c>
      <c r="F30" s="392"/>
      <c r="G30" s="805">
        <v>974.7</v>
      </c>
      <c r="H30" s="806"/>
      <c r="I30" s="805">
        <v>340.70000000000005</v>
      </c>
      <c r="J30" s="806"/>
      <c r="K30" s="805">
        <v>26.1</v>
      </c>
      <c r="L30" s="806"/>
      <c r="M30" s="805">
        <v>314.5</v>
      </c>
      <c r="N30" s="1887"/>
    </row>
    <row r="31" spans="1:14" x14ac:dyDescent="0.2">
      <c r="A31" s="2292">
        <v>2008</v>
      </c>
      <c r="B31" s="2293"/>
      <c r="C31" s="390">
        <v>1405</v>
      </c>
      <c r="D31" s="390">
        <v>83</v>
      </c>
      <c r="E31" s="805">
        <v>538.79999999999995</v>
      </c>
      <c r="F31" s="392"/>
      <c r="G31" s="805">
        <v>815.8</v>
      </c>
      <c r="H31" s="806"/>
      <c r="I31" s="805">
        <v>277</v>
      </c>
      <c r="J31" s="806"/>
      <c r="K31" s="805">
        <v>29.4</v>
      </c>
      <c r="L31" s="806"/>
      <c r="M31" s="805">
        <v>247.6</v>
      </c>
      <c r="N31" s="1887"/>
    </row>
    <row r="32" spans="1:14" x14ac:dyDescent="0.2">
      <c r="A32" s="2292">
        <v>2009</v>
      </c>
      <c r="B32" s="2293"/>
      <c r="C32" s="390">
        <v>1294</v>
      </c>
      <c r="D32" s="390">
        <v>188</v>
      </c>
      <c r="E32" s="805">
        <v>10091.700000000001</v>
      </c>
      <c r="F32" s="392"/>
      <c r="G32" s="805">
        <v>18885.3</v>
      </c>
      <c r="H32" s="806"/>
      <c r="I32" s="805">
        <v>8793.5999999999985</v>
      </c>
      <c r="J32" s="806"/>
      <c r="K32" s="805">
        <v>794.4</v>
      </c>
      <c r="L32" s="806"/>
      <c r="M32" s="805">
        <v>7999.2</v>
      </c>
      <c r="N32" s="1887"/>
    </row>
    <row r="33" spans="1:15" x14ac:dyDescent="0.2">
      <c r="A33" s="2292">
        <v>2010</v>
      </c>
      <c r="B33" s="2293"/>
      <c r="C33" s="390">
        <v>1308</v>
      </c>
      <c r="D33" s="390">
        <v>149</v>
      </c>
      <c r="E33" s="805">
        <v>1317</v>
      </c>
      <c r="F33" s="392"/>
      <c r="G33" s="805">
        <v>2545.5</v>
      </c>
      <c r="H33" s="806"/>
      <c r="I33" s="805">
        <v>1228.5</v>
      </c>
      <c r="J33" s="806"/>
      <c r="K33" s="805">
        <v>153.19999999999999</v>
      </c>
      <c r="L33" s="806"/>
      <c r="M33" s="805">
        <v>1075.4000000000001</v>
      </c>
      <c r="N33" s="1887"/>
    </row>
    <row r="34" spans="1:15" x14ac:dyDescent="0.2">
      <c r="A34" s="2292">
        <v>2011</v>
      </c>
      <c r="B34" s="2293"/>
      <c r="C34" s="390">
        <v>1400</v>
      </c>
      <c r="D34" s="390">
        <v>92</v>
      </c>
      <c r="E34" s="805">
        <v>858.7</v>
      </c>
      <c r="F34" s="392"/>
      <c r="G34" s="805">
        <v>1558.4</v>
      </c>
      <c r="H34" s="806"/>
      <c r="I34" s="805">
        <v>699.7</v>
      </c>
      <c r="J34" s="806"/>
      <c r="K34" s="805">
        <v>51.3</v>
      </c>
      <c r="L34" s="806"/>
      <c r="M34" s="805">
        <v>648.5</v>
      </c>
      <c r="N34" s="1887"/>
    </row>
    <row r="35" spans="1:15" x14ac:dyDescent="0.2">
      <c r="A35" s="2292">
        <v>2012</v>
      </c>
      <c r="B35" s="2293"/>
      <c r="C35" s="390">
        <v>1332</v>
      </c>
      <c r="D35" s="390">
        <v>101</v>
      </c>
      <c r="E35" s="805">
        <v>809.3</v>
      </c>
      <c r="F35" s="392"/>
      <c r="G35" s="805">
        <v>1763.3</v>
      </c>
      <c r="H35" s="806"/>
      <c r="I35" s="805">
        <v>954</v>
      </c>
      <c r="J35" s="806"/>
      <c r="K35" s="805">
        <v>41.1</v>
      </c>
      <c r="L35" s="806"/>
      <c r="M35" s="805">
        <v>912.8</v>
      </c>
      <c r="N35" s="1887"/>
    </row>
    <row r="36" spans="1:15" x14ac:dyDescent="0.2">
      <c r="A36" s="2292">
        <v>2013</v>
      </c>
      <c r="B36" s="2293"/>
      <c r="C36" s="390">
        <v>1481</v>
      </c>
      <c r="D36" s="390">
        <v>51</v>
      </c>
      <c r="E36" s="805">
        <v>2120.3000000000002</v>
      </c>
      <c r="F36" s="392"/>
      <c r="G36" s="805">
        <v>3820.3</v>
      </c>
      <c r="H36" s="806"/>
      <c r="I36" s="805">
        <v>1700</v>
      </c>
      <c r="J36" s="806"/>
      <c r="K36" s="805">
        <v>11</v>
      </c>
      <c r="L36" s="806"/>
      <c r="M36" s="805">
        <v>1689</v>
      </c>
      <c r="N36" s="1887"/>
    </row>
    <row r="37" spans="1:15" x14ac:dyDescent="0.2">
      <c r="A37" s="2292" t="s">
        <v>12</v>
      </c>
      <c r="B37" s="2293"/>
      <c r="C37" s="390">
        <v>137140</v>
      </c>
      <c r="D37" s="390">
        <v>4557</v>
      </c>
      <c r="E37" s="392">
        <v>51181.8</v>
      </c>
      <c r="F37" s="392"/>
      <c r="G37" s="392">
        <v>99727.5</v>
      </c>
      <c r="H37" s="387"/>
      <c r="I37" s="392">
        <v>48545.899999999987</v>
      </c>
      <c r="J37" s="387"/>
      <c r="K37" s="392">
        <v>6314.7</v>
      </c>
      <c r="L37" s="387"/>
      <c r="M37" s="392">
        <v>42231.100000000006</v>
      </c>
      <c r="N37" s="1887"/>
    </row>
    <row r="38" spans="1:15" ht="13.5" thickBot="1" x14ac:dyDescent="0.25">
      <c r="A38" s="643"/>
      <c r="B38" s="1888"/>
      <c r="C38" s="1889"/>
      <c r="D38" s="1889"/>
      <c r="E38" s="1890"/>
      <c r="F38" s="1890"/>
      <c r="G38" s="1890"/>
      <c r="H38" s="1891"/>
      <c r="I38" s="1006"/>
      <c r="J38" s="1006"/>
      <c r="K38" s="1006"/>
      <c r="L38" s="1006"/>
      <c r="M38" s="1006"/>
      <c r="N38" s="1892"/>
    </row>
    <row r="41" spans="1:15" x14ac:dyDescent="0.2">
      <c r="A41" s="2287" t="s">
        <v>655</v>
      </c>
      <c r="B41" s="2287"/>
      <c r="C41" s="2287"/>
      <c r="D41" s="2287"/>
      <c r="E41" s="2287"/>
      <c r="F41" s="2287"/>
      <c r="G41" s="2287"/>
      <c r="H41" s="2287"/>
      <c r="I41" s="2287"/>
      <c r="J41" s="2287"/>
      <c r="K41" s="2287"/>
      <c r="L41" s="2287"/>
      <c r="M41" s="2287"/>
      <c r="N41" s="2287"/>
      <c r="O41" s="393"/>
    </row>
    <row r="42" spans="1:15" x14ac:dyDescent="0.2">
      <c r="A42" s="2287" t="s">
        <v>8</v>
      </c>
      <c r="B42" s="2287"/>
      <c r="C42" s="2287"/>
      <c r="D42" s="2287"/>
      <c r="E42" s="2287"/>
      <c r="F42" s="2287"/>
      <c r="G42" s="2287"/>
      <c r="H42" s="2287"/>
      <c r="I42" s="2287"/>
      <c r="J42" s="2287"/>
      <c r="K42" s="2287"/>
      <c r="L42" s="2287"/>
      <c r="M42" s="2287"/>
      <c r="N42" s="2287"/>
      <c r="O42" s="393"/>
    </row>
    <row r="43" spans="1:15" x14ac:dyDescent="0.2">
      <c r="A43" s="2287" t="s">
        <v>335</v>
      </c>
      <c r="B43" s="2287"/>
      <c r="C43" s="2287"/>
      <c r="D43" s="2287"/>
      <c r="E43" s="2287"/>
      <c r="F43" s="2287"/>
      <c r="G43" s="2287"/>
      <c r="H43" s="2287"/>
      <c r="I43" s="2287"/>
      <c r="J43" s="2287"/>
      <c r="K43" s="2287"/>
      <c r="L43" s="2287"/>
      <c r="M43" s="2287"/>
      <c r="N43" s="2287"/>
      <c r="O43" s="393"/>
    </row>
    <row r="44" spans="1:15" x14ac:dyDescent="0.2">
      <c r="A44" s="2287" t="s">
        <v>336</v>
      </c>
      <c r="B44" s="2287"/>
      <c r="C44" s="2287"/>
      <c r="D44" s="2287"/>
      <c r="E44" s="2287"/>
      <c r="F44" s="2287"/>
      <c r="G44" s="2287"/>
      <c r="H44" s="2287"/>
      <c r="I44" s="2287"/>
      <c r="J44" s="2287"/>
      <c r="K44" s="2287"/>
      <c r="L44" s="2287"/>
      <c r="M44" s="2287"/>
      <c r="N44" s="2287"/>
      <c r="O44" s="393"/>
    </row>
    <row r="45" spans="1:15" x14ac:dyDescent="0.2">
      <c r="A45" s="2294" t="s">
        <v>340</v>
      </c>
      <c r="B45" s="2294"/>
      <c r="C45" s="2294"/>
      <c r="D45" s="2294"/>
      <c r="E45" s="2294"/>
      <c r="F45" s="2294"/>
      <c r="G45" s="2294"/>
      <c r="H45" s="2294"/>
      <c r="I45" s="2294"/>
      <c r="J45" s="2294"/>
      <c r="K45" s="2294"/>
      <c r="L45" s="2294"/>
      <c r="M45" s="2294"/>
      <c r="N45" s="2294"/>
      <c r="O45" s="2294"/>
    </row>
    <row r="46" spans="1:15" x14ac:dyDescent="0.2">
      <c r="A46" s="2294"/>
      <c r="B46" s="2294"/>
      <c r="C46" s="2294"/>
      <c r="D46" s="2294"/>
      <c r="E46" s="2294"/>
      <c r="F46" s="2294"/>
      <c r="G46" s="2294"/>
      <c r="H46" s="2294"/>
      <c r="I46" s="2294"/>
      <c r="J46" s="2294"/>
      <c r="K46" s="2294"/>
      <c r="L46" s="2294"/>
      <c r="M46" s="2294"/>
      <c r="N46" s="2294"/>
      <c r="O46" s="2294"/>
    </row>
    <row r="47" spans="1:15" x14ac:dyDescent="0.2">
      <c r="A47" s="2294"/>
      <c r="B47" s="2294"/>
      <c r="C47" s="2294"/>
      <c r="D47" s="2294"/>
      <c r="E47" s="2294"/>
      <c r="F47" s="2294"/>
      <c r="G47" s="2294"/>
      <c r="H47" s="2294"/>
      <c r="I47" s="2294"/>
      <c r="J47" s="2294"/>
      <c r="K47" s="2294"/>
      <c r="L47" s="2294"/>
      <c r="M47" s="2294"/>
      <c r="N47" s="2294"/>
      <c r="O47" s="2294"/>
    </row>
    <row r="48" spans="1:15" x14ac:dyDescent="0.2">
      <c r="A48" s="2287" t="s">
        <v>337</v>
      </c>
      <c r="B48" s="2287"/>
      <c r="C48" s="2287"/>
      <c r="D48" s="2287"/>
      <c r="E48" s="2287"/>
      <c r="F48" s="2287"/>
      <c r="G48" s="2287"/>
      <c r="H48" s="2287"/>
      <c r="I48" s="2287"/>
      <c r="J48" s="2287"/>
      <c r="K48" s="2287"/>
      <c r="L48" s="2287"/>
      <c r="M48" s="2287"/>
      <c r="N48" s="2287"/>
      <c r="O48" s="393"/>
    </row>
  </sheetData>
  <mergeCells count="45">
    <mergeCell ref="A15:B15"/>
    <mergeCell ref="A13:B13"/>
    <mergeCell ref="A36:B36"/>
    <mergeCell ref="A37:B37"/>
    <mergeCell ref="A21:B21"/>
    <mergeCell ref="A19:B19"/>
    <mergeCell ref="A17:B17"/>
    <mergeCell ref="A31:B31"/>
    <mergeCell ref="A32:B32"/>
    <mergeCell ref="A33:B33"/>
    <mergeCell ref="A34:B34"/>
    <mergeCell ref="A35:B35"/>
    <mergeCell ref="A26:B26"/>
    <mergeCell ref="A27:B27"/>
    <mergeCell ref="A28:B28"/>
    <mergeCell ref="A29:B29"/>
    <mergeCell ref="A30:B30"/>
    <mergeCell ref="A42:N42"/>
    <mergeCell ref="A43:N43"/>
    <mergeCell ref="A44:N44"/>
    <mergeCell ref="A45:O47"/>
    <mergeCell ref="A48:N48"/>
    <mergeCell ref="A41:N41"/>
    <mergeCell ref="A9:B9"/>
    <mergeCell ref="E9:F9"/>
    <mergeCell ref="G9:H9"/>
    <mergeCell ref="I9:J9"/>
    <mergeCell ref="K9:L9"/>
    <mergeCell ref="M9:N9"/>
    <mergeCell ref="E10:F10"/>
    <mergeCell ref="G10:H10"/>
    <mergeCell ref="I10:J10"/>
    <mergeCell ref="K10:L10"/>
    <mergeCell ref="M10:N10"/>
    <mergeCell ref="A23:B23"/>
    <mergeCell ref="A24:B24"/>
    <mergeCell ref="A25:B25"/>
    <mergeCell ref="A1:M2"/>
    <mergeCell ref="A3:M3"/>
    <mergeCell ref="A4:M4"/>
    <mergeCell ref="A5:M5"/>
    <mergeCell ref="A8:B8"/>
    <mergeCell ref="I8:J8"/>
    <mergeCell ref="K8:L8"/>
    <mergeCell ref="M8:N8"/>
  </mergeCells>
  <printOptions horizontalCentered="1"/>
  <pageMargins left="0.7" right="0.7" top="0.75" bottom="0.75" header="0.3" footer="0.3"/>
  <pageSetup scale="82"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pageSetUpPr fitToPage="1"/>
  </sheetPr>
  <dimension ref="A1:S33"/>
  <sheetViews>
    <sheetView workbookViewId="0"/>
  </sheetViews>
  <sheetFormatPr defaultRowHeight="12.75" x14ac:dyDescent="0.2"/>
  <cols>
    <col min="1" max="1" width="6.7109375" customWidth="1"/>
    <col min="2" max="2" width="25.7109375" customWidth="1"/>
    <col min="3" max="3" width="11.140625" style="343" customWidth="1"/>
    <col min="4" max="4" width="3.5703125" customWidth="1"/>
    <col min="5" max="5" width="19.28515625" customWidth="1"/>
    <col min="6" max="6" width="10.85546875" style="343" customWidth="1"/>
    <col min="7" max="7" width="4.140625" customWidth="1"/>
    <col min="8" max="8" width="9.85546875" customWidth="1"/>
    <col min="9" max="9" width="4.140625" customWidth="1"/>
    <col min="10" max="10" width="14" customWidth="1"/>
    <col min="11" max="11" width="4.140625" customWidth="1"/>
    <col min="12" max="12" width="9.42578125" customWidth="1"/>
    <col min="13" max="13" width="4" customWidth="1"/>
    <col min="14" max="14" width="11.5703125" customWidth="1"/>
    <col min="15" max="15" width="4" customWidth="1"/>
    <col min="16" max="16" width="19.140625" customWidth="1"/>
    <col min="17" max="17" width="10.28515625" customWidth="1"/>
    <col min="18" max="18" width="3.7109375" customWidth="1"/>
    <col min="19" max="19" width="20.5703125" customWidth="1"/>
  </cols>
  <sheetData>
    <row r="1" spans="1:19" x14ac:dyDescent="0.2">
      <c r="A1" s="1627"/>
      <c r="B1" s="1553"/>
      <c r="C1" s="1628"/>
      <c r="D1" s="1553"/>
      <c r="E1" s="1553"/>
      <c r="F1" s="1628"/>
      <c r="G1" s="1553"/>
      <c r="H1" s="1553"/>
      <c r="I1" s="1553"/>
      <c r="J1" s="1553"/>
      <c r="K1" s="1553"/>
      <c r="L1" s="1553"/>
      <c r="M1" s="1553"/>
      <c r="N1" s="1553"/>
      <c r="O1" s="1553"/>
      <c r="P1" s="1553"/>
      <c r="Q1" s="1553"/>
      <c r="R1" s="1553"/>
      <c r="S1" s="1554"/>
    </row>
    <row r="2" spans="1:19" ht="23.25" x14ac:dyDescent="0.35">
      <c r="A2" s="2305" t="s">
        <v>986</v>
      </c>
      <c r="B2" s="2306"/>
      <c r="C2" s="2306"/>
      <c r="D2" s="2306"/>
      <c r="E2" s="2306"/>
      <c r="F2" s="2306"/>
      <c r="G2" s="2306"/>
      <c r="H2" s="2306"/>
      <c r="I2" s="2306"/>
      <c r="J2" s="2306"/>
      <c r="K2" s="2306"/>
      <c r="L2" s="2306"/>
      <c r="M2" s="2306"/>
      <c r="N2" s="2306"/>
      <c r="O2" s="2306"/>
      <c r="P2" s="2306"/>
      <c r="Q2" s="2306"/>
      <c r="R2" s="2306"/>
      <c r="S2" s="2307"/>
    </row>
    <row r="3" spans="1:19" ht="20.25" x14ac:dyDescent="0.3">
      <c r="A3" s="2265" t="s">
        <v>144</v>
      </c>
      <c r="B3" s="2266"/>
      <c r="C3" s="2266"/>
      <c r="D3" s="2266"/>
      <c r="E3" s="2266"/>
      <c r="F3" s="2266"/>
      <c r="G3" s="2266"/>
      <c r="H3" s="2266"/>
      <c r="I3" s="2266"/>
      <c r="J3" s="2266"/>
      <c r="K3" s="2266"/>
      <c r="L3" s="2266"/>
      <c r="M3" s="2266"/>
      <c r="N3" s="2266"/>
      <c r="O3" s="2266"/>
      <c r="P3" s="2266"/>
      <c r="Q3" s="2266"/>
      <c r="R3" s="2266"/>
      <c r="S3" s="2267"/>
    </row>
    <row r="4" spans="1:19" ht="20.25" x14ac:dyDescent="0.3">
      <c r="A4" s="2265" t="s">
        <v>205</v>
      </c>
      <c r="B4" s="2266"/>
      <c r="C4" s="2266"/>
      <c r="D4" s="2266"/>
      <c r="E4" s="2266"/>
      <c r="F4" s="2266"/>
      <c r="G4" s="2266"/>
      <c r="H4" s="2266"/>
      <c r="I4" s="2266"/>
      <c r="J4" s="2266"/>
      <c r="K4" s="2266"/>
      <c r="L4" s="2266"/>
      <c r="M4" s="2266"/>
      <c r="N4" s="2266"/>
      <c r="O4" s="2266"/>
      <c r="P4" s="2266"/>
      <c r="Q4" s="2266"/>
      <c r="R4" s="2266"/>
      <c r="S4" s="2267"/>
    </row>
    <row r="5" spans="1:19" x14ac:dyDescent="0.2">
      <c r="A5" s="1629"/>
      <c r="B5" s="1563"/>
      <c r="C5" s="1630"/>
      <c r="D5" s="1563"/>
      <c r="E5" s="1563"/>
      <c r="F5" s="1630"/>
      <c r="G5" s="1563"/>
      <c r="H5" s="1563"/>
      <c r="I5" s="1563"/>
      <c r="J5" s="1563"/>
      <c r="K5" s="1563"/>
      <c r="L5" s="1563"/>
      <c r="M5" s="1563"/>
      <c r="N5" s="1563"/>
      <c r="O5" s="1563"/>
      <c r="P5" s="1563"/>
      <c r="Q5" s="1563"/>
      <c r="R5" s="1563"/>
      <c r="S5" s="1631"/>
    </row>
    <row r="6" spans="1:19" x14ac:dyDescent="0.2">
      <c r="A6" s="2811" t="s">
        <v>145</v>
      </c>
      <c r="B6" s="2812"/>
      <c r="C6" s="2817" t="s">
        <v>70</v>
      </c>
      <c r="D6" s="2818"/>
      <c r="E6" s="2819"/>
      <c r="F6" s="2803" t="s">
        <v>63</v>
      </c>
      <c r="G6" s="2804"/>
      <c r="H6" s="2804"/>
      <c r="I6" s="2805"/>
      <c r="J6" s="2803" t="s">
        <v>146</v>
      </c>
      <c r="K6" s="2804"/>
      <c r="L6" s="2804"/>
      <c r="M6" s="2805"/>
      <c r="N6" s="2803" t="s">
        <v>125</v>
      </c>
      <c r="O6" s="2804"/>
      <c r="P6" s="2805"/>
      <c r="Q6" s="2803" t="s">
        <v>126</v>
      </c>
      <c r="R6" s="2804"/>
      <c r="S6" s="2809"/>
    </row>
    <row r="7" spans="1:19" x14ac:dyDescent="0.2">
      <c r="A7" s="2813"/>
      <c r="B7" s="2814"/>
      <c r="C7" s="2820"/>
      <c r="D7" s="2821"/>
      <c r="E7" s="2822"/>
      <c r="F7" s="2507"/>
      <c r="G7" s="2509"/>
      <c r="H7" s="2509"/>
      <c r="I7" s="2508"/>
      <c r="J7" s="2507"/>
      <c r="K7" s="2509"/>
      <c r="L7" s="2509"/>
      <c r="M7" s="2508"/>
      <c r="N7" s="2507"/>
      <c r="O7" s="2509"/>
      <c r="P7" s="2508"/>
      <c r="Q7" s="2507"/>
      <c r="R7" s="2509"/>
      <c r="S7" s="2510"/>
    </row>
    <row r="8" spans="1:19" x14ac:dyDescent="0.2">
      <c r="A8" s="2813"/>
      <c r="B8" s="2814"/>
      <c r="C8" s="2820"/>
      <c r="D8" s="2821"/>
      <c r="E8" s="2822"/>
      <c r="F8" s="2507"/>
      <c r="G8" s="2509"/>
      <c r="H8" s="2509"/>
      <c r="I8" s="2508"/>
      <c r="J8" s="2507"/>
      <c r="K8" s="2509"/>
      <c r="L8" s="2509"/>
      <c r="M8" s="2508"/>
      <c r="N8" s="2507"/>
      <c r="O8" s="2509"/>
      <c r="P8" s="2508"/>
      <c r="Q8" s="2507"/>
      <c r="R8" s="2509"/>
      <c r="S8" s="2510"/>
    </row>
    <row r="9" spans="1:19" ht="13.5" thickBot="1" x14ac:dyDescent="0.25">
      <c r="A9" s="2815"/>
      <c r="B9" s="2816"/>
      <c r="C9" s="2823"/>
      <c r="D9" s="2824"/>
      <c r="E9" s="2825"/>
      <c r="F9" s="2806" t="s">
        <v>64</v>
      </c>
      <c r="G9" s="2807"/>
      <c r="H9" s="2807"/>
      <c r="I9" s="2808"/>
      <c r="J9" s="2806" t="s">
        <v>24</v>
      </c>
      <c r="K9" s="2807"/>
      <c r="L9" s="2807"/>
      <c r="M9" s="2808"/>
      <c r="N9" s="2806" t="s">
        <v>24</v>
      </c>
      <c r="O9" s="2807"/>
      <c r="P9" s="2808"/>
      <c r="Q9" s="2806" t="s">
        <v>24</v>
      </c>
      <c r="R9" s="2807"/>
      <c r="S9" s="2810"/>
    </row>
    <row r="10" spans="1:19" x14ac:dyDescent="0.2">
      <c r="A10" s="241"/>
      <c r="B10" s="1120"/>
      <c r="C10" s="1467"/>
      <c r="D10" s="194"/>
      <c r="E10" s="196"/>
      <c r="F10" s="1468"/>
      <c r="G10" s="194"/>
      <c r="H10" s="196" t="s">
        <v>15</v>
      </c>
      <c r="I10" s="196"/>
      <c r="J10" s="1469"/>
      <c r="K10" s="194"/>
      <c r="L10" s="196"/>
      <c r="M10" s="196"/>
      <c r="N10" s="1469"/>
      <c r="O10" s="194"/>
      <c r="P10" s="196"/>
      <c r="Q10" s="1469"/>
      <c r="R10" s="194"/>
      <c r="S10" s="1470"/>
    </row>
    <row r="11" spans="1:19" ht="19.5" customHeight="1" x14ac:dyDescent="0.2">
      <c r="A11" s="2801" t="s">
        <v>149</v>
      </c>
      <c r="B11" s="2802"/>
      <c r="C11" s="1476">
        <v>386.0373048261178</v>
      </c>
      <c r="D11" s="1477"/>
      <c r="E11" s="1478">
        <v>1.7123727148071231E-2</v>
      </c>
      <c r="F11" s="1476">
        <v>229.94857422193255</v>
      </c>
      <c r="G11" s="1477"/>
      <c r="H11" s="1479">
        <v>7.4938430575829411E-3</v>
      </c>
      <c r="I11" s="1480"/>
      <c r="J11" s="1481">
        <v>33376</v>
      </c>
      <c r="K11" s="1477"/>
      <c r="L11" s="1482">
        <v>1.1674126224391145E-2</v>
      </c>
      <c r="M11" s="1480"/>
      <c r="N11" s="1072">
        <v>23027</v>
      </c>
      <c r="O11" s="1477"/>
      <c r="P11" s="1478">
        <v>2.7965106464631007E-2</v>
      </c>
      <c r="Q11" s="1483" t="s">
        <v>166</v>
      </c>
      <c r="R11" s="1484"/>
      <c r="S11" s="1485" t="s">
        <v>990</v>
      </c>
    </row>
    <row r="12" spans="1:19" ht="19.5" customHeight="1" x14ac:dyDescent="0.2">
      <c r="A12" s="2801" t="s">
        <v>150</v>
      </c>
      <c r="B12" s="2802"/>
      <c r="C12" s="1476">
        <v>1251.630810858765</v>
      </c>
      <c r="D12" s="1477"/>
      <c r="E12" s="1478">
        <v>5.5519464640647845E-2</v>
      </c>
      <c r="F12" s="1476">
        <v>950.52475150725104</v>
      </c>
      <c r="G12" s="1477"/>
      <c r="H12" s="1479">
        <v>3.0976853560607823E-2</v>
      </c>
      <c r="I12" s="1480"/>
      <c r="J12" s="1476">
        <v>68340</v>
      </c>
      <c r="K12" s="1477"/>
      <c r="L12" s="1482">
        <v>2.3903696853274533E-2</v>
      </c>
      <c r="M12" s="1486"/>
      <c r="N12" s="1487">
        <v>35931</v>
      </c>
      <c r="O12" s="1477"/>
      <c r="P12" s="1478">
        <v>4.3636350387834137E-2</v>
      </c>
      <c r="Q12" s="1483" t="s">
        <v>166</v>
      </c>
      <c r="R12" s="1484"/>
      <c r="S12" s="1485" t="s">
        <v>990</v>
      </c>
    </row>
    <row r="13" spans="1:19" ht="19.5" customHeight="1" x14ac:dyDescent="0.2">
      <c r="A13" s="2801" t="s">
        <v>151</v>
      </c>
      <c r="B13" s="2802"/>
      <c r="C13" s="1476">
        <v>5209.8724716110719</v>
      </c>
      <c r="D13" s="1477"/>
      <c r="E13" s="1478">
        <v>0.23109796272227962</v>
      </c>
      <c r="F13" s="1476">
        <v>4595.7924718918039</v>
      </c>
      <c r="G13" s="1477"/>
      <c r="H13" s="1479">
        <v>0.1497732596347337</v>
      </c>
      <c r="I13" s="1480"/>
      <c r="J13" s="1476">
        <v>316064</v>
      </c>
      <c r="K13" s="1477"/>
      <c r="L13" s="1482">
        <v>0.11055162484977117</v>
      </c>
      <c r="M13" s="1480"/>
      <c r="N13" s="1487">
        <v>140617</v>
      </c>
      <c r="O13" s="1477"/>
      <c r="P13" s="1478">
        <v>0.17077210994645498</v>
      </c>
      <c r="Q13" s="1483" t="s">
        <v>166</v>
      </c>
      <c r="R13" s="1484"/>
      <c r="S13" s="1485" t="s">
        <v>990</v>
      </c>
    </row>
    <row r="14" spans="1:19" ht="19.5" customHeight="1" x14ac:dyDescent="0.2">
      <c r="A14" s="2801" t="s">
        <v>152</v>
      </c>
      <c r="B14" s="2802"/>
      <c r="C14" s="1476">
        <v>6546.3227466288145</v>
      </c>
      <c r="D14" s="1477"/>
      <c r="E14" s="1478">
        <v>0.29037982375039101</v>
      </c>
      <c r="F14" s="1476">
        <v>11486.832002607136</v>
      </c>
      <c r="G14" s="1477"/>
      <c r="H14" s="1479">
        <v>0.37434681448939666</v>
      </c>
      <c r="I14" s="1480"/>
      <c r="J14" s="1476">
        <v>1012277</v>
      </c>
      <c r="K14" s="1477"/>
      <c r="L14" s="1482">
        <v>0.35407027421045045</v>
      </c>
      <c r="M14" s="1480"/>
      <c r="N14" s="1487">
        <v>349064</v>
      </c>
      <c r="O14" s="1477"/>
      <c r="P14" s="1478">
        <v>0.42392026416684581</v>
      </c>
      <c r="Q14" s="1483" t="s">
        <v>166</v>
      </c>
      <c r="R14" s="1484"/>
      <c r="S14" s="1485" t="s">
        <v>990</v>
      </c>
    </row>
    <row r="15" spans="1:19" ht="19.5" customHeight="1" x14ac:dyDescent="0.2">
      <c r="A15" s="2801" t="s">
        <v>153</v>
      </c>
      <c r="B15" s="2802"/>
      <c r="C15" s="1476">
        <v>4430.1858587650813</v>
      </c>
      <c r="D15" s="1477"/>
      <c r="E15" s="1478">
        <v>0.19651285746828784</v>
      </c>
      <c r="F15" s="1476">
        <v>8408.488186410299</v>
      </c>
      <c r="G15" s="1477"/>
      <c r="H15" s="1479">
        <v>0.27402601226691542</v>
      </c>
      <c r="I15" s="1480"/>
      <c r="J15" s="1476">
        <v>760852</v>
      </c>
      <c r="K15" s="1477"/>
      <c r="L15" s="1482">
        <v>0.26612782496645648</v>
      </c>
      <c r="M15" s="1480"/>
      <c r="N15" s="1487">
        <v>190647</v>
      </c>
      <c r="O15" s="1477"/>
      <c r="P15" s="1478">
        <v>0.23153097025936978</v>
      </c>
      <c r="Q15" s="1483" t="s">
        <v>166</v>
      </c>
      <c r="R15" s="1484"/>
      <c r="S15" s="1485" t="s">
        <v>990</v>
      </c>
    </row>
    <row r="16" spans="1:19" ht="19.5" customHeight="1" x14ac:dyDescent="0.2">
      <c r="A16" s="2801" t="s">
        <v>154</v>
      </c>
      <c r="B16" s="2802"/>
      <c r="C16" s="1476">
        <v>2136.7980393896378</v>
      </c>
      <c r="D16" s="1477"/>
      <c r="E16" s="1478">
        <v>9.4783447453408345E-2</v>
      </c>
      <c r="F16" s="1476">
        <v>4860.7101841290532</v>
      </c>
      <c r="G16" s="1477"/>
      <c r="H16" s="1479">
        <v>0.15840671937849285</v>
      </c>
      <c r="I16" s="1480"/>
      <c r="J16" s="1476">
        <v>484373</v>
      </c>
      <c r="K16" s="1477"/>
      <c r="L16" s="1482">
        <v>0.16942208598055525</v>
      </c>
      <c r="M16" s="1480"/>
      <c r="N16" s="1487">
        <v>78101</v>
      </c>
      <c r="O16" s="1477"/>
      <c r="P16" s="1478">
        <v>9.4849645198859869E-2</v>
      </c>
      <c r="Q16" s="1483" t="s">
        <v>166</v>
      </c>
      <c r="R16" s="1484"/>
      <c r="S16" s="1485" t="s">
        <v>990</v>
      </c>
    </row>
    <row r="17" spans="1:19" ht="19.5" customHeight="1" x14ac:dyDescent="0.2">
      <c r="A17" s="2801" t="s">
        <v>155</v>
      </c>
      <c r="B17" s="2802"/>
      <c r="C17" s="1476">
        <v>1040.6695794889993</v>
      </c>
      <c r="D17" s="1477"/>
      <c r="E17" s="1478">
        <v>4.6161709523110328E-2</v>
      </c>
      <c r="F17" s="1476">
        <v>920.85396773667912</v>
      </c>
      <c r="G17" s="1477"/>
      <c r="H17" s="1479">
        <v>3.0009906069306799E-2</v>
      </c>
      <c r="I17" s="1480"/>
      <c r="J17" s="1476">
        <v>84043</v>
      </c>
      <c r="K17" s="1477"/>
      <c r="L17" s="1482">
        <v>2.9396230533212636E-2</v>
      </c>
      <c r="M17" s="1480"/>
      <c r="N17" s="1487">
        <v>6032</v>
      </c>
      <c r="O17" s="1477"/>
      <c r="P17" s="1478">
        <v>7.3255535760044397E-3</v>
      </c>
      <c r="Q17" s="1483" t="s">
        <v>166</v>
      </c>
      <c r="R17" s="1484"/>
      <c r="S17" s="1485" t="s">
        <v>990</v>
      </c>
    </row>
    <row r="18" spans="1:19" ht="19.5" customHeight="1" x14ac:dyDescent="0.2">
      <c r="A18" s="2801" t="s">
        <v>156</v>
      </c>
      <c r="B18" s="2802"/>
      <c r="C18" s="1476">
        <v>1670.290986515259</v>
      </c>
      <c r="D18" s="1477"/>
      <c r="E18" s="1478">
        <v>7.4090267322358891E-2</v>
      </c>
      <c r="F18" s="1476">
        <v>462.01649014176309</v>
      </c>
      <c r="G18" s="1477"/>
      <c r="H18" s="1479">
        <v>1.5056753793115956E-2</v>
      </c>
      <c r="I18" s="1480"/>
      <c r="J18" s="1476">
        <v>50538</v>
      </c>
      <c r="K18" s="1477"/>
      <c r="L18" s="1482">
        <v>1.767698319535833E-2</v>
      </c>
      <c r="M18" s="1480"/>
      <c r="N18" s="1483" t="s">
        <v>166</v>
      </c>
      <c r="O18" s="1319"/>
      <c r="P18" s="1486" t="s">
        <v>988</v>
      </c>
      <c r="Q18" s="1487">
        <v>2983</v>
      </c>
      <c r="R18" s="1477"/>
      <c r="S18" s="1488">
        <v>0.1958248539355347</v>
      </c>
    </row>
    <row r="19" spans="1:19" ht="19.5" customHeight="1" x14ac:dyDescent="0.2">
      <c r="A19" s="2801" t="s">
        <v>157</v>
      </c>
      <c r="B19" s="2802"/>
      <c r="C19" s="1476">
        <v>272.94468594748048</v>
      </c>
      <c r="D19" s="1477"/>
      <c r="E19" s="1478">
        <v>1.2107198631453179E-2</v>
      </c>
      <c r="F19" s="1476">
        <v>205.57614469610559</v>
      </c>
      <c r="G19" s="1477"/>
      <c r="H19" s="1479">
        <v>6.699564761157099E-3</v>
      </c>
      <c r="I19" s="1480"/>
      <c r="J19" s="1476">
        <v>18799</v>
      </c>
      <c r="K19" s="1477"/>
      <c r="L19" s="1482">
        <v>6.5754404030539644E-3</v>
      </c>
      <c r="M19" s="1480"/>
      <c r="N19" s="1483" t="s">
        <v>166</v>
      </c>
      <c r="O19" s="1319"/>
      <c r="P19" s="1486" t="s">
        <v>988</v>
      </c>
      <c r="Q19" s="1487">
        <v>2458</v>
      </c>
      <c r="R19" s="1477"/>
      <c r="S19" s="1488">
        <v>0.16136020481848617</v>
      </c>
    </row>
    <row r="20" spans="1:19" ht="19.5" customHeight="1" x14ac:dyDescent="0.2">
      <c r="A20" s="2801" t="s">
        <v>158</v>
      </c>
      <c r="B20" s="2802"/>
      <c r="C20" s="1476">
        <v>196.8246540099361</v>
      </c>
      <c r="D20" s="1477"/>
      <c r="E20" s="1478">
        <v>8.7306890529602593E-3</v>
      </c>
      <c r="F20" s="1476">
        <v>250.08232035196352</v>
      </c>
      <c r="G20" s="1477"/>
      <c r="H20" s="1479">
        <v>8.1499859981086359E-3</v>
      </c>
      <c r="I20" s="1480"/>
      <c r="J20" s="1476">
        <v>25998</v>
      </c>
      <c r="K20" s="1477"/>
      <c r="L20" s="1482">
        <v>9.0934783551570291E-3</v>
      </c>
      <c r="M20" s="1480"/>
      <c r="N20" s="1483" t="s">
        <v>166</v>
      </c>
      <c r="O20" s="1319"/>
      <c r="P20" s="1486" t="s">
        <v>988</v>
      </c>
      <c r="Q20" s="1487">
        <v>6274</v>
      </c>
      <c r="R20" s="1477"/>
      <c r="S20" s="1488">
        <v>0.41186896868640449</v>
      </c>
    </row>
    <row r="21" spans="1:19" ht="19.5" customHeight="1" x14ac:dyDescent="0.2">
      <c r="A21" s="2801" t="s">
        <v>159</v>
      </c>
      <c r="B21" s="2802"/>
      <c r="C21" s="1476">
        <v>112.00518985095812</v>
      </c>
      <c r="D21" s="1477"/>
      <c r="E21" s="1478">
        <v>4.9682926654967229E-3</v>
      </c>
      <c r="F21" s="1476">
        <v>68.878605181684861</v>
      </c>
      <c r="G21" s="1477"/>
      <c r="H21" s="1479">
        <v>2.2446995333773785E-3</v>
      </c>
      <c r="I21" s="1480"/>
      <c r="J21" s="1476">
        <v>1120</v>
      </c>
      <c r="K21" s="1477"/>
      <c r="L21" s="1482">
        <v>3.9174920216077666E-4</v>
      </c>
      <c r="M21" s="1480"/>
      <c r="N21" s="1483" t="s">
        <v>166</v>
      </c>
      <c r="O21" s="1319"/>
      <c r="P21" s="1486" t="s">
        <v>988</v>
      </c>
      <c r="Q21" s="1487">
        <v>392</v>
      </c>
      <c r="R21" s="1477"/>
      <c r="S21" s="1488">
        <v>2.5733604674062889E-2</v>
      </c>
    </row>
    <row r="22" spans="1:19" ht="19.5" customHeight="1" x14ac:dyDescent="0.2">
      <c r="A22" s="2801" t="s">
        <v>160</v>
      </c>
      <c r="B22" s="2802"/>
      <c r="C22" s="1476">
        <v>105.48061568488291</v>
      </c>
      <c r="D22" s="1477"/>
      <c r="E22" s="1478">
        <v>4.6788775587687592E-3</v>
      </c>
      <c r="F22" s="1476">
        <v>8.477366791591983</v>
      </c>
      <c r="G22" s="1477"/>
      <c r="H22" s="1479">
        <v>2.7627071180029276E-4</v>
      </c>
      <c r="I22" s="1480"/>
      <c r="J22" s="1476">
        <v>421</v>
      </c>
      <c r="K22" s="1477"/>
      <c r="L22" s="1482">
        <v>1.4725572688364908E-4</v>
      </c>
      <c r="M22" s="1480"/>
      <c r="N22" s="1483" t="s">
        <v>166</v>
      </c>
      <c r="O22" s="1319"/>
      <c r="P22" s="1486" t="s">
        <v>988</v>
      </c>
      <c r="Q22" s="1487">
        <v>186</v>
      </c>
      <c r="R22" s="1477"/>
      <c r="S22" s="1488">
        <v>1.2210332830040044E-2</v>
      </c>
    </row>
    <row r="23" spans="1:19" ht="19.5" customHeight="1" x14ac:dyDescent="0.2">
      <c r="A23" s="2801" t="s">
        <v>841</v>
      </c>
      <c r="B23" s="2802"/>
      <c r="C23" s="1476">
        <v>1155.9370564229951</v>
      </c>
      <c r="D23" s="1477"/>
      <c r="E23" s="1478">
        <v>5.1274709741971035E-2</v>
      </c>
      <c r="F23" s="1476">
        <v>67.818934332735864</v>
      </c>
      <c r="G23" s="1477"/>
      <c r="H23" s="1479">
        <v>2.2101656944023421E-3</v>
      </c>
      <c r="I23" s="1480"/>
      <c r="J23" s="1476">
        <v>2771</v>
      </c>
      <c r="K23" s="1477"/>
      <c r="L23" s="1482">
        <v>9.6922949927456445E-4</v>
      </c>
      <c r="M23" s="1480"/>
      <c r="N23" s="1483" t="s">
        <v>166</v>
      </c>
      <c r="O23" s="1319"/>
      <c r="P23" s="1486" t="s">
        <v>988</v>
      </c>
      <c r="Q23" s="1487">
        <v>2940</v>
      </c>
      <c r="R23" s="1477"/>
      <c r="S23" s="1488">
        <v>0.19300203505547167</v>
      </c>
    </row>
    <row r="24" spans="1:19" ht="19.5" customHeight="1" x14ac:dyDescent="0.2">
      <c r="A24" s="2801" t="s">
        <v>12</v>
      </c>
      <c r="B24" s="2802"/>
      <c r="C24" s="1476">
        <v>24515</v>
      </c>
      <c r="D24" s="1477"/>
      <c r="E24" s="1478">
        <v>1</v>
      </c>
      <c r="F24" s="1476">
        <v>32516</v>
      </c>
      <c r="G24" s="1477"/>
      <c r="H24" s="1482">
        <v>1</v>
      </c>
      <c r="I24" s="1480"/>
      <c r="J24" s="1481">
        <v>2858972</v>
      </c>
      <c r="K24" s="1477"/>
      <c r="L24" s="1482">
        <v>1</v>
      </c>
      <c r="M24" s="1480"/>
      <c r="N24" s="1481">
        <v>823419</v>
      </c>
      <c r="O24" s="1319"/>
      <c r="P24" s="1486">
        <v>1</v>
      </c>
      <c r="Q24" s="1481">
        <v>15233</v>
      </c>
      <c r="R24" s="1477"/>
      <c r="S24" s="1488">
        <v>1</v>
      </c>
    </row>
    <row r="25" spans="1:19" ht="19.5" customHeight="1" x14ac:dyDescent="0.2">
      <c r="A25" s="2801" t="s">
        <v>825</v>
      </c>
      <c r="B25" s="2802"/>
      <c r="C25" s="1476">
        <v>21001.51681156849</v>
      </c>
      <c r="D25" s="1477"/>
      <c r="E25" s="1478">
        <v>0.85668026969481914</v>
      </c>
      <c r="F25" s="1476">
        <v>31453.150138504152</v>
      </c>
      <c r="G25" s="1477"/>
      <c r="H25" s="1482">
        <v>0.96731301939058167</v>
      </c>
      <c r="I25" s="1480"/>
      <c r="J25" s="1481">
        <v>2759325</v>
      </c>
      <c r="K25" s="1477"/>
      <c r="L25" s="1482">
        <v>0.96514586361811172</v>
      </c>
      <c r="M25" s="1480"/>
      <c r="N25" s="1481">
        <v>823419</v>
      </c>
      <c r="O25" s="1319"/>
      <c r="P25" s="1486">
        <v>1</v>
      </c>
      <c r="Q25" s="1483" t="s">
        <v>166</v>
      </c>
      <c r="R25" s="1484"/>
      <c r="S25" s="1485" t="s">
        <v>987</v>
      </c>
    </row>
    <row r="26" spans="1:19" ht="19.5" customHeight="1" x14ac:dyDescent="0.2">
      <c r="A26" s="2801" t="s">
        <v>824</v>
      </c>
      <c r="B26" s="2802"/>
      <c r="C26" s="1476">
        <v>3513.4831884315113</v>
      </c>
      <c r="D26" s="1477"/>
      <c r="E26" s="1478">
        <v>0.14331973030518097</v>
      </c>
      <c r="F26" s="1476">
        <v>1062.8498614958448</v>
      </c>
      <c r="G26" s="1477"/>
      <c r="H26" s="1482">
        <v>3.2686980609418284E-2</v>
      </c>
      <c r="I26" s="1480"/>
      <c r="J26" s="1481">
        <v>99647</v>
      </c>
      <c r="K26" s="1477"/>
      <c r="L26" s="1482">
        <v>3.4854136381888313E-2</v>
      </c>
      <c r="M26" s="1480"/>
      <c r="N26" s="1483" t="s">
        <v>166</v>
      </c>
      <c r="O26" s="1319"/>
      <c r="P26" s="1486" t="s">
        <v>988</v>
      </c>
      <c r="Q26" s="1481">
        <v>15233</v>
      </c>
      <c r="R26" s="1484"/>
      <c r="S26" s="1488">
        <v>1</v>
      </c>
    </row>
    <row r="27" spans="1:19" ht="13.5" thickBot="1" x14ac:dyDescent="0.25">
      <c r="A27" s="1005"/>
      <c r="B27" s="420"/>
      <c r="C27" s="1471"/>
      <c r="D27" s="1472"/>
      <c r="E27" s="1473"/>
      <c r="F27" s="1471"/>
      <c r="G27" s="1472"/>
      <c r="H27" s="1006"/>
      <c r="I27" s="1006"/>
      <c r="J27" s="1474"/>
      <c r="K27" s="1472"/>
      <c r="L27" s="1006"/>
      <c r="M27" s="1006"/>
      <c r="N27" s="1474"/>
      <c r="O27" s="1472"/>
      <c r="P27" s="1006"/>
      <c r="Q27" s="1474"/>
      <c r="R27" s="1472"/>
      <c r="S27" s="1475"/>
    </row>
    <row r="28" spans="1:19" x14ac:dyDescent="0.2">
      <c r="A28" s="26"/>
      <c r="B28" s="26"/>
      <c r="C28" s="225"/>
      <c r="D28" s="26"/>
      <c r="E28" s="26"/>
      <c r="F28" s="225"/>
      <c r="G28" s="26"/>
      <c r="H28" s="26"/>
      <c r="I28" s="26"/>
      <c r="J28" s="26"/>
      <c r="K28" s="26"/>
      <c r="L28" s="26"/>
      <c r="M28" s="26"/>
      <c r="N28" s="26"/>
      <c r="O28" s="26"/>
      <c r="P28" s="26"/>
      <c r="Q28" s="26"/>
      <c r="R28" s="26"/>
      <c r="S28" s="26"/>
    </row>
    <row r="29" spans="1:19" x14ac:dyDescent="0.2">
      <c r="A29" s="2268" t="s">
        <v>281</v>
      </c>
      <c r="B29" s="2268"/>
      <c r="C29" s="2268"/>
      <c r="D29" s="2268"/>
      <c r="E29" s="2268"/>
      <c r="F29" s="2268"/>
      <c r="G29" s="2268"/>
      <c r="H29" s="2268"/>
      <c r="I29" s="2268"/>
      <c r="J29" s="2268"/>
      <c r="K29" s="2268"/>
      <c r="L29" s="2268"/>
      <c r="M29" s="2268"/>
      <c r="N29" s="2268"/>
      <c r="O29" s="2268"/>
      <c r="P29" s="2268"/>
      <c r="Q29" s="2268"/>
      <c r="R29" s="2268"/>
      <c r="S29" s="2268"/>
    </row>
    <row r="30" spans="1:19" x14ac:dyDescent="0.2">
      <c r="A30" s="2268" t="s">
        <v>676</v>
      </c>
      <c r="B30" s="2268"/>
      <c r="C30" s="2268"/>
      <c r="D30" s="2268"/>
      <c r="E30" s="2268"/>
      <c r="F30" s="2268"/>
      <c r="G30" s="2268"/>
      <c r="H30" s="2268"/>
      <c r="I30" s="2268"/>
      <c r="J30" s="2268"/>
      <c r="K30" s="2268"/>
      <c r="L30" s="2268"/>
      <c r="M30" s="2268"/>
      <c r="N30" s="2268"/>
      <c r="O30" s="2268"/>
      <c r="P30" s="2268"/>
      <c r="Q30" s="2268"/>
      <c r="R30" s="2268"/>
      <c r="S30" s="2268"/>
    </row>
    <row r="31" spans="1:19" x14ac:dyDescent="0.2">
      <c r="A31" s="2268" t="s">
        <v>8</v>
      </c>
      <c r="B31" s="2268"/>
      <c r="C31" s="2268"/>
      <c r="D31" s="2268"/>
      <c r="E31" s="2268"/>
      <c r="F31" s="2268"/>
      <c r="G31" s="2268"/>
      <c r="H31" s="2268"/>
      <c r="I31" s="2268"/>
      <c r="J31" s="2268"/>
      <c r="K31" s="2268"/>
      <c r="L31" s="2268"/>
      <c r="M31" s="2268"/>
      <c r="N31" s="2268"/>
      <c r="O31" s="2268"/>
      <c r="P31" s="2268"/>
      <c r="Q31" s="2268"/>
      <c r="R31" s="2268"/>
      <c r="S31" s="2268"/>
    </row>
    <row r="32" spans="1:19" x14ac:dyDescent="0.2">
      <c r="A32" s="2678" t="s">
        <v>989</v>
      </c>
      <c r="B32" s="2678"/>
      <c r="C32" s="2678"/>
      <c r="D32" s="2678"/>
      <c r="E32" s="2678"/>
      <c r="F32" s="2678"/>
      <c r="G32" s="2678"/>
      <c r="H32" s="2678"/>
      <c r="I32" s="2678"/>
      <c r="J32" s="2678"/>
      <c r="K32" s="2678"/>
      <c r="L32" s="2678"/>
      <c r="M32" s="2678"/>
      <c r="N32" s="2678"/>
      <c r="O32" s="2678"/>
      <c r="P32" s="2678"/>
      <c r="Q32" s="2678"/>
      <c r="R32" s="2678"/>
      <c r="S32" s="2678"/>
    </row>
    <row r="33" spans="1:19" ht="39" customHeight="1" x14ac:dyDescent="0.2">
      <c r="A33" s="2678"/>
      <c r="B33" s="2678"/>
      <c r="C33" s="2678"/>
      <c r="D33" s="2678"/>
      <c r="E33" s="2678"/>
      <c r="F33" s="2678"/>
      <c r="G33" s="2678"/>
      <c r="H33" s="2678"/>
      <c r="I33" s="2678"/>
      <c r="J33" s="2678"/>
      <c r="K33" s="2678"/>
      <c r="L33" s="2678"/>
      <c r="M33" s="2678"/>
      <c r="N33" s="2678"/>
      <c r="O33" s="2678"/>
      <c r="P33" s="2678"/>
      <c r="Q33" s="2678"/>
      <c r="R33" s="2678"/>
      <c r="S33" s="2678"/>
    </row>
  </sheetData>
  <mergeCells count="33">
    <mergeCell ref="A2:S2"/>
    <mergeCell ref="A3:S3"/>
    <mergeCell ref="A4:S4"/>
    <mergeCell ref="N6:P8"/>
    <mergeCell ref="N9:P9"/>
    <mergeCell ref="Q6:S8"/>
    <mergeCell ref="Q9:S9"/>
    <mergeCell ref="F9:I9"/>
    <mergeCell ref="J9:M9"/>
    <mergeCell ref="A6:B9"/>
    <mergeCell ref="C6:E9"/>
    <mergeCell ref="F6:I8"/>
    <mergeCell ref="A25:B25"/>
    <mergeCell ref="A20:B20"/>
    <mergeCell ref="A21:B21"/>
    <mergeCell ref="A22:B22"/>
    <mergeCell ref="A23:B23"/>
    <mergeCell ref="A26:B26"/>
    <mergeCell ref="J6:M8"/>
    <mergeCell ref="A32:S33"/>
    <mergeCell ref="A11:B11"/>
    <mergeCell ref="A12:B12"/>
    <mergeCell ref="A13:B13"/>
    <mergeCell ref="A14:B14"/>
    <mergeCell ref="A15:B15"/>
    <mergeCell ref="A16:B16"/>
    <mergeCell ref="A17:B17"/>
    <mergeCell ref="A18:B18"/>
    <mergeCell ref="A19:B19"/>
    <mergeCell ref="A29:S29"/>
    <mergeCell ref="A30:S30"/>
    <mergeCell ref="A31:S31"/>
    <mergeCell ref="A24:B24"/>
  </mergeCells>
  <printOptions horizontalCentered="1"/>
  <pageMargins left="0.7" right="0.7" top="0.75" bottom="0.75" header="0.3" footer="0.3"/>
  <pageSetup scale="63"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9"/>
    <pageSetUpPr fitToPage="1"/>
  </sheetPr>
  <dimension ref="A1:M47"/>
  <sheetViews>
    <sheetView workbookViewId="0"/>
  </sheetViews>
  <sheetFormatPr defaultRowHeight="12.75" x14ac:dyDescent="0.2"/>
  <cols>
    <col min="1" max="1" width="11.28515625" customWidth="1"/>
    <col min="2" max="2" width="23.5703125" customWidth="1"/>
    <col min="3" max="3" width="18" customWidth="1"/>
    <col min="4" max="4" width="14.5703125" customWidth="1"/>
    <col min="5" max="5" width="18" customWidth="1"/>
    <col min="6" max="6" width="14.85546875" customWidth="1"/>
    <col min="7" max="8" width="18" customWidth="1"/>
    <col min="9" max="9" width="5.7109375" customWidth="1"/>
    <col min="10" max="10" width="13.7109375" customWidth="1"/>
    <col min="11" max="11" width="6.7109375" customWidth="1"/>
  </cols>
  <sheetData>
    <row r="1" spans="1:8" ht="10.5" customHeight="1" x14ac:dyDescent="0.35">
      <c r="A1" s="1623"/>
      <c r="B1" s="1624"/>
      <c r="C1" s="1624"/>
      <c r="D1" s="1624"/>
      <c r="E1" s="1624"/>
      <c r="F1" s="1624"/>
      <c r="G1" s="1624"/>
      <c r="H1" s="1625"/>
    </row>
    <row r="2" spans="1:8" ht="23.25" x14ac:dyDescent="0.35">
      <c r="A2" s="2305" t="s">
        <v>282</v>
      </c>
      <c r="B2" s="2306"/>
      <c r="C2" s="2306"/>
      <c r="D2" s="2306"/>
      <c r="E2" s="2306"/>
      <c r="F2" s="2306"/>
      <c r="G2" s="2306"/>
      <c r="H2" s="2307"/>
    </row>
    <row r="3" spans="1:8" ht="24" customHeight="1" x14ac:dyDescent="0.3">
      <c r="A3" s="2833" t="s">
        <v>283</v>
      </c>
      <c r="B3" s="2834"/>
      <c r="C3" s="2834"/>
      <c r="D3" s="2834"/>
      <c r="E3" s="2834"/>
      <c r="F3" s="2834"/>
      <c r="G3" s="2834"/>
      <c r="H3" s="2835"/>
    </row>
    <row r="4" spans="1:8" ht="23.25" customHeight="1" x14ac:dyDescent="0.3">
      <c r="A4" s="2452" t="s">
        <v>205</v>
      </c>
      <c r="B4" s="2453"/>
      <c r="C4" s="2453"/>
      <c r="D4" s="2453"/>
      <c r="E4" s="2453"/>
      <c r="F4" s="2453"/>
      <c r="G4" s="2453"/>
      <c r="H4" s="2454"/>
    </row>
    <row r="5" spans="1:8" ht="15" customHeight="1" x14ac:dyDescent="0.35">
      <c r="A5" s="2148"/>
      <c r="B5" s="1626"/>
      <c r="C5" s="1626"/>
      <c r="D5" s="1626"/>
      <c r="E5" s="1626"/>
      <c r="F5" s="1626"/>
      <c r="G5" s="2150"/>
      <c r="H5" s="2151"/>
    </row>
    <row r="6" spans="1:8" s="1493" customFormat="1" ht="19.5" customHeight="1" x14ac:dyDescent="0.25">
      <c r="A6" s="2579" t="s">
        <v>62</v>
      </c>
      <c r="B6" s="2149" t="s">
        <v>284</v>
      </c>
      <c r="C6" s="2836" t="s">
        <v>285</v>
      </c>
      <c r="D6" s="2836"/>
      <c r="E6" s="2836" t="s">
        <v>286</v>
      </c>
      <c r="F6" s="2836"/>
      <c r="G6" s="2837" t="s">
        <v>287</v>
      </c>
      <c r="H6" s="2838"/>
    </row>
    <row r="7" spans="1:8" ht="28.5" customHeight="1" x14ac:dyDescent="0.2">
      <c r="A7" s="2579"/>
      <c r="B7" s="1683" t="s">
        <v>779</v>
      </c>
      <c r="C7" s="2766" t="s">
        <v>780</v>
      </c>
      <c r="D7" s="2766"/>
      <c r="E7" s="2766" t="s">
        <v>781</v>
      </c>
      <c r="F7" s="2766"/>
      <c r="G7" s="2766" t="s">
        <v>782</v>
      </c>
      <c r="H7" s="2839"/>
    </row>
    <row r="8" spans="1:8" ht="9" customHeight="1" x14ac:dyDescent="0.2">
      <c r="A8" s="2579"/>
      <c r="B8" s="792" t="s">
        <v>289</v>
      </c>
      <c r="C8" s="2840" t="s">
        <v>289</v>
      </c>
      <c r="D8" s="2840"/>
      <c r="E8" s="2840" t="s">
        <v>289</v>
      </c>
      <c r="F8" s="2840"/>
      <c r="G8" s="2841" t="s">
        <v>289</v>
      </c>
      <c r="H8" s="2842"/>
    </row>
    <row r="9" spans="1:8" ht="6" customHeight="1" thickBot="1" x14ac:dyDescent="0.25">
      <c r="A9" s="2580"/>
      <c r="B9" s="1957"/>
      <c r="C9" s="2146"/>
      <c r="D9" s="2146"/>
      <c r="E9" s="1866"/>
      <c r="F9" s="1866"/>
      <c r="G9" s="1866"/>
      <c r="H9" s="2147"/>
    </row>
    <row r="10" spans="1:8" x14ac:dyDescent="0.2">
      <c r="A10" s="2142"/>
      <c r="B10" s="2143"/>
      <c r="C10" s="1213"/>
      <c r="D10" s="1213"/>
      <c r="E10" s="2144"/>
      <c r="F10" s="2145"/>
      <c r="G10" s="2143"/>
      <c r="H10" s="434"/>
    </row>
    <row r="11" spans="1:8" ht="20.25" customHeight="1" x14ac:dyDescent="0.2">
      <c r="A11" s="1489">
        <v>1992</v>
      </c>
      <c r="B11" s="1490">
        <v>47.53</v>
      </c>
      <c r="C11" s="2831">
        <v>31.67</v>
      </c>
      <c r="D11" s="2831"/>
      <c r="E11" s="2831">
        <v>12.36</v>
      </c>
      <c r="F11" s="2831"/>
      <c r="G11" s="2831">
        <v>74</v>
      </c>
      <c r="H11" s="2832"/>
    </row>
    <row r="12" spans="1:8" ht="20.25" customHeight="1" x14ac:dyDescent="0.2">
      <c r="A12" s="1489">
        <v>1993</v>
      </c>
      <c r="B12" s="1491">
        <v>59.62</v>
      </c>
      <c r="C12" s="2827">
        <v>31.67</v>
      </c>
      <c r="D12" s="2827"/>
      <c r="E12" s="2827">
        <v>13.06</v>
      </c>
      <c r="F12" s="2827"/>
      <c r="G12" s="2827">
        <v>84.2</v>
      </c>
      <c r="H12" s="2828"/>
    </row>
    <row r="13" spans="1:8" ht="20.25" customHeight="1" x14ac:dyDescent="0.2">
      <c r="A13" s="1489">
        <v>1994</v>
      </c>
      <c r="B13" s="1491">
        <v>75.569000000000003</v>
      </c>
      <c r="C13" s="2827">
        <v>34.11</v>
      </c>
      <c r="D13" s="2827"/>
      <c r="E13" s="2827">
        <v>18.23</v>
      </c>
      <c r="F13" s="2827"/>
      <c r="G13" s="2827">
        <v>109.3</v>
      </c>
      <c r="H13" s="2828"/>
    </row>
    <row r="14" spans="1:8" ht="20.25" customHeight="1" x14ac:dyDescent="0.2">
      <c r="A14" s="1489">
        <v>1995</v>
      </c>
      <c r="B14" s="1491">
        <v>37.277909999999999</v>
      </c>
      <c r="C14" s="2827">
        <v>27.89</v>
      </c>
      <c r="D14" s="2827"/>
      <c r="E14" s="2827">
        <v>14.56</v>
      </c>
      <c r="F14" s="2827"/>
      <c r="G14" s="2827">
        <v>61.7</v>
      </c>
      <c r="H14" s="2828"/>
    </row>
    <row r="15" spans="1:8" ht="20.25" customHeight="1" x14ac:dyDescent="0.2">
      <c r="A15" s="1489">
        <v>1996</v>
      </c>
      <c r="B15" s="1491">
        <v>83.070770000000095</v>
      </c>
      <c r="C15" s="2827">
        <v>60.67</v>
      </c>
      <c r="D15" s="2827"/>
      <c r="E15" s="2827">
        <v>22.47</v>
      </c>
      <c r="F15" s="2827"/>
      <c r="G15" s="2827">
        <v>94.5</v>
      </c>
      <c r="H15" s="2828"/>
    </row>
    <row r="16" spans="1:8" ht="20.25" customHeight="1" x14ac:dyDescent="0.2">
      <c r="A16" s="1489">
        <v>1997</v>
      </c>
      <c r="B16" s="1491">
        <v>47.91</v>
      </c>
      <c r="C16" s="2827">
        <v>46.78</v>
      </c>
      <c r="D16" s="2827"/>
      <c r="E16" s="2827">
        <v>20.73</v>
      </c>
      <c r="F16" s="2827"/>
      <c r="G16" s="2827">
        <v>99.6</v>
      </c>
      <c r="H16" s="2828"/>
    </row>
    <row r="17" spans="1:13" ht="20.25" customHeight="1" x14ac:dyDescent="0.2">
      <c r="A17" s="1489">
        <v>1998</v>
      </c>
      <c r="B17" s="1491">
        <v>49.24</v>
      </c>
      <c r="C17" s="2827">
        <v>36</v>
      </c>
      <c r="D17" s="2827"/>
      <c r="E17" s="2827">
        <v>15.38</v>
      </c>
      <c r="F17" s="2827"/>
      <c r="G17" s="2827">
        <v>87.8</v>
      </c>
      <c r="H17" s="2828"/>
    </row>
    <row r="18" spans="1:13" ht="20.25" customHeight="1" x14ac:dyDescent="0.2">
      <c r="A18" s="1489">
        <v>1999</v>
      </c>
      <c r="B18" s="1491">
        <v>54.237349999999999</v>
      </c>
      <c r="C18" s="2827">
        <v>32.33</v>
      </c>
      <c r="D18" s="2827"/>
      <c r="E18" s="2827">
        <v>17.5</v>
      </c>
      <c r="F18" s="2827"/>
      <c r="G18" s="2827">
        <v>104.7</v>
      </c>
      <c r="H18" s="2828"/>
    </row>
    <row r="19" spans="1:13" ht="20.25" customHeight="1" x14ac:dyDescent="0.2">
      <c r="A19" s="1489">
        <v>2000</v>
      </c>
      <c r="B19" s="1491">
        <v>6.5656999999999996</v>
      </c>
      <c r="C19" s="2827">
        <v>16.22</v>
      </c>
      <c r="D19" s="2827"/>
      <c r="E19" s="2827">
        <v>3.79</v>
      </c>
      <c r="F19" s="2827"/>
      <c r="G19" s="2827">
        <v>22.8</v>
      </c>
      <c r="H19" s="2828"/>
      <c r="M19" s="344"/>
    </row>
    <row r="20" spans="1:13" ht="20.25" customHeight="1" x14ac:dyDescent="0.2">
      <c r="A20" s="1489">
        <v>2001</v>
      </c>
      <c r="B20" s="1491">
        <v>38.564</v>
      </c>
      <c r="C20" s="2827">
        <v>16.329999999999998</v>
      </c>
      <c r="D20" s="2827"/>
      <c r="E20" s="2827">
        <v>9.5399999999999991</v>
      </c>
      <c r="F20" s="2827"/>
      <c r="G20" s="2827">
        <v>39.4</v>
      </c>
      <c r="H20" s="2828"/>
    </row>
    <row r="21" spans="1:13" ht="20.25" customHeight="1" x14ac:dyDescent="0.2">
      <c r="A21" s="1489">
        <v>2002</v>
      </c>
      <c r="B21" s="1491">
        <v>142.57</v>
      </c>
      <c r="C21" s="2827">
        <v>14.78</v>
      </c>
      <c r="D21" s="2827"/>
      <c r="E21" s="2827">
        <v>34.1</v>
      </c>
      <c r="F21" s="2827"/>
      <c r="G21" s="2827">
        <v>163.9</v>
      </c>
      <c r="H21" s="2828"/>
      <c r="M21" s="316"/>
    </row>
    <row r="22" spans="1:13" ht="20.25" customHeight="1" x14ac:dyDescent="0.2">
      <c r="A22" s="1489">
        <v>2003</v>
      </c>
      <c r="B22" s="1491">
        <v>299</v>
      </c>
      <c r="C22" s="2827">
        <v>33.44</v>
      </c>
      <c r="D22" s="2827"/>
      <c r="E22" s="2827">
        <v>83.92</v>
      </c>
      <c r="F22" s="2827"/>
      <c r="G22" s="2827">
        <v>419.7</v>
      </c>
      <c r="H22" s="2828"/>
      <c r="M22" s="316"/>
    </row>
    <row r="23" spans="1:13" ht="20.25" customHeight="1" x14ac:dyDescent="0.2">
      <c r="A23" s="1489">
        <v>2004</v>
      </c>
      <c r="B23" s="1491">
        <v>321.83</v>
      </c>
      <c r="C23" s="2827">
        <v>89.33</v>
      </c>
      <c r="D23" s="2827"/>
      <c r="E23" s="2827">
        <v>95.67</v>
      </c>
      <c r="F23" s="2827"/>
      <c r="G23" s="2827">
        <v>452.1</v>
      </c>
      <c r="H23" s="2828"/>
    </row>
    <row r="24" spans="1:13" ht="20.25" customHeight="1" x14ac:dyDescent="0.2">
      <c r="A24" s="1489">
        <v>2005</v>
      </c>
      <c r="B24" s="1491">
        <v>282.95</v>
      </c>
      <c r="C24" s="2827">
        <v>87.44</v>
      </c>
      <c r="D24" s="2827"/>
      <c r="E24" s="2827">
        <v>108.04</v>
      </c>
      <c r="F24" s="2827"/>
      <c r="G24" s="2827">
        <v>431.8</v>
      </c>
      <c r="H24" s="2828"/>
    </row>
    <row r="25" spans="1:13" ht="20.25" customHeight="1" x14ac:dyDescent="0.2">
      <c r="A25" s="1489">
        <v>2006</v>
      </c>
      <c r="B25" s="1491">
        <v>185.88</v>
      </c>
      <c r="C25" s="2827">
        <v>61.11</v>
      </c>
      <c r="D25" s="2827"/>
      <c r="E25" s="2827">
        <v>73.3</v>
      </c>
      <c r="F25" s="2827"/>
      <c r="G25" s="2827">
        <v>313.8</v>
      </c>
      <c r="H25" s="2828"/>
    </row>
    <row r="26" spans="1:13" ht="20.25" customHeight="1" x14ac:dyDescent="0.2">
      <c r="A26" s="1489">
        <v>2007</v>
      </c>
      <c r="B26" s="1491">
        <v>114.65</v>
      </c>
      <c r="C26" s="2827">
        <v>39.78</v>
      </c>
      <c r="D26" s="2827"/>
      <c r="E26" s="2827">
        <v>65.67</v>
      </c>
      <c r="F26" s="2827"/>
      <c r="G26" s="2827">
        <v>225.1</v>
      </c>
      <c r="H26" s="2828"/>
    </row>
    <row r="27" spans="1:13" ht="20.25" customHeight="1" x14ac:dyDescent="0.2">
      <c r="A27" s="1489">
        <v>2008</v>
      </c>
      <c r="B27" s="1491">
        <v>84.93</v>
      </c>
      <c r="C27" s="2827">
        <v>26.78</v>
      </c>
      <c r="D27" s="2827"/>
      <c r="E27" s="2827">
        <v>46.73</v>
      </c>
      <c r="F27" s="2827"/>
      <c r="G27" s="2827">
        <v>150</v>
      </c>
      <c r="H27" s="2828"/>
    </row>
    <row r="28" spans="1:13" ht="20.25" customHeight="1" x14ac:dyDescent="0.2">
      <c r="A28" s="1489">
        <v>2009</v>
      </c>
      <c r="B28" s="1491">
        <v>414.16</v>
      </c>
      <c r="C28" s="2827">
        <v>77.33</v>
      </c>
      <c r="D28" s="2827"/>
      <c r="E28" s="2827">
        <v>167.86</v>
      </c>
      <c r="F28" s="2827"/>
      <c r="G28" s="2827">
        <v>478.9</v>
      </c>
      <c r="H28" s="2828"/>
    </row>
    <row r="29" spans="1:13" ht="20.25" customHeight="1" x14ac:dyDescent="0.2">
      <c r="A29" s="1489">
        <v>2010</v>
      </c>
      <c r="B29" s="1491">
        <v>448.95</v>
      </c>
      <c r="C29" s="2827">
        <v>115.9</v>
      </c>
      <c r="D29" s="2827"/>
      <c r="E29" s="2827">
        <v>169.74</v>
      </c>
      <c r="F29" s="2827"/>
      <c r="G29" s="2827">
        <v>514.05899999999997</v>
      </c>
      <c r="H29" s="2828"/>
    </row>
    <row r="30" spans="1:13" ht="20.25" customHeight="1" x14ac:dyDescent="0.2">
      <c r="A30" s="1489">
        <v>2011</v>
      </c>
      <c r="B30" s="1491">
        <v>396.35</v>
      </c>
      <c r="C30" s="2827">
        <v>103.22</v>
      </c>
      <c r="D30" s="2827"/>
      <c r="E30" s="2827">
        <v>227.12</v>
      </c>
      <c r="F30" s="2827"/>
      <c r="G30" s="2827">
        <v>462.8</v>
      </c>
      <c r="H30" s="2828"/>
    </row>
    <row r="31" spans="1:13" ht="20.25" customHeight="1" x14ac:dyDescent="0.2">
      <c r="A31" s="1489">
        <v>2012</v>
      </c>
      <c r="B31" s="1491">
        <v>823.42</v>
      </c>
      <c r="C31" s="2827">
        <v>166.11</v>
      </c>
      <c r="D31" s="2827"/>
      <c r="E31" s="2827">
        <v>294.63</v>
      </c>
      <c r="F31" s="2827"/>
      <c r="G31" s="2827">
        <v>903.48</v>
      </c>
      <c r="H31" s="2828"/>
    </row>
    <row r="32" spans="1:13" ht="20.25" customHeight="1" x14ac:dyDescent="0.2">
      <c r="A32" s="1489">
        <v>2013</v>
      </c>
      <c r="B32" s="1492" t="s">
        <v>166</v>
      </c>
      <c r="C32" s="2827">
        <v>190.88</v>
      </c>
      <c r="D32" s="2827"/>
      <c r="E32" s="2827">
        <v>292.20999999999998</v>
      </c>
      <c r="F32" s="2827"/>
      <c r="G32" s="2829" t="s">
        <v>166</v>
      </c>
      <c r="H32" s="2830"/>
    </row>
    <row r="33" spans="1:11" ht="13.5" thickBot="1" x14ac:dyDescent="0.25">
      <c r="A33" s="975"/>
      <c r="B33" s="976"/>
      <c r="C33" s="977"/>
      <c r="D33" s="977"/>
      <c r="E33" s="978"/>
      <c r="F33" s="978"/>
      <c r="G33" s="59"/>
      <c r="H33" s="979"/>
    </row>
    <row r="34" spans="1:11" x14ac:dyDescent="0.2">
      <c r="A34" s="307"/>
      <c r="B34" s="345"/>
      <c r="C34" s="346"/>
      <c r="D34" s="347"/>
      <c r="E34" s="347"/>
      <c r="F34" s="348"/>
      <c r="G34" s="348"/>
      <c r="H34" s="346"/>
      <c r="I34" s="346"/>
      <c r="J34" s="346"/>
      <c r="K34" s="349"/>
    </row>
    <row r="35" spans="1:11" x14ac:dyDescent="0.2">
      <c r="A35" s="117" t="s">
        <v>290</v>
      </c>
      <c r="B35" s="90"/>
      <c r="C35" s="350"/>
      <c r="D35" s="351"/>
      <c r="E35" s="351"/>
      <c r="F35" s="90"/>
      <c r="G35" s="90"/>
      <c r="H35" s="352"/>
      <c r="I35" s="352"/>
      <c r="J35" s="352"/>
      <c r="K35" s="25"/>
    </row>
    <row r="36" spans="1:11" x14ac:dyDescent="0.2">
      <c r="A36" s="104" t="s">
        <v>291</v>
      </c>
      <c r="B36" s="90"/>
      <c r="C36" s="350"/>
      <c r="D36" s="351"/>
      <c r="E36" s="351"/>
      <c r="F36" s="90"/>
      <c r="G36" s="90"/>
      <c r="H36" s="352"/>
      <c r="I36" s="352"/>
      <c r="J36" s="352"/>
      <c r="K36" s="25"/>
    </row>
    <row r="37" spans="1:11" x14ac:dyDescent="0.2">
      <c r="A37" s="104" t="s">
        <v>292</v>
      </c>
      <c r="B37" s="90"/>
      <c r="C37" s="90"/>
      <c r="D37" s="351"/>
      <c r="E37" s="351"/>
      <c r="F37" s="90"/>
      <c r="G37" s="90"/>
      <c r="H37" s="353"/>
      <c r="I37" s="353"/>
      <c r="J37" s="353"/>
      <c r="K37" s="25"/>
    </row>
    <row r="38" spans="1:11" x14ac:dyDescent="0.2">
      <c r="A38" s="104" t="s">
        <v>293</v>
      </c>
      <c r="B38" s="90"/>
      <c r="C38" s="90"/>
      <c r="D38" s="351"/>
      <c r="E38" s="351"/>
      <c r="F38" s="90"/>
      <c r="G38" s="90"/>
      <c r="H38" s="353"/>
      <c r="I38" s="353"/>
      <c r="J38" s="353"/>
      <c r="K38" s="25"/>
    </row>
    <row r="39" spans="1:11" ht="36.75" customHeight="1" x14ac:dyDescent="0.2">
      <c r="A39" s="2826" t="s">
        <v>294</v>
      </c>
      <c r="B39" s="2826"/>
      <c r="C39" s="2826"/>
      <c r="D39" s="2826"/>
      <c r="E39" s="2826"/>
      <c r="F39" s="2826"/>
      <c r="G39" s="2826"/>
      <c r="H39" s="2826"/>
      <c r="I39" s="1039"/>
      <c r="J39" s="1039"/>
      <c r="K39" s="1039"/>
    </row>
    <row r="40" spans="1:11" x14ac:dyDescent="0.2">
      <c r="A40" s="104" t="s">
        <v>295</v>
      </c>
      <c r="B40" s="90"/>
      <c r="C40" s="90"/>
      <c r="D40" s="351"/>
      <c r="E40" s="351"/>
      <c r="F40" s="90"/>
      <c r="G40" s="90"/>
      <c r="H40" s="353"/>
      <c r="I40" s="353"/>
      <c r="J40" s="353"/>
      <c r="K40" s="25"/>
    </row>
    <row r="41" spans="1:11" x14ac:dyDescent="0.2">
      <c r="A41" s="117" t="s">
        <v>296</v>
      </c>
      <c r="B41" s="1"/>
      <c r="C41" s="1"/>
      <c r="D41" s="1"/>
      <c r="E41" s="1"/>
      <c r="F41" s="25"/>
      <c r="G41" s="25"/>
      <c r="H41" s="140"/>
      <c r="I41" s="140"/>
      <c r="J41" s="140"/>
      <c r="K41" s="25"/>
    </row>
    <row r="42" spans="1:11" x14ac:dyDescent="0.2">
      <c r="A42" s="117" t="s">
        <v>297</v>
      </c>
      <c r="J42" s="228"/>
    </row>
    <row r="43" spans="1:11" x14ac:dyDescent="0.2">
      <c r="A43" s="117" t="s">
        <v>679</v>
      </c>
      <c r="J43" s="228"/>
    </row>
    <row r="44" spans="1:11" x14ac:dyDescent="0.2">
      <c r="A44" s="117" t="s">
        <v>680</v>
      </c>
      <c r="B44" s="1"/>
      <c r="J44" s="228"/>
    </row>
    <row r="45" spans="1:11" x14ac:dyDescent="0.2">
      <c r="A45" s="117" t="s">
        <v>298</v>
      </c>
      <c r="B45" s="354"/>
      <c r="C45" s="1"/>
      <c r="D45" s="1"/>
      <c r="E45" s="1"/>
      <c r="F45" s="25"/>
      <c r="G45" s="25"/>
      <c r="H45" s="2"/>
      <c r="I45" s="2"/>
      <c r="J45" s="2"/>
      <c r="K45" s="25"/>
    </row>
    <row r="46" spans="1:11" x14ac:dyDescent="0.2">
      <c r="A46" s="158"/>
      <c r="B46" s="1"/>
      <c r="C46" s="1"/>
      <c r="D46" s="355"/>
      <c r="E46" s="355"/>
      <c r="F46" s="25"/>
      <c r="G46" s="25"/>
      <c r="H46" s="2"/>
      <c r="I46" s="2"/>
      <c r="J46" s="2"/>
      <c r="K46" s="25"/>
    </row>
    <row r="47" spans="1:11" x14ac:dyDescent="0.2">
      <c r="A47" s="25"/>
      <c r="B47" s="1"/>
      <c r="C47" s="1"/>
      <c r="D47" s="1"/>
      <c r="E47" s="1"/>
      <c r="F47" s="25"/>
      <c r="G47" s="25"/>
      <c r="H47" s="2"/>
      <c r="I47" s="2"/>
      <c r="J47" s="2"/>
      <c r="K47" s="25"/>
    </row>
  </sheetData>
  <mergeCells count="80">
    <mergeCell ref="A2:H2"/>
    <mergeCell ref="A3:H3"/>
    <mergeCell ref="A4:H4"/>
    <mergeCell ref="C6:D6"/>
    <mergeCell ref="E6:F6"/>
    <mergeCell ref="G6:H6"/>
    <mergeCell ref="A6:A9"/>
    <mergeCell ref="C7:D7"/>
    <mergeCell ref="E7:F7"/>
    <mergeCell ref="G7:H7"/>
    <mergeCell ref="C8:D8"/>
    <mergeCell ref="E8:F8"/>
    <mergeCell ref="G8:H8"/>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C30:D30"/>
    <mergeCell ref="E30:F30"/>
    <mergeCell ref="G30:H30"/>
    <mergeCell ref="A39:H39"/>
    <mergeCell ref="C31:D31"/>
    <mergeCell ref="E31:F31"/>
    <mergeCell ref="G31:H31"/>
    <mergeCell ref="C32:D32"/>
    <mergeCell ref="E32:F32"/>
    <mergeCell ref="G32:H32"/>
  </mergeCells>
  <printOptions horizontalCentered="1"/>
  <pageMargins left="0.7" right="0.7" top="0.75" bottom="0.75" header="0.3" footer="0.3"/>
  <pageSetup scale="6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9"/>
    <pageSetUpPr fitToPage="1"/>
  </sheetPr>
  <dimension ref="A1:V47"/>
  <sheetViews>
    <sheetView workbookViewId="0"/>
  </sheetViews>
  <sheetFormatPr defaultRowHeight="12.75" x14ac:dyDescent="0.2"/>
  <cols>
    <col min="1" max="1" width="4.42578125" customWidth="1"/>
    <col min="2" max="2" width="8.140625" customWidth="1"/>
    <col min="3" max="3" width="21.85546875" customWidth="1"/>
    <col min="4" max="4" width="9.7109375" customWidth="1"/>
    <col min="5" max="5" width="2" customWidth="1"/>
    <col min="6" max="6" width="8.28515625" customWidth="1"/>
    <col min="7" max="7" width="6.5703125" customWidth="1"/>
    <col min="8" max="8" width="12" customWidth="1"/>
    <col min="9" max="9" width="11.28515625" customWidth="1"/>
    <col min="10" max="10" width="11.7109375" customWidth="1"/>
    <col min="11" max="11" width="10.7109375" customWidth="1"/>
    <col min="12" max="12" width="11.7109375" customWidth="1"/>
    <col min="13" max="13" width="10.7109375" customWidth="1"/>
    <col min="14" max="15" width="9.140625" customWidth="1"/>
    <col min="16" max="16" width="11.140625" customWidth="1"/>
    <col min="17" max="17" width="14.5703125" customWidth="1"/>
    <col min="18" max="18" width="9.140625" customWidth="1"/>
  </cols>
  <sheetData>
    <row r="1" spans="1:22" x14ac:dyDescent="0.2">
      <c r="A1" s="1552"/>
      <c r="B1" s="1553"/>
      <c r="C1" s="1553"/>
      <c r="D1" s="1553"/>
      <c r="E1" s="1553"/>
      <c r="F1" s="1553"/>
      <c r="G1" s="1553"/>
      <c r="H1" s="1553"/>
      <c r="I1" s="1553"/>
      <c r="J1" s="1553"/>
      <c r="K1" s="1553"/>
      <c r="L1" s="1553"/>
      <c r="M1" s="1554"/>
    </row>
    <row r="2" spans="1:22" ht="20.25" x14ac:dyDescent="0.3">
      <c r="A2" s="2452" t="s">
        <v>578</v>
      </c>
      <c r="B2" s="2453"/>
      <c r="C2" s="2453"/>
      <c r="D2" s="2453"/>
      <c r="E2" s="2453"/>
      <c r="F2" s="2453"/>
      <c r="G2" s="2453"/>
      <c r="H2" s="2453"/>
      <c r="I2" s="2453"/>
      <c r="J2" s="2453"/>
      <c r="K2" s="2453"/>
      <c r="L2" s="2453"/>
      <c r="M2" s="2454"/>
    </row>
    <row r="3" spans="1:22" ht="18" x14ac:dyDescent="0.25">
      <c r="A3" s="2296" t="s">
        <v>172</v>
      </c>
      <c r="B3" s="2297"/>
      <c r="C3" s="2297"/>
      <c r="D3" s="2297"/>
      <c r="E3" s="2297"/>
      <c r="F3" s="2297"/>
      <c r="G3" s="2297"/>
      <c r="H3" s="2297"/>
      <c r="I3" s="2297"/>
      <c r="J3" s="2297"/>
      <c r="K3" s="2297"/>
      <c r="L3" s="2297"/>
      <c r="M3" s="2298"/>
    </row>
    <row r="4" spans="1:22" ht="18" x14ac:dyDescent="0.25">
      <c r="A4" s="2296" t="s">
        <v>205</v>
      </c>
      <c r="B4" s="2297"/>
      <c r="C4" s="2297"/>
      <c r="D4" s="2297"/>
      <c r="E4" s="2297"/>
      <c r="F4" s="2297"/>
      <c r="G4" s="2297"/>
      <c r="H4" s="2297"/>
      <c r="I4" s="2297"/>
      <c r="J4" s="2297"/>
      <c r="K4" s="2297"/>
      <c r="L4" s="2297"/>
      <c r="M4" s="2298"/>
    </row>
    <row r="5" spans="1:22" x14ac:dyDescent="0.2">
      <c r="A5" s="2153"/>
      <c r="B5" s="2152"/>
      <c r="C5" s="1560"/>
      <c r="D5" s="2152"/>
      <c r="E5" s="2152"/>
      <c r="F5" s="2152"/>
      <c r="G5" s="1562"/>
      <c r="H5" s="1562"/>
      <c r="I5" s="1562"/>
      <c r="J5" s="1562"/>
      <c r="K5" s="1562"/>
      <c r="L5" s="1562"/>
      <c r="M5" s="1561"/>
    </row>
    <row r="6" spans="1:22" ht="15.75" customHeight="1" x14ac:dyDescent="0.2">
      <c r="A6" s="2846" t="s">
        <v>79</v>
      </c>
      <c r="B6" s="2847"/>
      <c r="C6" s="2847"/>
      <c r="D6" s="2848"/>
      <c r="E6" s="2852" t="s">
        <v>822</v>
      </c>
      <c r="F6" s="2853"/>
      <c r="G6" s="2854"/>
      <c r="H6" s="2858" t="s">
        <v>146</v>
      </c>
      <c r="I6" s="2859"/>
      <c r="J6" s="2858" t="s">
        <v>125</v>
      </c>
      <c r="K6" s="2859"/>
      <c r="L6" s="2858" t="s">
        <v>126</v>
      </c>
      <c r="M6" s="2860"/>
    </row>
    <row r="7" spans="1:22" ht="12.75" customHeight="1" x14ac:dyDescent="0.2">
      <c r="A7" s="2846"/>
      <c r="B7" s="2847"/>
      <c r="C7" s="2847"/>
      <c r="D7" s="2848"/>
      <c r="E7" s="2852"/>
      <c r="F7" s="2853"/>
      <c r="G7" s="2854"/>
      <c r="H7" s="2858"/>
      <c r="I7" s="2859"/>
      <c r="J7" s="2858"/>
      <c r="K7" s="2859"/>
      <c r="L7" s="2858"/>
      <c r="M7" s="2860"/>
    </row>
    <row r="8" spans="1:22" ht="12.75" customHeight="1" x14ac:dyDescent="0.2">
      <c r="A8" s="2846"/>
      <c r="B8" s="2847"/>
      <c r="C8" s="2847"/>
      <c r="D8" s="2848"/>
      <c r="E8" s="2852"/>
      <c r="F8" s="2853"/>
      <c r="G8" s="2854"/>
      <c r="H8" s="2843" t="s">
        <v>24</v>
      </c>
      <c r="I8" s="2843"/>
      <c r="J8" s="2844" t="s">
        <v>24</v>
      </c>
      <c r="K8" s="2843"/>
      <c r="L8" s="2844" t="s">
        <v>24</v>
      </c>
      <c r="M8" s="2845"/>
    </row>
    <row r="9" spans="1:22" ht="5.25" customHeight="1" thickBot="1" x14ac:dyDescent="0.25">
      <c r="A9" s="2849"/>
      <c r="B9" s="2850"/>
      <c r="C9" s="2850"/>
      <c r="D9" s="2851"/>
      <c r="E9" s="2855"/>
      <c r="F9" s="2856"/>
      <c r="G9" s="2857"/>
      <c r="H9" s="2154"/>
      <c r="I9" s="1800"/>
      <c r="J9" s="2154"/>
      <c r="K9" s="1800"/>
      <c r="L9" s="2154"/>
      <c r="M9" s="2140"/>
    </row>
    <row r="10" spans="1:22" x14ac:dyDescent="0.2">
      <c r="A10" s="241"/>
      <c r="B10" s="145"/>
      <c r="C10" s="56"/>
      <c r="D10" s="395"/>
      <c r="E10" s="693"/>
      <c r="F10" s="56"/>
      <c r="G10" s="694"/>
      <c r="H10" s="695"/>
      <c r="I10" s="694"/>
      <c r="J10" s="695"/>
      <c r="K10" s="694"/>
      <c r="L10" s="695"/>
      <c r="M10" s="50"/>
      <c r="R10" s="565"/>
      <c r="T10" s="565"/>
    </row>
    <row r="11" spans="1:22" s="25" customFormat="1" x14ac:dyDescent="0.2">
      <c r="A11" s="2158"/>
      <c r="B11" s="696" t="s">
        <v>477</v>
      </c>
      <c r="C11" s="696"/>
      <c r="D11" s="697"/>
      <c r="E11" s="696"/>
      <c r="F11" s="698">
        <f>(H11+L11-J11)/H11</f>
        <v>0.69066015255906488</v>
      </c>
      <c r="G11" s="699"/>
      <c r="H11" s="491">
        <v>35549.51</v>
      </c>
      <c r="I11" s="700">
        <f t="shared" ref="I11:I36" si="0">H11/$H$36</f>
        <v>1.2434372888750796E-2</v>
      </c>
      <c r="J11" s="491">
        <v>11143.96</v>
      </c>
      <c r="K11" s="1757">
        <f>J11/$J$36</f>
        <v>1.3533772987412707E-2</v>
      </c>
      <c r="L11" s="491">
        <v>147.08000000000001</v>
      </c>
      <c r="M11" s="2159">
        <f>L11/$L$36</f>
        <v>9.6556767803556744E-3</v>
      </c>
    </row>
    <row r="12" spans="1:22" s="25" customFormat="1" x14ac:dyDescent="0.2">
      <c r="A12" s="2158"/>
      <c r="B12" s="696" t="s">
        <v>92</v>
      </c>
      <c r="C12" s="696"/>
      <c r="D12" s="697"/>
      <c r="E12" s="696"/>
      <c r="F12" s="698">
        <f t="shared" ref="F12:F35" si="1">(H12+L12-J12)/H12</f>
        <v>0.72558145889152403</v>
      </c>
      <c r="G12" s="699"/>
      <c r="H12" s="494">
        <f>SUM(H13:H23)</f>
        <v>1383431.85</v>
      </c>
      <c r="I12" s="700">
        <f t="shared" si="0"/>
        <v>0.48389154981529581</v>
      </c>
      <c r="J12" s="494">
        <f>SUM(J13:J23)</f>
        <v>386829.12</v>
      </c>
      <c r="K12" s="1757">
        <f>J12/$J$36</f>
        <v>0.46978430423302203</v>
      </c>
      <c r="L12" s="494">
        <f>SUM(L13:L23)</f>
        <v>7189.77</v>
      </c>
      <c r="M12" s="2159">
        <f>L12/$L$36</f>
        <v>0.47200227933844041</v>
      </c>
    </row>
    <row r="13" spans="1:22" s="565" customFormat="1" x14ac:dyDescent="0.2">
      <c r="A13" s="2160"/>
      <c r="B13" s="701"/>
      <c r="C13" s="701" t="s">
        <v>579</v>
      </c>
      <c r="D13" s="702"/>
      <c r="E13" s="701"/>
      <c r="F13" s="703">
        <f t="shared" si="1"/>
        <v>0.71860808208602533</v>
      </c>
      <c r="G13" s="704"/>
      <c r="H13" s="705">
        <v>182885.21</v>
      </c>
      <c r="I13" s="706">
        <f t="shared" si="0"/>
        <v>6.396889568878715E-2</v>
      </c>
      <c r="J13" s="705">
        <v>52165.22</v>
      </c>
      <c r="K13" s="706">
        <f>J13/$J$36</f>
        <v>6.335200820161245E-2</v>
      </c>
      <c r="L13" s="705">
        <v>702.8</v>
      </c>
      <c r="M13" s="2161">
        <f t="shared" ref="M13:M36" si="2">L13/$L$36</f>
        <v>4.6138221656472446E-2</v>
      </c>
      <c r="R13" s="25"/>
      <c r="T13" s="25"/>
      <c r="V13" s="25"/>
    </row>
    <row r="14" spans="1:22" s="565" customFormat="1" x14ac:dyDescent="0.2">
      <c r="A14" s="2160"/>
      <c r="B14" s="701"/>
      <c r="C14" s="701" t="s">
        <v>580</v>
      </c>
      <c r="D14" s="702"/>
      <c r="E14" s="701"/>
      <c r="F14" s="703">
        <f t="shared" si="1"/>
        <v>0.75770444495648304</v>
      </c>
      <c r="G14" s="704"/>
      <c r="H14" s="705">
        <v>98213.11</v>
      </c>
      <c r="I14" s="706">
        <f t="shared" si="0"/>
        <v>3.4352609425668583E-2</v>
      </c>
      <c r="J14" s="705">
        <v>26971.51</v>
      </c>
      <c r="K14" s="706">
        <f t="shared" ref="K14:K36" si="3">J14/$J$36</f>
        <v>3.2755527969207686E-2</v>
      </c>
      <c r="L14" s="705">
        <v>3174.91</v>
      </c>
      <c r="M14" s="2161">
        <f t="shared" si="2"/>
        <v>0.20843013847374919</v>
      </c>
      <c r="R14" s="25"/>
      <c r="T14" s="25"/>
      <c r="V14" s="25"/>
    </row>
    <row r="15" spans="1:22" s="565" customFormat="1" x14ac:dyDescent="0.2">
      <c r="A15" s="2160"/>
      <c r="B15" s="701"/>
      <c r="C15" s="701" t="s">
        <v>581</v>
      </c>
      <c r="D15" s="702"/>
      <c r="E15" s="701"/>
      <c r="F15" s="703">
        <f t="shared" si="1"/>
        <v>0.6804594918216651</v>
      </c>
      <c r="G15" s="704"/>
      <c r="H15" s="705">
        <v>124486.22</v>
      </c>
      <c r="I15" s="706">
        <f t="shared" si="0"/>
        <v>4.3542318276428196E-2</v>
      </c>
      <c r="J15" s="705">
        <v>39780.81</v>
      </c>
      <c r="K15" s="706">
        <f t="shared" si="3"/>
        <v>4.8311771739614755E-2</v>
      </c>
      <c r="L15" s="705">
        <v>2.42</v>
      </c>
      <c r="M15" s="2162" t="s">
        <v>43</v>
      </c>
      <c r="R15" s="25"/>
      <c r="T15" s="25"/>
      <c r="V15" s="25"/>
    </row>
    <row r="16" spans="1:22" s="565" customFormat="1" x14ac:dyDescent="0.2">
      <c r="A16" s="2160"/>
      <c r="B16" s="701"/>
      <c r="C16" s="701" t="s">
        <v>475</v>
      </c>
      <c r="D16" s="702"/>
      <c r="E16" s="701"/>
      <c r="F16" s="703">
        <f t="shared" si="1"/>
        <v>0.6619458404897548</v>
      </c>
      <c r="G16" s="704"/>
      <c r="H16" s="705">
        <v>32476.66</v>
      </c>
      <c r="I16" s="706">
        <f t="shared" si="0"/>
        <v>1.1359563060677275E-2</v>
      </c>
      <c r="J16" s="705">
        <v>11009.98</v>
      </c>
      <c r="K16" s="706">
        <f t="shared" si="3"/>
        <v>1.3371061087436974E-2</v>
      </c>
      <c r="L16" s="705">
        <v>31.11</v>
      </c>
      <c r="M16" s="2161">
        <f t="shared" si="2"/>
        <v>2.0423450138486879E-3</v>
      </c>
      <c r="R16" s="25"/>
      <c r="T16" s="25"/>
      <c r="V16" s="25"/>
    </row>
    <row r="17" spans="1:22" s="565" customFormat="1" x14ac:dyDescent="0.2">
      <c r="A17" s="2160"/>
      <c r="B17" s="701"/>
      <c r="C17" s="701" t="s">
        <v>93</v>
      </c>
      <c r="D17" s="702"/>
      <c r="E17" s="701"/>
      <c r="F17" s="703">
        <f t="shared" si="1"/>
        <v>0.76000482920027856</v>
      </c>
      <c r="G17" s="704"/>
      <c r="H17" s="705">
        <v>93265.96</v>
      </c>
      <c r="I17" s="706">
        <f t="shared" si="0"/>
        <v>3.2622214046475355E-2</v>
      </c>
      <c r="J17" s="705">
        <v>22415.54</v>
      </c>
      <c r="K17" s="706">
        <f t="shared" si="3"/>
        <v>2.7222533978071443E-2</v>
      </c>
      <c r="L17" s="705">
        <v>32.159999999999997</v>
      </c>
      <c r="M17" s="2161">
        <f t="shared" si="2"/>
        <v>2.1112766199091544E-3</v>
      </c>
      <c r="R17" s="25"/>
      <c r="T17" s="25"/>
      <c r="V17" s="25"/>
    </row>
    <row r="18" spans="1:22" s="565" customFormat="1" x14ac:dyDescent="0.2">
      <c r="A18" s="2160"/>
      <c r="B18" s="701"/>
      <c r="C18" s="701" t="s">
        <v>474</v>
      </c>
      <c r="D18" s="707"/>
      <c r="E18" s="708"/>
      <c r="F18" s="703">
        <f t="shared" si="1"/>
        <v>0.71382805389760096</v>
      </c>
      <c r="G18" s="704"/>
      <c r="H18" s="705">
        <v>72661.490000000005</v>
      </c>
      <c r="I18" s="706">
        <f t="shared" si="0"/>
        <v>2.5415260612937762E-2</v>
      </c>
      <c r="J18" s="705">
        <v>20815.61</v>
      </c>
      <c r="K18" s="706">
        <f t="shared" si="3"/>
        <v>2.527950031537423E-2</v>
      </c>
      <c r="L18" s="705">
        <v>21.93</v>
      </c>
      <c r="M18" s="2161">
        <f t="shared" si="2"/>
        <v>1.4396858294343209E-3</v>
      </c>
      <c r="R18" s="25"/>
      <c r="T18" s="25"/>
      <c r="V18" s="25"/>
    </row>
    <row r="19" spans="1:22" s="565" customFormat="1" x14ac:dyDescent="0.2">
      <c r="A19" s="2160"/>
      <c r="B19" s="701"/>
      <c r="C19" s="701" t="s">
        <v>473</v>
      </c>
      <c r="D19" s="702"/>
      <c r="E19" s="701"/>
      <c r="F19" s="703">
        <f t="shared" si="1"/>
        <v>0.77549748679833586</v>
      </c>
      <c r="G19" s="704"/>
      <c r="H19" s="705">
        <v>235032.87</v>
      </c>
      <c r="I19" s="706">
        <f t="shared" si="0"/>
        <v>8.2208906583896374E-2</v>
      </c>
      <c r="J19" s="705">
        <v>54950.23</v>
      </c>
      <c r="K19" s="706">
        <f t="shared" si="3"/>
        <v>6.6734261288277724E-2</v>
      </c>
      <c r="L19" s="705">
        <v>2184.7600000000002</v>
      </c>
      <c r="M19" s="2161">
        <f t="shared" si="2"/>
        <v>0.14342763395872901</v>
      </c>
      <c r="R19" s="25"/>
      <c r="T19" s="25"/>
      <c r="V19" s="25"/>
    </row>
    <row r="20" spans="1:22" s="565" customFormat="1" x14ac:dyDescent="0.2">
      <c r="A20" s="2160"/>
      <c r="B20" s="701"/>
      <c r="C20" s="701" t="s">
        <v>582</v>
      </c>
      <c r="D20" s="702"/>
      <c r="E20" s="701"/>
      <c r="F20" s="703">
        <f t="shared" si="1"/>
        <v>0.68913154926165154</v>
      </c>
      <c r="G20" s="704"/>
      <c r="H20" s="705">
        <v>39129.22</v>
      </c>
      <c r="I20" s="706">
        <f t="shared" si="0"/>
        <v>1.3686470286818733E-2</v>
      </c>
      <c r="J20" s="705">
        <v>12780.93</v>
      </c>
      <c r="K20" s="706">
        <f t="shared" si="3"/>
        <v>1.5521789847416241E-2</v>
      </c>
      <c r="L20" s="705">
        <v>616.89</v>
      </c>
      <c r="M20" s="2161">
        <f t="shared" si="2"/>
        <v>4.0498303297753682E-2</v>
      </c>
      <c r="R20" s="25"/>
      <c r="T20" s="25"/>
      <c r="V20" s="25"/>
    </row>
    <row r="21" spans="1:22" s="565" customFormat="1" x14ac:dyDescent="0.2">
      <c r="A21" s="2160"/>
      <c r="B21" s="701"/>
      <c r="C21" s="701" t="s">
        <v>583</v>
      </c>
      <c r="D21" s="702"/>
      <c r="E21" s="701"/>
      <c r="F21" s="703">
        <f t="shared" si="1"/>
        <v>0.72885593990112052</v>
      </c>
      <c r="G21" s="704"/>
      <c r="H21" s="705">
        <v>71834.95</v>
      </c>
      <c r="I21" s="706">
        <f t="shared" si="0"/>
        <v>2.51261565840083E-2</v>
      </c>
      <c r="J21" s="705">
        <v>19506.21</v>
      </c>
      <c r="K21" s="706">
        <f t="shared" si="3"/>
        <v>2.3689300570425557E-2</v>
      </c>
      <c r="L21" s="705">
        <v>28.59</v>
      </c>
      <c r="M21" s="2161">
        <f t="shared" si="2"/>
        <v>1.8769091593035677E-3</v>
      </c>
      <c r="R21" s="25"/>
      <c r="T21" s="25"/>
      <c r="V21" s="25"/>
    </row>
    <row r="22" spans="1:22" s="565" customFormat="1" x14ac:dyDescent="0.2">
      <c r="A22" s="2160"/>
      <c r="B22" s="701"/>
      <c r="C22" s="701" t="s">
        <v>472</v>
      </c>
      <c r="D22" s="707"/>
      <c r="E22" s="708"/>
      <c r="F22" s="703">
        <f t="shared" si="1"/>
        <v>0.62501005453753211</v>
      </c>
      <c r="G22" s="704"/>
      <c r="H22" s="705">
        <v>46496.42</v>
      </c>
      <c r="I22" s="706">
        <f t="shared" si="0"/>
        <v>1.6263341583947856E-2</v>
      </c>
      <c r="J22" s="705">
        <v>17439.14</v>
      </c>
      <c r="K22" s="706">
        <f t="shared" si="3"/>
        <v>2.1178949121829979E-2</v>
      </c>
      <c r="L22" s="705">
        <v>3.45</v>
      </c>
      <c r="M22" s="2161" t="s">
        <v>43</v>
      </c>
      <c r="R22" s="25"/>
      <c r="T22" s="25"/>
      <c r="V22" s="25"/>
    </row>
    <row r="23" spans="1:22" s="565" customFormat="1" x14ac:dyDescent="0.2">
      <c r="A23" s="2160"/>
      <c r="B23" s="701"/>
      <c r="C23" s="701" t="s">
        <v>99</v>
      </c>
      <c r="D23" s="702"/>
      <c r="E23" s="701"/>
      <c r="F23" s="703">
        <f t="shared" si="1"/>
        <v>0.71933515189853858</v>
      </c>
      <c r="G23" s="704"/>
      <c r="H23" s="705">
        <v>386949.74</v>
      </c>
      <c r="I23" s="706">
        <f t="shared" si="0"/>
        <v>0.13534581366565021</v>
      </c>
      <c r="J23" s="705">
        <v>108993.94</v>
      </c>
      <c r="K23" s="706">
        <f t="shared" si="3"/>
        <v>0.13236760011375501</v>
      </c>
      <c r="L23" s="705">
        <v>390.75</v>
      </c>
      <c r="M23" s="2161">
        <f t="shared" si="2"/>
        <v>2.5652404826788003E-2</v>
      </c>
      <c r="R23" s="25"/>
      <c r="T23" s="25"/>
      <c r="V23" s="25"/>
    </row>
    <row r="24" spans="1:22" s="25" customFormat="1" x14ac:dyDescent="0.2">
      <c r="A24" s="2163"/>
      <c r="B24" s="696" t="s">
        <v>100</v>
      </c>
      <c r="C24" s="696"/>
      <c r="D24" s="697"/>
      <c r="E24" s="696"/>
      <c r="F24" s="698">
        <f t="shared" si="1"/>
        <v>0.66555386157427765</v>
      </c>
      <c r="G24" s="699"/>
      <c r="H24" s="494">
        <f>SUM(H25:H27)</f>
        <v>313639.82999999996</v>
      </c>
      <c r="I24" s="700">
        <f t="shared" si="0"/>
        <v>0.1097037511623763</v>
      </c>
      <c r="J24" s="494">
        <f>SUM(J25:J27)</f>
        <v>105378.94</v>
      </c>
      <c r="K24" s="1757">
        <f>J24/$J$36</f>
        <v>0.12797736635937176</v>
      </c>
      <c r="L24" s="494">
        <f>SUM(L25:L27)</f>
        <v>483.30999999999995</v>
      </c>
      <c r="M24" s="2159">
        <f>L24/$L$36</f>
        <v>3.1728890023889719E-2</v>
      </c>
    </row>
    <row r="25" spans="1:22" s="565" customFormat="1" x14ac:dyDescent="0.2">
      <c r="A25" s="2160"/>
      <c r="B25" s="701"/>
      <c r="C25" s="701" t="s">
        <v>470</v>
      </c>
      <c r="D25" s="702"/>
      <c r="E25" s="701"/>
      <c r="F25" s="703">
        <f t="shared" si="1"/>
        <v>0.50013043975447102</v>
      </c>
      <c r="G25" s="704"/>
      <c r="H25" s="705">
        <v>77392.05</v>
      </c>
      <c r="I25" s="706">
        <f t="shared" si="0"/>
        <v>2.7069897962724267E-2</v>
      </c>
      <c r="J25" s="705">
        <v>38732.339999999997</v>
      </c>
      <c r="K25" s="706">
        <f t="shared" si="3"/>
        <v>4.7038458216943045E-2</v>
      </c>
      <c r="L25" s="705">
        <v>46.41</v>
      </c>
      <c r="M25" s="2161">
        <f t="shared" si="2"/>
        <v>3.0467769878726324E-3</v>
      </c>
      <c r="R25" s="25"/>
      <c r="T25" s="25"/>
      <c r="V25" s="25"/>
    </row>
    <row r="26" spans="1:22" s="565" customFormat="1" x14ac:dyDescent="0.2">
      <c r="A26" s="2160"/>
      <c r="B26" s="701"/>
      <c r="C26" s="701" t="s">
        <v>584</v>
      </c>
      <c r="D26" s="702"/>
      <c r="E26" s="701"/>
      <c r="F26" s="703">
        <f t="shared" si="1"/>
        <v>0.76199848796892522</v>
      </c>
      <c r="G26" s="704"/>
      <c r="H26" s="705">
        <v>49866.7</v>
      </c>
      <c r="I26" s="706">
        <f t="shared" si="0"/>
        <v>1.7442185350275412E-2</v>
      </c>
      <c r="J26" s="705">
        <v>11895.17</v>
      </c>
      <c r="K26" s="706">
        <f t="shared" si="3"/>
        <v>1.4446079349412777E-2</v>
      </c>
      <c r="L26" s="705">
        <v>26.82</v>
      </c>
      <c r="M26" s="2161">
        <f t="shared" si="2"/>
        <v>1.7607101662302093E-3</v>
      </c>
      <c r="R26" s="25"/>
      <c r="T26" s="25"/>
      <c r="V26" s="25"/>
    </row>
    <row r="27" spans="1:22" s="565" customFormat="1" x14ac:dyDescent="0.2">
      <c r="A27" s="2160"/>
      <c r="B27" s="701"/>
      <c r="C27" s="701" t="s">
        <v>585</v>
      </c>
      <c r="D27" s="702"/>
      <c r="E27" s="701"/>
      <c r="F27" s="703">
        <f t="shared" si="1"/>
        <v>0.70843955835002126</v>
      </c>
      <c r="G27" s="704"/>
      <c r="H27" s="705">
        <v>186381.08</v>
      </c>
      <c r="I27" s="706">
        <f t="shared" si="0"/>
        <v>6.5191667849376619E-2</v>
      </c>
      <c r="J27" s="705">
        <v>54751.43</v>
      </c>
      <c r="K27" s="706">
        <f t="shared" si="3"/>
        <v>6.6492828793015921E-2</v>
      </c>
      <c r="L27" s="705">
        <v>410.08</v>
      </c>
      <c r="M27" s="2161">
        <f t="shared" si="2"/>
        <v>2.6921402869786882E-2</v>
      </c>
      <c r="R27" s="25"/>
      <c r="T27" s="25"/>
      <c r="V27" s="25"/>
    </row>
    <row r="28" spans="1:22" s="25" customFormat="1" x14ac:dyDescent="0.2">
      <c r="A28" s="2163"/>
      <c r="B28" s="696" t="s">
        <v>104</v>
      </c>
      <c r="C28" s="696"/>
      <c r="D28" s="697"/>
      <c r="E28" s="696"/>
      <c r="F28" s="698">
        <f t="shared" si="1"/>
        <v>0.68967999693361848</v>
      </c>
      <c r="G28" s="699"/>
      <c r="H28" s="494">
        <v>217846.35</v>
      </c>
      <c r="I28" s="700">
        <f t="shared" si="0"/>
        <v>7.6197470748635268E-2</v>
      </c>
      <c r="J28" s="494">
        <v>68498.850000000006</v>
      </c>
      <c r="K28" s="1757">
        <f t="shared" si="3"/>
        <v>8.3188371620037671E-2</v>
      </c>
      <c r="L28" s="494">
        <v>896.77</v>
      </c>
      <c r="M28" s="2159">
        <f t="shared" si="2"/>
        <v>5.8872187016042681E-2</v>
      </c>
    </row>
    <row r="29" spans="1:22" s="25" customFormat="1" x14ac:dyDescent="0.2">
      <c r="A29" s="2163"/>
      <c r="B29" s="696" t="s">
        <v>105</v>
      </c>
      <c r="C29" s="696"/>
      <c r="D29" s="697"/>
      <c r="E29" s="696"/>
      <c r="F29" s="698">
        <f t="shared" si="1"/>
        <v>0.6978062574924927</v>
      </c>
      <c r="G29" s="699"/>
      <c r="H29" s="494">
        <v>53920.639999999999</v>
      </c>
      <c r="I29" s="700">
        <f t="shared" si="0"/>
        <v>1.8860157120592989E-2</v>
      </c>
      <c r="J29" s="494">
        <v>16790.060000000001</v>
      </c>
      <c r="K29" s="1757">
        <f t="shared" si="3"/>
        <v>2.0390674453698559E-2</v>
      </c>
      <c r="L29" s="494">
        <v>495.58</v>
      </c>
      <c r="M29" s="2159">
        <f t="shared" si="2"/>
        <v>3.2534405077567753E-2</v>
      </c>
    </row>
    <row r="30" spans="1:22" s="25" customFormat="1" x14ac:dyDescent="0.2">
      <c r="A30" s="2163"/>
      <c r="B30" s="696" t="s">
        <v>106</v>
      </c>
      <c r="C30" s="696"/>
      <c r="D30" s="697"/>
      <c r="E30" s="696"/>
      <c r="F30" s="698">
        <f t="shared" si="1"/>
        <v>0.66415435010187196</v>
      </c>
      <c r="G30" s="699"/>
      <c r="H30" s="494">
        <v>44418.5</v>
      </c>
      <c r="I30" s="700">
        <f t="shared" si="0"/>
        <v>1.5536534600870087E-2</v>
      </c>
      <c r="J30" s="494">
        <v>14953.03</v>
      </c>
      <c r="K30" s="1757">
        <f t="shared" si="3"/>
        <v>1.8159694892477346E-2</v>
      </c>
      <c r="L30" s="494">
        <v>35.270000000000003</v>
      </c>
      <c r="M30" s="2159">
        <f t="shared" si="2"/>
        <v>2.3154454721453946E-3</v>
      </c>
    </row>
    <row r="31" spans="1:22" s="25" customFormat="1" x14ac:dyDescent="0.2">
      <c r="A31" s="2163"/>
      <c r="B31" s="696" t="s">
        <v>586</v>
      </c>
      <c r="C31" s="696"/>
      <c r="D31" s="697"/>
      <c r="E31" s="696"/>
      <c r="F31" s="698">
        <f t="shared" si="1"/>
        <v>0.78957905675867812</v>
      </c>
      <c r="G31" s="699"/>
      <c r="H31" s="494">
        <v>312170.59000000003</v>
      </c>
      <c r="I31" s="700">
        <f t="shared" si="0"/>
        <v>0.10918984596303409</v>
      </c>
      <c r="J31" s="494">
        <v>70521.240000000005</v>
      </c>
      <c r="K31" s="1757">
        <f t="shared" si="3"/>
        <v>8.5644461479657916E-2</v>
      </c>
      <c r="L31" s="494">
        <v>4834.01</v>
      </c>
      <c r="M31" s="2159">
        <f t="shared" si="2"/>
        <v>0.31734864096414966</v>
      </c>
    </row>
    <row r="32" spans="1:22" s="25" customFormat="1" x14ac:dyDescent="0.2">
      <c r="A32" s="2163"/>
      <c r="B32" s="696" t="s">
        <v>107</v>
      </c>
      <c r="C32" s="696"/>
      <c r="D32" s="697"/>
      <c r="E32" s="696"/>
      <c r="F32" s="698">
        <f t="shared" si="1"/>
        <v>0.70442311850821138</v>
      </c>
      <c r="G32" s="699"/>
      <c r="H32" s="494">
        <f>SUM(H33:H34)</f>
        <v>474189.42</v>
      </c>
      <c r="I32" s="700">
        <f t="shared" si="0"/>
        <v>0.16586017833102237</v>
      </c>
      <c r="J32" s="494">
        <f>SUM(J33:J34)</f>
        <v>141275.39000000001</v>
      </c>
      <c r="K32" s="1757">
        <f t="shared" si="3"/>
        <v>0.17157178031581191</v>
      </c>
      <c r="L32" s="494">
        <f>SUM(L33:L34)</f>
        <v>1115.96</v>
      </c>
      <c r="M32" s="2159">
        <f t="shared" si="2"/>
        <v>7.326182390403671E-2</v>
      </c>
    </row>
    <row r="33" spans="1:22" s="565" customFormat="1" x14ac:dyDescent="0.2">
      <c r="A33" s="2160"/>
      <c r="B33" s="701"/>
      <c r="C33" s="701" t="s">
        <v>587</v>
      </c>
      <c r="D33" s="709"/>
      <c r="E33" s="710"/>
      <c r="F33" s="703">
        <f t="shared" si="1"/>
        <v>0.65075178050147398</v>
      </c>
      <c r="G33" s="704"/>
      <c r="H33" s="705">
        <v>168191.38</v>
      </c>
      <c r="I33" s="706">
        <f t="shared" si="0"/>
        <v>5.882934351538411E-2</v>
      </c>
      <c r="J33" s="705">
        <v>58991.95</v>
      </c>
      <c r="K33" s="706">
        <f t="shared" si="3"/>
        <v>7.1642724793053905E-2</v>
      </c>
      <c r="L33" s="705">
        <v>251.41</v>
      </c>
      <c r="M33" s="2161">
        <f t="shared" si="2"/>
        <v>1.6504852456820915E-2</v>
      </c>
      <c r="R33" s="25"/>
      <c r="T33" s="25"/>
      <c r="V33" s="25"/>
    </row>
    <row r="34" spans="1:22" s="565" customFormat="1" x14ac:dyDescent="0.2">
      <c r="A34" s="2160"/>
      <c r="B34" s="701"/>
      <c r="C34" s="701" t="s">
        <v>111</v>
      </c>
      <c r="D34" s="709"/>
      <c r="E34" s="710"/>
      <c r="F34" s="703">
        <f t="shared" si="1"/>
        <v>0.73392349179752914</v>
      </c>
      <c r="G34" s="704"/>
      <c r="H34" s="705">
        <v>305998.03999999998</v>
      </c>
      <c r="I34" s="706">
        <f t="shared" si="0"/>
        <v>0.10703083481563827</v>
      </c>
      <c r="J34" s="705">
        <v>82283.44</v>
      </c>
      <c r="K34" s="706">
        <f t="shared" si="3"/>
        <v>9.9929055522758006E-2</v>
      </c>
      <c r="L34" s="705">
        <v>864.55</v>
      </c>
      <c r="M34" s="2161">
        <f t="shared" si="2"/>
        <v>5.6756971447215782E-2</v>
      </c>
      <c r="R34" s="25"/>
      <c r="T34" s="25"/>
      <c r="V34" s="25"/>
    </row>
    <row r="35" spans="1:22" s="25" customFormat="1" x14ac:dyDescent="0.2">
      <c r="A35" s="2163"/>
      <c r="B35" s="696" t="s">
        <v>588</v>
      </c>
      <c r="C35" s="696"/>
      <c r="D35" s="697"/>
      <c r="E35" s="696"/>
      <c r="F35" s="698">
        <f t="shared" si="1"/>
        <v>0.66420869603208521</v>
      </c>
      <c r="G35" s="699"/>
      <c r="H35" s="494">
        <v>23804.19</v>
      </c>
      <c r="I35" s="700">
        <f t="shared" si="0"/>
        <v>8.3261393694223293E-3</v>
      </c>
      <c r="J35" s="494">
        <v>8027.98</v>
      </c>
      <c r="K35" s="1757">
        <f t="shared" si="3"/>
        <v>9.7495736585100322E-3</v>
      </c>
      <c r="L35" s="494">
        <v>34.74</v>
      </c>
      <c r="M35" s="2159">
        <f t="shared" si="2"/>
        <v>2.2806514233720161E-3</v>
      </c>
    </row>
    <row r="36" spans="1:22" s="25" customFormat="1" x14ac:dyDescent="0.2">
      <c r="A36" s="2163"/>
      <c r="B36" s="696" t="s">
        <v>112</v>
      </c>
      <c r="C36" s="696"/>
      <c r="D36" s="697"/>
      <c r="E36" s="696"/>
      <c r="F36" s="698">
        <f>(H36+L36-J36)/H36</f>
        <v>0.71731573565380291</v>
      </c>
      <c r="G36" s="699"/>
      <c r="H36" s="491">
        <f>SUM(H11:H12,H24,H28:H32,H35)</f>
        <v>2858970.88</v>
      </c>
      <c r="I36" s="700">
        <f t="shared" si="0"/>
        <v>1</v>
      </c>
      <c r="J36" s="491">
        <f>SUM(J11:J12,J24,J28:J32,J35)</f>
        <v>823418.57000000007</v>
      </c>
      <c r="K36" s="1757">
        <f t="shared" si="3"/>
        <v>1</v>
      </c>
      <c r="L36" s="491">
        <f>SUM(L11,L12,L24,L28:L32,L35)</f>
        <v>15232.49</v>
      </c>
      <c r="M36" s="2159">
        <f t="shared" si="2"/>
        <v>1</v>
      </c>
    </row>
    <row r="37" spans="1:22" ht="13.5" thickBot="1" x14ac:dyDescent="0.25">
      <c r="A37" s="759"/>
      <c r="B37" s="761"/>
      <c r="C37" s="133"/>
      <c r="D37" s="134"/>
      <c r="E37" s="133"/>
      <c r="F37" s="2164"/>
      <c r="G37" s="2165"/>
      <c r="H37" s="2166"/>
      <c r="I37" s="2167"/>
      <c r="J37" s="2166"/>
      <c r="K37" s="2167"/>
      <c r="L37" s="2166"/>
      <c r="M37" s="2168"/>
      <c r="V37" s="25"/>
    </row>
    <row r="38" spans="1:22" x14ac:dyDescent="0.2">
      <c r="A38" s="2155"/>
      <c r="B38" s="2155"/>
      <c r="C38" s="2155"/>
      <c r="D38" s="2155"/>
      <c r="E38" s="2155"/>
      <c r="F38" s="2155"/>
      <c r="G38" s="2156"/>
      <c r="H38" s="2157"/>
      <c r="I38" s="2156"/>
      <c r="J38" s="2157"/>
      <c r="K38" s="2156"/>
      <c r="L38" s="2157"/>
      <c r="M38" s="2156"/>
    </row>
    <row r="39" spans="1:22" ht="10.5" customHeight="1" x14ac:dyDescent="0.2">
      <c r="A39" s="454" t="s">
        <v>589</v>
      </c>
      <c r="B39" s="650"/>
      <c r="C39" s="650"/>
      <c r="D39" s="650"/>
      <c r="E39" s="650"/>
      <c r="F39" s="650"/>
      <c r="G39" s="650"/>
    </row>
    <row r="40" spans="1:22" x14ac:dyDescent="0.2">
      <c r="A40" s="711" t="s">
        <v>391</v>
      </c>
      <c r="B40" s="711"/>
      <c r="C40" s="711"/>
      <c r="D40" s="711"/>
      <c r="E40" s="711"/>
      <c r="F40" s="711"/>
      <c r="G40" s="711"/>
      <c r="H40" s="711"/>
      <c r="I40" s="711"/>
      <c r="J40" s="711"/>
      <c r="K40" s="711"/>
      <c r="L40" s="711"/>
      <c r="M40" s="711"/>
    </row>
    <row r="41" spans="1:22" x14ac:dyDescent="0.2">
      <c r="A41" s="712" t="s">
        <v>590</v>
      </c>
      <c r="B41" s="712"/>
      <c r="C41" s="712"/>
      <c r="D41" s="235"/>
      <c r="E41" s="235"/>
      <c r="F41" s="235"/>
      <c r="G41" s="235"/>
      <c r="H41" s="235"/>
      <c r="I41" s="235"/>
      <c r="J41" s="235"/>
      <c r="K41" s="235"/>
      <c r="L41" s="235"/>
      <c r="M41" s="235"/>
    </row>
    <row r="42" spans="1:22" s="1" customFormat="1" x14ac:dyDescent="0.2">
      <c r="A42" s="2786" t="s">
        <v>576</v>
      </c>
      <c r="B42" s="2786"/>
      <c r="C42" s="2786"/>
      <c r="D42" s="2786"/>
      <c r="E42" s="2786"/>
      <c r="F42" s="2786"/>
      <c r="G42" s="2786"/>
      <c r="H42" s="2786"/>
      <c r="I42" s="2786"/>
      <c r="J42" s="2786"/>
      <c r="K42" s="2786"/>
      <c r="L42" s="2786"/>
      <c r="M42" s="2786"/>
    </row>
    <row r="43" spans="1:22" s="1" customFormat="1" x14ac:dyDescent="0.2">
      <c r="A43" s="2786"/>
      <c r="B43" s="2786"/>
      <c r="C43" s="2786"/>
      <c r="D43" s="2786"/>
      <c r="E43" s="2786"/>
      <c r="F43" s="2786"/>
      <c r="G43" s="2786"/>
      <c r="H43" s="2786"/>
      <c r="I43" s="2786"/>
      <c r="J43" s="2786"/>
      <c r="K43" s="2786"/>
      <c r="L43" s="2786"/>
      <c r="M43" s="2786"/>
    </row>
    <row r="44" spans="1:22" x14ac:dyDescent="0.2">
      <c r="A44" s="2786"/>
      <c r="B44" s="2786"/>
      <c r="C44" s="2786"/>
      <c r="D44" s="2786"/>
      <c r="E44" s="2786"/>
      <c r="F44" s="2786"/>
      <c r="G44" s="2786"/>
      <c r="H44" s="2786"/>
      <c r="I44" s="2786"/>
      <c r="J44" s="2786"/>
      <c r="K44" s="2786"/>
      <c r="L44" s="2786"/>
      <c r="M44" s="2786"/>
    </row>
    <row r="45" spans="1:22" x14ac:dyDescent="0.2">
      <c r="A45" s="2786"/>
      <c r="B45" s="2786"/>
      <c r="C45" s="2786"/>
      <c r="D45" s="2786"/>
      <c r="E45" s="2786"/>
      <c r="F45" s="2786"/>
      <c r="G45" s="2786"/>
      <c r="H45" s="2786"/>
      <c r="I45" s="2786"/>
      <c r="J45" s="2786"/>
      <c r="K45" s="2786"/>
      <c r="L45" s="2786"/>
      <c r="M45" s="2786"/>
    </row>
    <row r="46" spans="1:22" ht="12.75" customHeight="1" x14ac:dyDescent="0.2">
      <c r="A46" s="712" t="s">
        <v>591</v>
      </c>
      <c r="B46" s="22"/>
      <c r="C46" s="713"/>
      <c r="D46" s="22"/>
      <c r="E46" s="26"/>
      <c r="F46" s="713"/>
      <c r="G46" s="22"/>
      <c r="H46" s="26"/>
      <c r="I46" s="26"/>
      <c r="J46" s="22"/>
      <c r="K46" s="22"/>
      <c r="L46" s="26"/>
      <c r="M46" s="26"/>
      <c r="N46" s="22"/>
    </row>
    <row r="47" spans="1:22" x14ac:dyDescent="0.2">
      <c r="I47" s="528"/>
      <c r="L47" s="343"/>
      <c r="M47" s="528"/>
    </row>
  </sheetData>
  <mergeCells count="12">
    <mergeCell ref="H8:I8"/>
    <mergeCell ref="J8:K8"/>
    <mergeCell ref="L8:M8"/>
    <mergeCell ref="A42:M45"/>
    <mergeCell ref="A2:M2"/>
    <mergeCell ref="A3:M3"/>
    <mergeCell ref="A4:M4"/>
    <mergeCell ref="A6:D9"/>
    <mergeCell ref="E6:G9"/>
    <mergeCell ref="H6:I7"/>
    <mergeCell ref="J6:K7"/>
    <mergeCell ref="L6:M7"/>
  </mergeCells>
  <printOptions horizontalCentered="1"/>
  <pageMargins left="0.7" right="0.7" top="0.75" bottom="0.75" header="0.3" footer="0.3"/>
  <pageSetup scale="86"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pageSetUpPr fitToPage="1"/>
  </sheetPr>
  <dimension ref="A1:AG110"/>
  <sheetViews>
    <sheetView zoomScaleNormal="100" zoomScaleSheetLayoutView="80" workbookViewId="0"/>
  </sheetViews>
  <sheetFormatPr defaultRowHeight="12.75" x14ac:dyDescent="0.2"/>
  <cols>
    <col min="1" max="1" width="1.7109375" style="28" customWidth="1"/>
    <col min="2" max="2" width="2.7109375" style="28" customWidth="1"/>
    <col min="3" max="3" width="28.28515625" style="28" bestFit="1" customWidth="1"/>
    <col min="4" max="4" width="18.7109375" style="28" bestFit="1" customWidth="1"/>
    <col min="5" max="5" width="19.140625" style="28" bestFit="1" customWidth="1"/>
    <col min="6" max="6" width="14.42578125" style="28" bestFit="1" customWidth="1"/>
    <col min="7" max="7" width="7.7109375" style="28" customWidth="1"/>
    <col min="8" max="8" width="17" style="28" bestFit="1" customWidth="1"/>
    <col min="9" max="9" width="19.140625" style="28" customWidth="1"/>
    <col min="10" max="10" width="14.7109375" style="28" bestFit="1" customWidth="1"/>
    <col min="11" max="11" width="3.7109375" style="28" customWidth="1"/>
    <col min="12" max="13" width="17" style="28" bestFit="1" customWidth="1"/>
    <col min="14" max="14" width="3.7109375" style="28" customWidth="1"/>
    <col min="15" max="15" width="17.42578125" customWidth="1"/>
    <col min="16" max="16" width="10.85546875" bestFit="1" customWidth="1"/>
    <col min="17" max="17" width="17" customWidth="1"/>
    <col min="18" max="18" width="11.28515625" bestFit="1" customWidth="1"/>
    <col min="19" max="19" width="11.28515625" customWidth="1"/>
    <col min="20" max="20" width="4.42578125" customWidth="1"/>
    <col min="21" max="21" width="12.42578125" bestFit="1" customWidth="1"/>
    <col min="22" max="22" width="12.42578125" customWidth="1"/>
    <col min="23" max="23" width="11.28515625" bestFit="1" customWidth="1"/>
    <col min="24" max="26" width="11.28515625" customWidth="1"/>
    <col min="27" max="30" width="9.140625" customWidth="1"/>
    <col min="31" max="32" width="11.28515625" customWidth="1"/>
    <col min="33" max="33" width="9.140625" customWidth="1"/>
  </cols>
  <sheetData>
    <row r="1" spans="1:30" x14ac:dyDescent="0.2">
      <c r="A1" s="1590"/>
      <c r="B1" s="1591"/>
      <c r="C1" s="1591"/>
      <c r="D1" s="1591"/>
      <c r="E1" s="1591"/>
      <c r="F1" s="1591"/>
      <c r="G1" s="1591"/>
      <c r="H1" s="1591"/>
      <c r="I1" s="1591"/>
      <c r="J1" s="1591"/>
      <c r="K1" s="1591"/>
      <c r="L1" s="1591"/>
      <c r="M1" s="1591"/>
      <c r="N1" s="1592"/>
    </row>
    <row r="2" spans="1:30" ht="23.25" x14ac:dyDescent="0.35">
      <c r="A2" s="2305" t="s">
        <v>592</v>
      </c>
      <c r="B2" s="2306"/>
      <c r="C2" s="2306"/>
      <c r="D2" s="2306"/>
      <c r="E2" s="2306"/>
      <c r="F2" s="2306"/>
      <c r="G2" s="2306"/>
      <c r="H2" s="2306"/>
      <c r="I2" s="2306"/>
      <c r="J2" s="2306"/>
      <c r="K2" s="2306"/>
      <c r="L2" s="2306"/>
      <c r="M2" s="2306"/>
      <c r="N2" s="2307"/>
    </row>
    <row r="3" spans="1:30" ht="20.25" x14ac:dyDescent="0.3">
      <c r="A3" s="2265" t="s">
        <v>593</v>
      </c>
      <c r="B3" s="2266"/>
      <c r="C3" s="2266"/>
      <c r="D3" s="2266"/>
      <c r="E3" s="2266"/>
      <c r="F3" s="2266"/>
      <c r="G3" s="2266"/>
      <c r="H3" s="2266"/>
      <c r="I3" s="2266"/>
      <c r="J3" s="2266"/>
      <c r="K3" s="2266"/>
      <c r="L3" s="2266"/>
      <c r="M3" s="2266"/>
      <c r="N3" s="2267"/>
    </row>
    <row r="4" spans="1:30" ht="20.25" x14ac:dyDescent="0.3">
      <c r="A4" s="2265" t="s">
        <v>205</v>
      </c>
      <c r="B4" s="2266"/>
      <c r="C4" s="2266"/>
      <c r="D4" s="2266"/>
      <c r="E4" s="2266"/>
      <c r="F4" s="2266"/>
      <c r="G4" s="2266"/>
      <c r="H4" s="2266"/>
      <c r="I4" s="2266"/>
      <c r="J4" s="2266"/>
      <c r="K4" s="2266"/>
      <c r="L4" s="2266"/>
      <c r="M4" s="2266"/>
      <c r="N4" s="2267"/>
    </row>
    <row r="5" spans="1:30" x14ac:dyDescent="0.2">
      <c r="A5" s="1613"/>
      <c r="B5" s="1614"/>
      <c r="C5" s="1614"/>
      <c r="D5" s="1614"/>
      <c r="E5" s="1614"/>
      <c r="F5" s="1614"/>
      <c r="G5" s="1614"/>
      <c r="H5" s="1614"/>
      <c r="I5" s="1614"/>
      <c r="J5" s="1614"/>
      <c r="K5" s="1614"/>
      <c r="L5" s="1614"/>
      <c r="M5" s="1614"/>
      <c r="N5" s="1615"/>
    </row>
    <row r="6" spans="1:30" ht="8.25" customHeight="1" x14ac:dyDescent="0.2">
      <c r="A6" s="2863" t="s">
        <v>826</v>
      </c>
      <c r="B6" s="2864"/>
      <c r="C6" s="2865"/>
      <c r="D6" s="714"/>
      <c r="E6" s="714"/>
      <c r="F6" s="714"/>
      <c r="G6" s="715"/>
      <c r="H6" s="716"/>
      <c r="I6" s="714"/>
      <c r="J6" s="714"/>
      <c r="K6" s="715"/>
      <c r="L6" s="716"/>
      <c r="M6" s="714"/>
      <c r="N6" s="717"/>
    </row>
    <row r="7" spans="1:30" ht="16.5" customHeight="1" x14ac:dyDescent="0.2">
      <c r="A7" s="2866"/>
      <c r="B7" s="2867"/>
      <c r="C7" s="2868"/>
      <c r="D7" s="2872" t="s">
        <v>824</v>
      </c>
      <c r="E7" s="2867"/>
      <c r="F7" s="2867"/>
      <c r="G7" s="2873"/>
      <c r="H7" s="2874" t="s">
        <v>825</v>
      </c>
      <c r="I7" s="2867"/>
      <c r="J7" s="2867"/>
      <c r="K7" s="2873"/>
      <c r="L7" s="2874" t="s">
        <v>12</v>
      </c>
      <c r="M7" s="2867"/>
      <c r="N7" s="2875"/>
    </row>
    <row r="8" spans="1:30" ht="20.100000000000001" customHeight="1" x14ac:dyDescent="0.2">
      <c r="A8" s="2866"/>
      <c r="B8" s="2867"/>
      <c r="C8" s="2868"/>
      <c r="D8" s="165"/>
      <c r="E8" s="165"/>
      <c r="F8" s="1027"/>
      <c r="G8" s="1027"/>
      <c r="H8" s="718"/>
      <c r="I8" s="165"/>
      <c r="J8" s="1027"/>
      <c r="K8" s="1027"/>
      <c r="L8" s="718"/>
      <c r="M8" s="165"/>
      <c r="N8" s="719"/>
    </row>
    <row r="9" spans="1:30" ht="20.100000000000001" customHeight="1" x14ac:dyDescent="0.2">
      <c r="A9" s="2866"/>
      <c r="B9" s="2867"/>
      <c r="C9" s="2868"/>
      <c r="D9" s="720" t="s">
        <v>594</v>
      </c>
      <c r="E9" s="721" t="s">
        <v>123</v>
      </c>
      <c r="F9" s="2876" t="s">
        <v>126</v>
      </c>
      <c r="G9" s="2877"/>
      <c r="H9" s="720" t="s">
        <v>594</v>
      </c>
      <c r="I9" s="721" t="s">
        <v>123</v>
      </c>
      <c r="J9" s="2876" t="s">
        <v>125</v>
      </c>
      <c r="K9" s="2877"/>
      <c r="L9" s="720" t="s">
        <v>594</v>
      </c>
      <c r="M9" s="721" t="s">
        <v>123</v>
      </c>
      <c r="N9" s="1028"/>
    </row>
    <row r="10" spans="1:30" ht="20.100000000000001" customHeight="1" x14ac:dyDescent="0.2">
      <c r="A10" s="2866"/>
      <c r="B10" s="2867"/>
      <c r="C10" s="2868"/>
      <c r="D10" s="722" t="s">
        <v>24</v>
      </c>
      <c r="E10" s="723" t="s">
        <v>24</v>
      </c>
      <c r="F10" s="2861" t="s">
        <v>24</v>
      </c>
      <c r="G10" s="2862"/>
      <c r="H10" s="722" t="s">
        <v>24</v>
      </c>
      <c r="I10" s="723" t="s">
        <v>24</v>
      </c>
      <c r="J10" s="2861" t="s">
        <v>24</v>
      </c>
      <c r="K10" s="2862"/>
      <c r="L10" s="722" t="s">
        <v>24</v>
      </c>
      <c r="M10" s="723" t="s">
        <v>24</v>
      </c>
      <c r="N10" s="724"/>
    </row>
    <row r="11" spans="1:30" ht="9" customHeight="1" thickBot="1" x14ac:dyDescent="0.25">
      <c r="A11" s="2869"/>
      <c r="B11" s="2870"/>
      <c r="C11" s="2871"/>
      <c r="D11" s="2170"/>
      <c r="E11" s="2170"/>
      <c r="F11" s="2170"/>
      <c r="G11" s="2170"/>
      <c r="H11" s="2171"/>
      <c r="I11" s="2170"/>
      <c r="J11" s="2170"/>
      <c r="K11" s="2170"/>
      <c r="L11" s="2171"/>
      <c r="M11" s="2170"/>
      <c r="N11" s="2172"/>
    </row>
    <row r="12" spans="1:30" ht="20.100000000000001" customHeight="1" x14ac:dyDescent="0.2">
      <c r="A12" s="540"/>
      <c r="B12" s="33"/>
      <c r="C12" s="386"/>
      <c r="D12" s="33"/>
      <c r="E12" s="33"/>
      <c r="F12" s="33"/>
      <c r="G12" s="2169"/>
      <c r="H12" s="33"/>
      <c r="I12" s="33"/>
      <c r="J12" s="33"/>
      <c r="K12" s="33"/>
      <c r="L12" s="728"/>
      <c r="M12" s="33"/>
      <c r="N12" s="34"/>
    </row>
    <row r="13" spans="1:30" ht="20.100000000000001" customHeight="1" x14ac:dyDescent="0.2">
      <c r="A13" s="729"/>
      <c r="B13" s="751" t="s">
        <v>211</v>
      </c>
      <c r="C13" s="752"/>
      <c r="D13" s="748">
        <v>2608.08</v>
      </c>
      <c r="E13" s="748">
        <v>2287.73</v>
      </c>
      <c r="F13" s="748">
        <v>320.33</v>
      </c>
      <c r="G13" s="1494"/>
      <c r="H13" s="1495">
        <v>181098.31</v>
      </c>
      <c r="I13" s="1495">
        <v>259568.61</v>
      </c>
      <c r="J13" s="1495">
        <v>78470.320000000007</v>
      </c>
      <c r="K13" s="1496"/>
      <c r="L13" s="1495">
        <v>183706.38999999998</v>
      </c>
      <c r="M13" s="1495">
        <v>261856.34</v>
      </c>
      <c r="N13" s="731"/>
      <c r="O13" s="732"/>
    </row>
    <row r="14" spans="1:30" ht="19.5" customHeight="1" x14ac:dyDescent="0.2">
      <c r="A14" s="277"/>
      <c r="B14" s="751"/>
      <c r="C14" s="1354" t="s">
        <v>212</v>
      </c>
      <c r="D14" s="1497">
        <v>71.650000000000006</v>
      </c>
      <c r="E14" s="1498">
        <v>49.05</v>
      </c>
      <c r="F14" s="1498">
        <v>22.59</v>
      </c>
      <c r="G14" s="1499"/>
      <c r="H14" s="1498">
        <v>109934.44</v>
      </c>
      <c r="I14" s="1498">
        <v>157868.6</v>
      </c>
      <c r="J14" s="1498">
        <v>47934.18</v>
      </c>
      <c r="K14" s="1500"/>
      <c r="L14" s="1498">
        <v>110006.09</v>
      </c>
      <c r="M14" s="1498">
        <v>157917.65</v>
      </c>
      <c r="N14" s="733"/>
      <c r="AD14" s="228"/>
    </row>
    <row r="15" spans="1:30" ht="20.100000000000001" customHeight="1" x14ac:dyDescent="0.2">
      <c r="A15" s="277"/>
      <c r="B15" s="751"/>
      <c r="C15" s="1354" t="s">
        <v>213</v>
      </c>
      <c r="D15" s="1497">
        <v>120.55</v>
      </c>
      <c r="E15" s="1498">
        <v>71.7</v>
      </c>
      <c r="F15" s="1498">
        <v>48.85</v>
      </c>
      <c r="G15" s="1499"/>
      <c r="H15" s="1498">
        <v>3419.41</v>
      </c>
      <c r="I15" s="1498">
        <v>5163.43</v>
      </c>
      <c r="J15" s="1498">
        <v>1744.02</v>
      </c>
      <c r="K15" s="1500"/>
      <c r="L15" s="1498">
        <v>3539.96</v>
      </c>
      <c r="M15" s="1498">
        <v>5235.13</v>
      </c>
      <c r="N15" s="733"/>
      <c r="AD15" s="228"/>
    </row>
    <row r="16" spans="1:30" ht="20.100000000000001" customHeight="1" x14ac:dyDescent="0.2">
      <c r="A16" s="277"/>
      <c r="B16" s="751"/>
      <c r="C16" s="1354" t="s">
        <v>214</v>
      </c>
      <c r="D16" s="1497">
        <v>651.04</v>
      </c>
      <c r="E16" s="1498">
        <v>543.87</v>
      </c>
      <c r="F16" s="1498">
        <v>107.16</v>
      </c>
      <c r="G16" s="1499"/>
      <c r="H16" s="1498">
        <v>55156.44</v>
      </c>
      <c r="I16" s="1498">
        <v>78908.58</v>
      </c>
      <c r="J16" s="1498">
        <v>23752.14</v>
      </c>
      <c r="K16" s="1500"/>
      <c r="L16" s="1498">
        <v>55807.48</v>
      </c>
      <c r="M16" s="1498">
        <v>79452.45</v>
      </c>
      <c r="N16" s="733"/>
      <c r="AD16" s="228"/>
    </row>
    <row r="17" spans="1:30" ht="20.100000000000001" customHeight="1" x14ac:dyDescent="0.2">
      <c r="A17" s="277"/>
      <c r="B17" s="751"/>
      <c r="C17" s="1354" t="s">
        <v>215</v>
      </c>
      <c r="D17" s="1497">
        <v>17.47</v>
      </c>
      <c r="E17" s="1498">
        <v>15.23</v>
      </c>
      <c r="F17" s="1498">
        <v>2.2400000000000002</v>
      </c>
      <c r="G17" s="1499"/>
      <c r="H17" s="1498">
        <v>2415.77</v>
      </c>
      <c r="I17" s="1498">
        <v>3544.51</v>
      </c>
      <c r="J17" s="1498">
        <v>1128.74</v>
      </c>
      <c r="K17" s="1500"/>
      <c r="L17" s="1498">
        <v>2433.2399999999998</v>
      </c>
      <c r="M17" s="1498">
        <v>3559.7400000000002</v>
      </c>
      <c r="N17" s="733"/>
      <c r="AD17" s="228"/>
    </row>
    <row r="18" spans="1:30" ht="20.100000000000001" customHeight="1" x14ac:dyDescent="0.2">
      <c r="A18" s="277"/>
      <c r="B18" s="751"/>
      <c r="C18" s="1354" t="s">
        <v>216</v>
      </c>
      <c r="D18" s="1497">
        <v>1725.82</v>
      </c>
      <c r="E18" s="1498">
        <v>1591.52</v>
      </c>
      <c r="F18" s="1498">
        <v>134.30000000000001</v>
      </c>
      <c r="G18" s="1499"/>
      <c r="H18" s="1498">
        <v>9192.64</v>
      </c>
      <c r="I18" s="1498">
        <v>12584.77</v>
      </c>
      <c r="J18" s="1498">
        <v>3392.13</v>
      </c>
      <c r="K18" s="1500"/>
      <c r="L18" s="1498">
        <v>10918.46</v>
      </c>
      <c r="M18" s="1498">
        <v>14176.29</v>
      </c>
      <c r="N18" s="733"/>
      <c r="AD18" s="228"/>
    </row>
    <row r="19" spans="1:30" ht="20.100000000000001" customHeight="1" x14ac:dyDescent="0.2">
      <c r="A19" s="277"/>
      <c r="B19" s="751"/>
      <c r="C19" s="1354" t="s">
        <v>217</v>
      </c>
      <c r="D19" s="1497">
        <v>21.55</v>
      </c>
      <c r="E19" s="1498">
        <v>16.36</v>
      </c>
      <c r="F19" s="1498">
        <v>5.19</v>
      </c>
      <c r="G19" s="1499"/>
      <c r="H19" s="1498">
        <v>979.61</v>
      </c>
      <c r="I19" s="1498">
        <v>1498.72</v>
      </c>
      <c r="J19" s="1498">
        <v>519.11</v>
      </c>
      <c r="K19" s="1500"/>
      <c r="L19" s="1498">
        <v>1001.16</v>
      </c>
      <c r="M19" s="1498">
        <v>1515.08</v>
      </c>
      <c r="N19" s="733"/>
      <c r="AD19" s="228"/>
    </row>
    <row r="20" spans="1:30" ht="20.100000000000001" customHeight="1" x14ac:dyDescent="0.2">
      <c r="A20" s="277"/>
      <c r="B20" s="751" t="s">
        <v>218</v>
      </c>
      <c r="C20" s="752"/>
      <c r="D20" s="1501">
        <v>45281.479999999989</v>
      </c>
      <c r="E20" s="1501">
        <v>36971.43</v>
      </c>
      <c r="F20" s="1501">
        <v>8310.0799999999981</v>
      </c>
      <c r="G20" s="1494"/>
      <c r="H20" s="1501">
        <v>605335.03</v>
      </c>
      <c r="I20" s="1501">
        <v>850338.35</v>
      </c>
      <c r="J20" s="1501">
        <v>245003.32</v>
      </c>
      <c r="K20" s="1496"/>
      <c r="L20" s="1502">
        <v>650616.51</v>
      </c>
      <c r="M20" s="1502">
        <v>887309.78</v>
      </c>
      <c r="N20" s="733"/>
      <c r="O20" s="734"/>
      <c r="AD20" s="228"/>
    </row>
    <row r="21" spans="1:30" ht="20.100000000000001" customHeight="1" x14ac:dyDescent="0.2">
      <c r="A21" s="729"/>
      <c r="B21" s="751"/>
      <c r="C21" s="1354" t="s">
        <v>219</v>
      </c>
      <c r="D21" s="1497">
        <v>22.02</v>
      </c>
      <c r="E21" s="1498">
        <v>13.95</v>
      </c>
      <c r="F21" s="1498">
        <v>8.08</v>
      </c>
      <c r="G21" s="1499"/>
      <c r="H21" s="1498">
        <v>18027.34</v>
      </c>
      <c r="I21" s="1498">
        <v>27503.68</v>
      </c>
      <c r="J21" s="1498">
        <v>9476.34</v>
      </c>
      <c r="K21" s="1500"/>
      <c r="L21" s="1498">
        <v>18049.36</v>
      </c>
      <c r="M21" s="1498">
        <v>27517.63</v>
      </c>
      <c r="N21" s="735"/>
      <c r="AD21" s="228"/>
    </row>
    <row r="22" spans="1:30" ht="20.100000000000001" customHeight="1" x14ac:dyDescent="0.2">
      <c r="A22" s="277" t="s">
        <v>595</v>
      </c>
      <c r="B22" s="751"/>
      <c r="C22" s="1354" t="s">
        <v>220</v>
      </c>
      <c r="D22" s="1497">
        <v>1851.76</v>
      </c>
      <c r="E22" s="1498">
        <v>1414.51</v>
      </c>
      <c r="F22" s="1498">
        <v>437.25</v>
      </c>
      <c r="G22" s="1499"/>
      <c r="H22" s="1498">
        <v>14160.35</v>
      </c>
      <c r="I22" s="1498">
        <v>20932.7</v>
      </c>
      <c r="J22" s="1498">
        <v>6772.35</v>
      </c>
      <c r="K22" s="1500"/>
      <c r="L22" s="1498">
        <v>16012.11</v>
      </c>
      <c r="M22" s="1498">
        <v>22347.21</v>
      </c>
      <c r="N22" s="733"/>
      <c r="AD22" s="228"/>
    </row>
    <row r="23" spans="1:30" ht="20.100000000000001" customHeight="1" x14ac:dyDescent="0.2">
      <c r="A23" s="277"/>
      <c r="B23" s="751"/>
      <c r="C23" s="1354" t="s">
        <v>221</v>
      </c>
      <c r="D23" s="1497">
        <v>536.55999999999995</v>
      </c>
      <c r="E23" s="1498">
        <v>331.87</v>
      </c>
      <c r="F23" s="1498">
        <v>204.69</v>
      </c>
      <c r="G23" s="1499"/>
      <c r="H23" s="1498">
        <v>40754.97</v>
      </c>
      <c r="I23" s="1498">
        <v>60758.99</v>
      </c>
      <c r="J23" s="1498">
        <v>20004.02</v>
      </c>
      <c r="K23" s="1500"/>
      <c r="L23" s="1498">
        <v>41291.53</v>
      </c>
      <c r="M23" s="1498">
        <v>61090.86</v>
      </c>
      <c r="N23" s="733"/>
      <c r="AD23" s="228"/>
    </row>
    <row r="24" spans="1:30" ht="20.100000000000001" customHeight="1" x14ac:dyDescent="0.2">
      <c r="A24" s="277"/>
      <c r="B24" s="751"/>
      <c r="C24" s="1354" t="s">
        <v>222</v>
      </c>
      <c r="D24" s="1497">
        <v>32054.75</v>
      </c>
      <c r="E24" s="1498">
        <v>26317.05</v>
      </c>
      <c r="F24" s="1498">
        <v>5737.71</v>
      </c>
      <c r="G24" s="1499"/>
      <c r="H24" s="1498">
        <v>166938.99</v>
      </c>
      <c r="I24" s="1498">
        <v>226649.60000000001</v>
      </c>
      <c r="J24" s="1498">
        <v>59710.61</v>
      </c>
      <c r="K24" s="1500"/>
      <c r="L24" s="1498">
        <v>198993.74</v>
      </c>
      <c r="M24" s="1498">
        <v>252966.65</v>
      </c>
      <c r="N24" s="733"/>
      <c r="AD24" s="228"/>
    </row>
    <row r="25" spans="1:30" ht="20.100000000000001" customHeight="1" x14ac:dyDescent="0.2">
      <c r="A25" s="277"/>
      <c r="B25" s="751"/>
      <c r="C25" s="1354" t="s">
        <v>223</v>
      </c>
      <c r="D25" s="1497">
        <v>3408.61</v>
      </c>
      <c r="E25" s="1498">
        <v>2830.9</v>
      </c>
      <c r="F25" s="1498">
        <v>577.71</v>
      </c>
      <c r="G25" s="757"/>
      <c r="H25" s="1498">
        <v>193969.89</v>
      </c>
      <c r="I25" s="1498">
        <v>258845.35</v>
      </c>
      <c r="J25" s="1498">
        <v>64875.46</v>
      </c>
      <c r="K25" s="1500"/>
      <c r="L25" s="1498">
        <v>197378.5</v>
      </c>
      <c r="M25" s="1498">
        <v>261676.25</v>
      </c>
      <c r="N25" s="733"/>
      <c r="AD25" s="228"/>
    </row>
    <row r="26" spans="1:30" ht="20.100000000000001" customHeight="1" x14ac:dyDescent="0.2">
      <c r="A26" s="277"/>
      <c r="B26" s="751"/>
      <c r="C26" s="1354" t="s">
        <v>224</v>
      </c>
      <c r="D26" s="1497">
        <v>345.84</v>
      </c>
      <c r="E26" s="1498">
        <v>282.88</v>
      </c>
      <c r="F26" s="1498">
        <v>62.96</v>
      </c>
      <c r="G26" s="1499"/>
      <c r="H26" s="1498">
        <v>97038.49</v>
      </c>
      <c r="I26" s="1498">
        <v>143904.49</v>
      </c>
      <c r="J26" s="1498">
        <v>46866</v>
      </c>
      <c r="K26" s="1500"/>
      <c r="L26" s="1498">
        <v>97384.33</v>
      </c>
      <c r="M26" s="1498">
        <v>144187.37</v>
      </c>
      <c r="N26" s="733"/>
      <c r="AD26" s="228"/>
    </row>
    <row r="27" spans="1:30" ht="20.100000000000001" customHeight="1" x14ac:dyDescent="0.2">
      <c r="A27" s="277"/>
      <c r="B27" s="751"/>
      <c r="C27" s="1354" t="s">
        <v>225</v>
      </c>
      <c r="D27" s="1497">
        <v>7039.49</v>
      </c>
      <c r="E27" s="1498">
        <v>5761.71</v>
      </c>
      <c r="F27" s="1498">
        <v>1277.79</v>
      </c>
      <c r="G27" s="1499"/>
      <c r="H27" s="1498">
        <v>73209.95</v>
      </c>
      <c r="I27" s="1498">
        <v>109759.92</v>
      </c>
      <c r="J27" s="1498">
        <v>36549.97</v>
      </c>
      <c r="K27" s="1500"/>
      <c r="L27" s="1498">
        <v>80249.440000000002</v>
      </c>
      <c r="M27" s="1498">
        <v>115521.63</v>
      </c>
      <c r="N27" s="733"/>
      <c r="AD27" s="228"/>
    </row>
    <row r="28" spans="1:30" ht="20.100000000000001" customHeight="1" x14ac:dyDescent="0.2">
      <c r="A28" s="277"/>
      <c r="B28" s="751"/>
      <c r="C28" s="1354" t="s">
        <v>226</v>
      </c>
      <c r="D28" s="1497">
        <v>22.45</v>
      </c>
      <c r="E28" s="1498">
        <v>18.559999999999999</v>
      </c>
      <c r="F28" s="1498">
        <v>3.89</v>
      </c>
      <c r="G28" s="1499"/>
      <c r="H28" s="1498">
        <v>1235.05</v>
      </c>
      <c r="I28" s="1498">
        <v>1983.62</v>
      </c>
      <c r="J28" s="1498">
        <v>748.57</v>
      </c>
      <c r="K28" s="1500"/>
      <c r="L28" s="1498">
        <v>1257.5</v>
      </c>
      <c r="M28" s="1498">
        <v>2002.1799999999998</v>
      </c>
      <c r="N28" s="733"/>
      <c r="AD28" s="228"/>
    </row>
    <row r="29" spans="1:30" ht="20.100000000000001" customHeight="1" x14ac:dyDescent="0.2">
      <c r="A29" s="277"/>
      <c r="B29" s="751" t="s">
        <v>227</v>
      </c>
      <c r="C29" s="752"/>
      <c r="D29" s="1503">
        <v>10737.42</v>
      </c>
      <c r="E29" s="1502">
        <v>9421.1199999999972</v>
      </c>
      <c r="F29" s="1502">
        <v>1316.28</v>
      </c>
      <c r="G29" s="1502"/>
      <c r="H29" s="1504">
        <v>229895.64000000004</v>
      </c>
      <c r="I29" s="1502">
        <v>344844.13</v>
      </c>
      <c r="J29" s="1502">
        <v>114948.47</v>
      </c>
      <c r="K29" s="1505"/>
      <c r="L29" s="1504">
        <v>240633.06000000006</v>
      </c>
      <c r="M29" s="1502">
        <v>354265.25</v>
      </c>
      <c r="N29" s="733"/>
      <c r="O29" s="734"/>
      <c r="AD29" s="228"/>
    </row>
    <row r="30" spans="1:30" ht="20.100000000000001" customHeight="1" x14ac:dyDescent="0.2">
      <c r="A30" s="729"/>
      <c r="B30" s="751"/>
      <c r="C30" s="1354" t="s">
        <v>228</v>
      </c>
      <c r="D30" s="1497">
        <v>939.74</v>
      </c>
      <c r="E30" s="1498">
        <v>866.23</v>
      </c>
      <c r="F30" s="1498">
        <v>73.510000000000005</v>
      </c>
      <c r="G30" s="1499"/>
      <c r="H30" s="1498">
        <v>4867.9799999999996</v>
      </c>
      <c r="I30" s="1498">
        <v>7333.39</v>
      </c>
      <c r="J30" s="1498">
        <v>2465.41</v>
      </c>
      <c r="K30" s="1500"/>
      <c r="L30" s="1498">
        <v>5807.7199999999993</v>
      </c>
      <c r="M30" s="1498">
        <v>8199.6200000000008</v>
      </c>
      <c r="N30" s="735"/>
      <c r="AD30" s="228"/>
    </row>
    <row r="31" spans="1:30" ht="20.100000000000001" customHeight="1" x14ac:dyDescent="0.2">
      <c r="A31" s="277"/>
      <c r="B31" s="751"/>
      <c r="C31" s="1354" t="s">
        <v>229</v>
      </c>
      <c r="D31" s="1497">
        <v>119.75</v>
      </c>
      <c r="E31" s="1498">
        <v>64.709999999999994</v>
      </c>
      <c r="F31" s="1498">
        <v>55.04</v>
      </c>
      <c r="G31" s="1499"/>
      <c r="H31" s="1498">
        <v>2039</v>
      </c>
      <c r="I31" s="1498">
        <v>3152.08</v>
      </c>
      <c r="J31" s="1498">
        <v>1113.08</v>
      </c>
      <c r="K31" s="1500"/>
      <c r="L31" s="1498">
        <v>2158.75</v>
      </c>
      <c r="M31" s="1498">
        <v>3216.79</v>
      </c>
      <c r="N31" s="733"/>
      <c r="AD31" s="228"/>
    </row>
    <row r="32" spans="1:30" ht="20.100000000000001" customHeight="1" x14ac:dyDescent="0.2">
      <c r="A32" s="277"/>
      <c r="B32" s="751"/>
      <c r="C32" s="1354" t="s">
        <v>230</v>
      </c>
      <c r="D32" s="1497">
        <v>3513.58</v>
      </c>
      <c r="E32" s="1498">
        <v>3098.89</v>
      </c>
      <c r="F32" s="1498">
        <v>414.68</v>
      </c>
      <c r="G32" s="1499"/>
      <c r="H32" s="1498">
        <v>15152.65</v>
      </c>
      <c r="I32" s="1498">
        <v>23363.99</v>
      </c>
      <c r="J32" s="1498">
        <v>8211.33</v>
      </c>
      <c r="K32" s="1500"/>
      <c r="L32" s="1498">
        <v>18666.23</v>
      </c>
      <c r="M32" s="1498">
        <v>26462.880000000001</v>
      </c>
      <c r="N32" s="733"/>
      <c r="AD32" s="228"/>
    </row>
    <row r="33" spans="1:30" ht="20.100000000000001" customHeight="1" x14ac:dyDescent="0.2">
      <c r="A33" s="277"/>
      <c r="B33" s="751"/>
      <c r="C33" s="1354" t="s">
        <v>231</v>
      </c>
      <c r="D33" s="1497">
        <v>268.26</v>
      </c>
      <c r="E33" s="1498">
        <v>220.71</v>
      </c>
      <c r="F33" s="1498">
        <v>47.55</v>
      </c>
      <c r="G33" s="1499"/>
      <c r="H33" s="1498">
        <v>73210.850000000006</v>
      </c>
      <c r="I33" s="1498">
        <v>115956.31</v>
      </c>
      <c r="J33" s="1498">
        <v>42745.46</v>
      </c>
      <c r="K33" s="1500"/>
      <c r="L33" s="1498">
        <v>73479.11</v>
      </c>
      <c r="M33" s="1498">
        <v>116177.02</v>
      </c>
      <c r="N33" s="733"/>
      <c r="AD33" s="228"/>
    </row>
    <row r="34" spans="1:30" ht="20.100000000000001" customHeight="1" x14ac:dyDescent="0.2">
      <c r="A34" s="277"/>
      <c r="B34" s="751"/>
      <c r="C34" s="1354" t="s">
        <v>232</v>
      </c>
      <c r="D34" s="1497">
        <v>91.56</v>
      </c>
      <c r="E34" s="1498">
        <v>64.319999999999993</v>
      </c>
      <c r="F34" s="1498">
        <v>27.24</v>
      </c>
      <c r="G34" s="1499"/>
      <c r="H34" s="1498">
        <v>8754.5499999999993</v>
      </c>
      <c r="I34" s="1498">
        <v>13036.46</v>
      </c>
      <c r="J34" s="1498">
        <v>4281.91</v>
      </c>
      <c r="K34" s="1500"/>
      <c r="L34" s="1498">
        <v>8846.1099999999988</v>
      </c>
      <c r="M34" s="1498">
        <v>13100.779999999999</v>
      </c>
      <c r="N34" s="733"/>
      <c r="AD34" s="228"/>
    </row>
    <row r="35" spans="1:30" ht="20.100000000000001" customHeight="1" x14ac:dyDescent="0.2">
      <c r="A35" s="277"/>
      <c r="B35" s="751"/>
      <c r="C35" s="1354" t="s">
        <v>233</v>
      </c>
      <c r="D35" s="1497">
        <v>69.81</v>
      </c>
      <c r="E35" s="1498">
        <v>52.74</v>
      </c>
      <c r="F35" s="1498">
        <v>17.059999999999999</v>
      </c>
      <c r="G35" s="1499"/>
      <c r="H35" s="1498">
        <v>17821.43</v>
      </c>
      <c r="I35" s="1498">
        <v>26423.55</v>
      </c>
      <c r="J35" s="1498">
        <v>8602.1200000000008</v>
      </c>
      <c r="K35" s="1500"/>
      <c r="L35" s="1498">
        <v>17891.240000000002</v>
      </c>
      <c r="M35" s="1498">
        <v>26476.29</v>
      </c>
      <c r="N35" s="733"/>
      <c r="AD35" s="228"/>
    </row>
    <row r="36" spans="1:30" ht="20.100000000000001" customHeight="1" x14ac:dyDescent="0.2">
      <c r="A36" s="277"/>
      <c r="B36" s="751"/>
      <c r="C36" s="1354" t="s">
        <v>234</v>
      </c>
      <c r="D36" s="1497">
        <v>328.17</v>
      </c>
      <c r="E36" s="1498">
        <v>315.02999999999997</v>
      </c>
      <c r="F36" s="1498">
        <v>13.15</v>
      </c>
      <c r="G36" s="1499"/>
      <c r="H36" s="1498">
        <v>1405.83</v>
      </c>
      <c r="I36" s="1498">
        <v>1984.1</v>
      </c>
      <c r="J36" s="1498">
        <v>578.27</v>
      </c>
      <c r="K36" s="1500"/>
      <c r="L36" s="1498">
        <v>1734</v>
      </c>
      <c r="M36" s="1498">
        <v>2299.13</v>
      </c>
      <c r="N36" s="733"/>
      <c r="AD36" s="228"/>
    </row>
    <row r="37" spans="1:30" ht="20.100000000000001" customHeight="1" x14ac:dyDescent="0.2">
      <c r="A37" s="277"/>
      <c r="B37" s="751"/>
      <c r="C37" s="1354" t="s">
        <v>235</v>
      </c>
      <c r="D37" s="1497">
        <v>5154.74</v>
      </c>
      <c r="E37" s="1498">
        <v>4553.88</v>
      </c>
      <c r="F37" s="1498">
        <v>600.86</v>
      </c>
      <c r="G37" s="1499"/>
      <c r="H37" s="1498">
        <v>54934.64</v>
      </c>
      <c r="I37" s="1498">
        <v>74727.97</v>
      </c>
      <c r="J37" s="1498">
        <v>19793.32</v>
      </c>
      <c r="K37" s="1500"/>
      <c r="L37" s="1498">
        <v>60089.38</v>
      </c>
      <c r="M37" s="1498">
        <v>79281.850000000006</v>
      </c>
      <c r="N37" s="733"/>
      <c r="AD37" s="228"/>
    </row>
    <row r="38" spans="1:30" ht="20.100000000000001" customHeight="1" x14ac:dyDescent="0.2">
      <c r="A38" s="277"/>
      <c r="B38" s="751"/>
      <c r="C38" s="1354" t="s">
        <v>236</v>
      </c>
      <c r="D38" s="1497">
        <v>68.23</v>
      </c>
      <c r="E38" s="1498">
        <v>34.299999999999997</v>
      </c>
      <c r="F38" s="1498">
        <v>33.93</v>
      </c>
      <c r="G38" s="1499"/>
      <c r="H38" s="1498">
        <v>10503.86</v>
      </c>
      <c r="I38" s="1498">
        <v>16568.53</v>
      </c>
      <c r="J38" s="1498">
        <v>6064.67</v>
      </c>
      <c r="K38" s="1500"/>
      <c r="L38" s="1498">
        <v>10572.09</v>
      </c>
      <c r="M38" s="1498">
        <v>16602.829999999998</v>
      </c>
      <c r="N38" s="733"/>
      <c r="AD38" s="228"/>
    </row>
    <row r="39" spans="1:30" ht="20.100000000000001" customHeight="1" x14ac:dyDescent="0.2">
      <c r="A39" s="277"/>
      <c r="B39" s="751"/>
      <c r="C39" s="1354" t="s">
        <v>237</v>
      </c>
      <c r="D39" s="1497">
        <v>183.58</v>
      </c>
      <c r="E39" s="1498">
        <v>150.31</v>
      </c>
      <c r="F39" s="1498">
        <v>33.26</v>
      </c>
      <c r="G39" s="1499"/>
      <c r="H39" s="1498">
        <v>41204.85</v>
      </c>
      <c r="I39" s="1498">
        <v>62297.75</v>
      </c>
      <c r="J39" s="1498">
        <v>21092.9</v>
      </c>
      <c r="K39" s="1500"/>
      <c r="L39" s="1498">
        <v>41388.43</v>
      </c>
      <c r="M39" s="1498">
        <v>62448.06</v>
      </c>
      <c r="N39" s="733"/>
      <c r="AD39" s="228"/>
    </row>
    <row r="40" spans="1:30" ht="20.100000000000001" customHeight="1" x14ac:dyDescent="0.2">
      <c r="A40" s="277"/>
      <c r="B40" s="751" t="s">
        <v>238</v>
      </c>
      <c r="C40" s="752"/>
      <c r="D40" s="1503">
        <v>39623.550000000003</v>
      </c>
      <c r="E40" s="1502">
        <v>36551.17</v>
      </c>
      <c r="F40" s="1502">
        <v>3072.3700000000003</v>
      </c>
      <c r="G40" s="1494"/>
      <c r="H40" s="1502">
        <v>485111.89</v>
      </c>
      <c r="I40" s="1502">
        <v>681456.20000000007</v>
      </c>
      <c r="J40" s="1502">
        <v>196344.30000000002</v>
      </c>
      <c r="K40" s="1496"/>
      <c r="L40" s="1502">
        <v>524735.44000000006</v>
      </c>
      <c r="M40" s="1502">
        <v>718007.37000000011</v>
      </c>
      <c r="N40" s="733"/>
      <c r="O40" s="734"/>
      <c r="AD40" s="228"/>
    </row>
    <row r="41" spans="1:30" ht="20.100000000000001" customHeight="1" x14ac:dyDescent="0.2">
      <c r="A41" s="729"/>
      <c r="B41" s="730"/>
      <c r="C41" s="1354" t="s">
        <v>239</v>
      </c>
      <c r="D41" s="1497">
        <v>3666.61</v>
      </c>
      <c r="E41" s="1498">
        <v>3249.94</v>
      </c>
      <c r="F41" s="1498">
        <v>416.67</v>
      </c>
      <c r="G41" s="1499"/>
      <c r="H41" s="1498">
        <v>135121.38</v>
      </c>
      <c r="I41" s="1498">
        <v>192721.77</v>
      </c>
      <c r="J41" s="1498">
        <v>57600.39</v>
      </c>
      <c r="K41" s="1500"/>
      <c r="L41" s="1498">
        <v>138787.99</v>
      </c>
      <c r="M41" s="1498">
        <v>195971.71</v>
      </c>
      <c r="N41" s="735"/>
      <c r="AD41" s="228"/>
    </row>
    <row r="42" spans="1:30" ht="20.100000000000001" customHeight="1" x14ac:dyDescent="0.2">
      <c r="A42" s="277"/>
      <c r="B42" s="730"/>
      <c r="C42" s="1354" t="s">
        <v>240</v>
      </c>
      <c r="D42" s="1497">
        <v>353.45</v>
      </c>
      <c r="E42" s="1498">
        <v>320.39</v>
      </c>
      <c r="F42" s="1498">
        <v>33.06</v>
      </c>
      <c r="G42" s="1499"/>
      <c r="H42" s="1498">
        <v>19244.14</v>
      </c>
      <c r="I42" s="1498">
        <v>26010.82</v>
      </c>
      <c r="J42" s="1498">
        <v>6766.68</v>
      </c>
      <c r="K42" s="1500"/>
      <c r="L42" s="1498">
        <v>19597.59</v>
      </c>
      <c r="M42" s="1498">
        <v>26331.21</v>
      </c>
      <c r="N42" s="733"/>
      <c r="AD42" s="228"/>
    </row>
    <row r="43" spans="1:30" ht="20.100000000000001" customHeight="1" x14ac:dyDescent="0.2">
      <c r="A43" s="277"/>
      <c r="B43" s="730"/>
      <c r="C43" s="1354" t="s">
        <v>241</v>
      </c>
      <c r="D43" s="1497">
        <v>28833.37</v>
      </c>
      <c r="E43" s="1498">
        <v>26636.52</v>
      </c>
      <c r="F43" s="1498">
        <v>2196.84</v>
      </c>
      <c r="G43" s="1499"/>
      <c r="H43" s="1498">
        <v>177519.13</v>
      </c>
      <c r="I43" s="1498">
        <v>245051.19</v>
      </c>
      <c r="J43" s="1498">
        <v>67532.05</v>
      </c>
      <c r="K43" s="1500"/>
      <c r="L43" s="1498">
        <v>206352.5</v>
      </c>
      <c r="M43" s="1498">
        <v>271687.71000000002</v>
      </c>
      <c r="N43" s="733"/>
      <c r="AD43" s="228"/>
    </row>
    <row r="44" spans="1:30" ht="20.100000000000001" customHeight="1" x14ac:dyDescent="0.2">
      <c r="A44" s="277"/>
      <c r="B44" s="730"/>
      <c r="C44" s="1354" t="s">
        <v>242</v>
      </c>
      <c r="D44" s="1497">
        <v>370.62</v>
      </c>
      <c r="E44" s="1498">
        <v>317.95999999999998</v>
      </c>
      <c r="F44" s="1498">
        <v>52.66</v>
      </c>
      <c r="G44" s="1499"/>
      <c r="H44" s="1498">
        <v>51948.56</v>
      </c>
      <c r="I44" s="1498">
        <v>69391.759999999995</v>
      </c>
      <c r="J44" s="1498">
        <v>17443.2</v>
      </c>
      <c r="K44" s="1500"/>
      <c r="L44" s="1498">
        <v>52319.18</v>
      </c>
      <c r="M44" s="1498">
        <v>69709.72</v>
      </c>
      <c r="N44" s="733"/>
      <c r="AD44" s="228"/>
    </row>
    <row r="45" spans="1:30" ht="20.100000000000001" customHeight="1" x14ac:dyDescent="0.2">
      <c r="A45" s="277"/>
      <c r="B45" s="730"/>
      <c r="C45" s="1354" t="s">
        <v>243</v>
      </c>
      <c r="D45" s="1497">
        <v>5077.3900000000003</v>
      </c>
      <c r="E45" s="1498">
        <v>4768.82</v>
      </c>
      <c r="F45" s="1498">
        <v>308.57</v>
      </c>
      <c r="G45" s="1499"/>
      <c r="H45" s="1498">
        <v>66665.119999999995</v>
      </c>
      <c r="I45" s="1498">
        <v>100441.4</v>
      </c>
      <c r="J45" s="1498">
        <v>33776.28</v>
      </c>
      <c r="K45" s="1500"/>
      <c r="L45" s="1498">
        <v>71742.509999999995</v>
      </c>
      <c r="M45" s="1498">
        <v>105210.22</v>
      </c>
      <c r="N45" s="733"/>
      <c r="AD45" s="228"/>
    </row>
    <row r="46" spans="1:30" ht="20.100000000000001" customHeight="1" thickBot="1" x14ac:dyDescent="0.25">
      <c r="A46" s="279"/>
      <c r="B46" s="736"/>
      <c r="C46" s="1520" t="s">
        <v>244</v>
      </c>
      <c r="D46" s="1506">
        <v>1322.11</v>
      </c>
      <c r="E46" s="1507">
        <v>1257.54</v>
      </c>
      <c r="F46" s="1507">
        <v>64.569999999999993</v>
      </c>
      <c r="G46" s="1508"/>
      <c r="H46" s="1507">
        <v>34613.56</v>
      </c>
      <c r="I46" s="1507">
        <v>47839.26</v>
      </c>
      <c r="J46" s="1507">
        <v>13225.7</v>
      </c>
      <c r="K46" s="1509"/>
      <c r="L46" s="1510">
        <v>35935.67</v>
      </c>
      <c r="M46" s="1507">
        <v>49096.800000000003</v>
      </c>
      <c r="N46" s="737"/>
      <c r="AD46" s="228"/>
    </row>
    <row r="47" spans="1:30" x14ac:dyDescent="0.2">
      <c r="A47" s="738"/>
      <c r="B47" s="738"/>
      <c r="C47" s="738"/>
      <c r="D47" s="739"/>
      <c r="E47" s="739"/>
      <c r="F47" s="739"/>
      <c r="G47" s="739"/>
      <c r="H47" s="739"/>
      <c r="I47" s="739"/>
      <c r="J47" s="739"/>
      <c r="K47" s="739"/>
      <c r="L47" s="740"/>
      <c r="M47" s="740"/>
      <c r="N47" s="740"/>
      <c r="AD47" s="228"/>
    </row>
    <row r="48" spans="1:30" x14ac:dyDescent="0.2">
      <c r="A48" s="738"/>
      <c r="B48" s="738"/>
      <c r="C48" s="738"/>
      <c r="D48" s="739"/>
      <c r="E48" s="739"/>
      <c r="F48" s="739"/>
      <c r="G48" s="739"/>
      <c r="H48" s="739"/>
      <c r="I48" s="739"/>
      <c r="J48" s="739"/>
      <c r="K48" s="739"/>
      <c r="L48" s="740"/>
      <c r="M48" s="740"/>
      <c r="N48" s="740"/>
      <c r="AD48" s="228"/>
    </row>
    <row r="49" spans="1:33" x14ac:dyDescent="0.2">
      <c r="A49" s="738"/>
      <c r="B49" s="738"/>
      <c r="C49" s="738"/>
      <c r="D49" s="739"/>
      <c r="E49" s="739"/>
      <c r="F49" s="739"/>
      <c r="G49" s="739"/>
      <c r="H49" s="739"/>
      <c r="I49" s="739"/>
      <c r="J49" s="739"/>
      <c r="K49" s="739"/>
      <c r="L49" s="740"/>
      <c r="M49" s="740"/>
      <c r="N49" s="740"/>
      <c r="AD49" s="228"/>
    </row>
    <row r="50" spans="1:33" x14ac:dyDescent="0.2">
      <c r="A50" s="738"/>
      <c r="B50" s="738"/>
      <c r="C50" s="738"/>
      <c r="D50" s="739"/>
      <c r="E50" s="739"/>
      <c r="F50" s="739"/>
      <c r="G50" s="739"/>
      <c r="H50" s="739"/>
      <c r="I50" s="739"/>
      <c r="J50" s="739"/>
      <c r="K50" s="739"/>
      <c r="L50" s="740"/>
      <c r="M50" s="740"/>
      <c r="N50" s="740"/>
      <c r="AD50" s="228"/>
    </row>
    <row r="51" spans="1:33" x14ac:dyDescent="0.2">
      <c r="A51" s="738"/>
      <c r="B51" s="738"/>
      <c r="C51" s="738"/>
      <c r="D51" s="739"/>
      <c r="E51" s="739"/>
      <c r="F51" s="739"/>
      <c r="G51" s="739"/>
      <c r="H51" s="739"/>
      <c r="I51" s="739"/>
      <c r="J51" s="739"/>
      <c r="K51" s="739"/>
      <c r="L51" s="740"/>
      <c r="M51" s="740"/>
      <c r="N51" s="740"/>
      <c r="AD51" s="228"/>
    </row>
    <row r="52" spans="1:33" ht="13.5" thickBot="1" x14ac:dyDescent="0.25">
      <c r="A52" s="738"/>
      <c r="B52" s="738"/>
      <c r="C52" s="738"/>
      <c r="D52" s="741"/>
      <c r="E52" s="741"/>
      <c r="F52" s="741"/>
      <c r="G52" s="741"/>
      <c r="H52" s="741"/>
      <c r="I52" s="741"/>
      <c r="J52" s="741"/>
      <c r="K52" s="741"/>
      <c r="L52" s="742"/>
      <c r="M52" s="742"/>
      <c r="N52" s="742"/>
      <c r="AD52" s="228"/>
    </row>
    <row r="53" spans="1:33" s="479" customFormat="1" ht="15" customHeight="1" x14ac:dyDescent="0.2">
      <c r="A53" s="1590"/>
      <c r="B53" s="1591"/>
      <c r="C53" s="1591"/>
      <c r="D53" s="1608"/>
      <c r="E53" s="1608"/>
      <c r="F53" s="1608"/>
      <c r="G53" s="1608"/>
      <c r="H53" s="1608"/>
      <c r="I53" s="1608"/>
      <c r="J53" s="1608"/>
      <c r="K53" s="1608"/>
      <c r="L53" s="1591"/>
      <c r="M53" s="1591"/>
      <c r="N53" s="1592"/>
      <c r="AD53" s="228"/>
      <c r="AE53"/>
      <c r="AF53"/>
      <c r="AG53"/>
    </row>
    <row r="54" spans="1:33" ht="20.25" customHeight="1" x14ac:dyDescent="0.35">
      <c r="A54" s="2305" t="s">
        <v>998</v>
      </c>
      <c r="B54" s="2306"/>
      <c r="C54" s="2306"/>
      <c r="D54" s="2306"/>
      <c r="E54" s="2306"/>
      <c r="F54" s="2306"/>
      <c r="G54" s="2306"/>
      <c r="H54" s="2306"/>
      <c r="I54" s="2306"/>
      <c r="J54" s="2306"/>
      <c r="K54" s="2306"/>
      <c r="L54" s="2306"/>
      <c r="M54" s="2306"/>
      <c r="N54" s="2307"/>
      <c r="AD54" s="228"/>
    </row>
    <row r="55" spans="1:33" ht="20.25" customHeight="1" x14ac:dyDescent="0.3">
      <c r="A55" s="2265" t="s">
        <v>593</v>
      </c>
      <c r="B55" s="2266"/>
      <c r="C55" s="2266"/>
      <c r="D55" s="2266"/>
      <c r="E55" s="2266"/>
      <c r="F55" s="2266"/>
      <c r="G55" s="2266"/>
      <c r="H55" s="2266"/>
      <c r="I55" s="2266"/>
      <c r="J55" s="2266"/>
      <c r="K55" s="2266"/>
      <c r="L55" s="2266"/>
      <c r="M55" s="2266"/>
      <c r="N55" s="2267"/>
      <c r="AD55" s="228"/>
    </row>
    <row r="56" spans="1:33" ht="20.25" x14ac:dyDescent="0.3">
      <c r="A56" s="2265" t="s">
        <v>205</v>
      </c>
      <c r="B56" s="2266"/>
      <c r="C56" s="2266"/>
      <c r="D56" s="2266"/>
      <c r="E56" s="2266"/>
      <c r="F56" s="2266"/>
      <c r="G56" s="2266"/>
      <c r="H56" s="2266"/>
      <c r="I56" s="2266"/>
      <c r="J56" s="2266"/>
      <c r="K56" s="2266"/>
      <c r="L56" s="2266"/>
      <c r="M56" s="2266"/>
      <c r="N56" s="2267"/>
      <c r="AD56" s="228"/>
    </row>
    <row r="57" spans="1:33" ht="13.5" thickBot="1" x14ac:dyDescent="0.25">
      <c r="A57" s="1609"/>
      <c r="B57" s="1610"/>
      <c r="C57" s="1610"/>
      <c r="D57" s="1611"/>
      <c r="E57" s="1611"/>
      <c r="F57" s="1611"/>
      <c r="G57" s="1611"/>
      <c r="H57" s="1611"/>
      <c r="I57" s="1611"/>
      <c r="J57" s="1611"/>
      <c r="K57" s="1611"/>
      <c r="L57" s="1610"/>
      <c r="M57" s="1610"/>
      <c r="N57" s="1612"/>
      <c r="AD57" s="228"/>
    </row>
    <row r="58" spans="1:33" ht="12" customHeight="1" x14ac:dyDescent="0.2">
      <c r="A58" s="2863" t="s">
        <v>826</v>
      </c>
      <c r="B58" s="2864"/>
      <c r="C58" s="2865"/>
      <c r="D58" s="714"/>
      <c r="E58" s="714"/>
      <c r="F58" s="714"/>
      <c r="G58" s="715"/>
      <c r="H58" s="716"/>
      <c r="I58" s="714"/>
      <c r="J58" s="714"/>
      <c r="K58" s="715"/>
      <c r="L58" s="716"/>
      <c r="M58" s="714"/>
      <c r="N58" s="717"/>
    </row>
    <row r="59" spans="1:33" ht="20.100000000000001" customHeight="1" x14ac:dyDescent="0.2">
      <c r="A59" s="2866"/>
      <c r="B59" s="2867"/>
      <c r="C59" s="2868"/>
      <c r="D59" s="2872" t="s">
        <v>824</v>
      </c>
      <c r="E59" s="2867"/>
      <c r="F59" s="2867"/>
      <c r="G59" s="2873"/>
      <c r="H59" s="2874" t="s">
        <v>825</v>
      </c>
      <c r="I59" s="2867"/>
      <c r="J59" s="2867"/>
      <c r="K59" s="2873"/>
      <c r="L59" s="2874" t="s">
        <v>12</v>
      </c>
      <c r="M59" s="2867"/>
      <c r="N59" s="2875"/>
    </row>
    <row r="60" spans="1:33" ht="20.100000000000001" customHeight="1" x14ac:dyDescent="0.2">
      <c r="A60" s="2866"/>
      <c r="B60" s="2867"/>
      <c r="C60" s="2868"/>
      <c r="D60" s="165"/>
      <c r="E60" s="165"/>
      <c r="F60" s="1027"/>
      <c r="G60" s="1027"/>
      <c r="H60" s="718"/>
      <c r="I60" s="165"/>
      <c r="J60" s="1027"/>
      <c r="K60" s="1027"/>
      <c r="L60" s="718"/>
      <c r="M60" s="165"/>
      <c r="N60" s="719"/>
    </row>
    <row r="61" spans="1:33" ht="20.100000000000001" customHeight="1" x14ac:dyDescent="0.2">
      <c r="A61" s="2866"/>
      <c r="B61" s="2867"/>
      <c r="C61" s="2868"/>
      <c r="D61" s="720" t="s">
        <v>594</v>
      </c>
      <c r="E61" s="721" t="s">
        <v>123</v>
      </c>
      <c r="F61" s="2876" t="s">
        <v>126</v>
      </c>
      <c r="G61" s="2877"/>
      <c r="H61" s="720" t="s">
        <v>594</v>
      </c>
      <c r="I61" s="721" t="s">
        <v>123</v>
      </c>
      <c r="J61" s="2876" t="s">
        <v>125</v>
      </c>
      <c r="K61" s="2877"/>
      <c r="L61" s="720" t="s">
        <v>594</v>
      </c>
      <c r="M61" s="721" t="s">
        <v>123</v>
      </c>
      <c r="N61" s="1028"/>
    </row>
    <row r="62" spans="1:33" ht="20.100000000000001" customHeight="1" x14ac:dyDescent="0.2">
      <c r="A62" s="2866"/>
      <c r="B62" s="2867"/>
      <c r="C62" s="2868"/>
      <c r="D62" s="722" t="s">
        <v>24</v>
      </c>
      <c r="E62" s="723" t="s">
        <v>24</v>
      </c>
      <c r="F62" s="2861" t="s">
        <v>24</v>
      </c>
      <c r="G62" s="2862"/>
      <c r="H62" s="722" t="s">
        <v>24</v>
      </c>
      <c r="I62" s="723" t="s">
        <v>24</v>
      </c>
      <c r="J62" s="2861" t="s">
        <v>24</v>
      </c>
      <c r="K62" s="2862"/>
      <c r="L62" s="722" t="s">
        <v>24</v>
      </c>
      <c r="M62" s="723" t="s">
        <v>24</v>
      </c>
      <c r="N62" s="724"/>
    </row>
    <row r="63" spans="1:33" ht="9" customHeight="1" x14ac:dyDescent="0.2">
      <c r="A63" s="2879"/>
      <c r="B63" s="2880"/>
      <c r="C63" s="2881"/>
      <c r="D63" s="725"/>
      <c r="E63" s="725"/>
      <c r="F63" s="725"/>
      <c r="G63" s="725"/>
      <c r="H63" s="726"/>
      <c r="I63" s="725"/>
      <c r="J63" s="725"/>
      <c r="K63" s="725"/>
      <c r="L63" s="726"/>
      <c r="M63" s="725"/>
      <c r="N63" s="727"/>
    </row>
    <row r="64" spans="1:33" ht="14.25" customHeight="1" x14ac:dyDescent="0.2">
      <c r="A64" s="540"/>
      <c r="B64" s="33"/>
      <c r="C64" s="386"/>
      <c r="D64" s="743"/>
      <c r="E64" s="743"/>
      <c r="F64" s="743"/>
      <c r="G64" s="744"/>
      <c r="H64" s="745"/>
      <c r="I64" s="743"/>
      <c r="J64" s="743"/>
      <c r="K64" s="744"/>
      <c r="L64" s="746"/>
      <c r="M64" s="33"/>
      <c r="N64" s="34"/>
      <c r="AD64" s="228"/>
    </row>
    <row r="65" spans="1:30" ht="20.25" customHeight="1" x14ac:dyDescent="0.2">
      <c r="A65" s="747"/>
      <c r="B65" s="748" t="s">
        <v>245</v>
      </c>
      <c r="C65" s="749"/>
      <c r="D65" s="748">
        <v>2601.8999999999996</v>
      </c>
      <c r="E65" s="748">
        <v>2266.6999999999998</v>
      </c>
      <c r="F65" s="748">
        <v>335.20000000000005</v>
      </c>
      <c r="G65" s="748"/>
      <c r="H65" s="1511">
        <v>50460.85</v>
      </c>
      <c r="I65" s="748">
        <v>74779.320000000007</v>
      </c>
      <c r="J65" s="748">
        <v>24318.48</v>
      </c>
      <c r="K65" s="1512"/>
      <c r="L65" s="748">
        <v>53062.75</v>
      </c>
      <c r="M65" s="748">
        <v>77046.02</v>
      </c>
      <c r="N65" s="750"/>
      <c r="AD65" s="228"/>
    </row>
    <row r="66" spans="1:30" ht="20.25" customHeight="1" x14ac:dyDescent="0.2">
      <c r="A66" s="277"/>
      <c r="B66" s="751"/>
      <c r="C66" s="1354" t="s">
        <v>246</v>
      </c>
      <c r="D66" s="1497">
        <v>89.16</v>
      </c>
      <c r="E66" s="1498">
        <v>62.84</v>
      </c>
      <c r="F66" s="1498">
        <v>26.32</v>
      </c>
      <c r="G66" s="1499"/>
      <c r="H66" s="1498">
        <v>9795.0300000000007</v>
      </c>
      <c r="I66" s="1498">
        <v>15398.08</v>
      </c>
      <c r="J66" s="1498">
        <v>5603.06</v>
      </c>
      <c r="K66" s="1499"/>
      <c r="L66" s="1513">
        <v>9884.19</v>
      </c>
      <c r="M66" s="1513">
        <v>15460.92</v>
      </c>
      <c r="N66" s="754"/>
      <c r="AD66" s="228"/>
    </row>
    <row r="67" spans="1:30" ht="20.25" customHeight="1" x14ac:dyDescent="0.2">
      <c r="A67" s="277"/>
      <c r="B67" s="751"/>
      <c r="C67" s="1354" t="s">
        <v>247</v>
      </c>
      <c r="D67" s="1497">
        <v>1420.01</v>
      </c>
      <c r="E67" s="1498">
        <v>1342.94</v>
      </c>
      <c r="F67" s="1498">
        <v>77.069999999999993</v>
      </c>
      <c r="G67" s="1499"/>
      <c r="H67" s="1498">
        <v>6457.41</v>
      </c>
      <c r="I67" s="1498">
        <v>10499.11</v>
      </c>
      <c r="J67" s="1498">
        <v>4041.7</v>
      </c>
      <c r="K67" s="1499"/>
      <c r="L67" s="1513">
        <v>7877.42</v>
      </c>
      <c r="M67" s="1513">
        <v>11842.050000000001</v>
      </c>
      <c r="N67" s="754"/>
      <c r="AD67" s="228"/>
    </row>
    <row r="68" spans="1:30" ht="20.25" customHeight="1" x14ac:dyDescent="0.2">
      <c r="A68" s="277"/>
      <c r="B68" s="751"/>
      <c r="C68" s="1354" t="s">
        <v>248</v>
      </c>
      <c r="D68" s="1497">
        <v>1032.81</v>
      </c>
      <c r="E68" s="1498">
        <v>847.32</v>
      </c>
      <c r="F68" s="1498">
        <v>185.49</v>
      </c>
      <c r="G68" s="1499"/>
      <c r="H68" s="1498">
        <v>24501.53</v>
      </c>
      <c r="I68" s="1498">
        <v>35547.4</v>
      </c>
      <c r="J68" s="1498">
        <v>11045.87</v>
      </c>
      <c r="K68" s="1499"/>
      <c r="L68" s="1513">
        <v>25534.34</v>
      </c>
      <c r="M68" s="1513">
        <v>36394.720000000001</v>
      </c>
      <c r="N68" s="754"/>
      <c r="Y68" s="479"/>
      <c r="Z68" s="479"/>
      <c r="AA68" s="479"/>
      <c r="AB68" s="479"/>
      <c r="AC68" s="479"/>
      <c r="AD68" s="228"/>
    </row>
    <row r="69" spans="1:30" ht="20.25" customHeight="1" x14ac:dyDescent="0.2">
      <c r="A69" s="277"/>
      <c r="B69" s="751"/>
      <c r="C69" s="1354" t="s">
        <v>249</v>
      </c>
      <c r="D69" s="1497">
        <v>47.74</v>
      </c>
      <c r="E69" s="1498">
        <v>7.16</v>
      </c>
      <c r="F69" s="1498">
        <v>40.590000000000003</v>
      </c>
      <c r="G69" s="1499"/>
      <c r="H69" s="1498">
        <v>8620.66</v>
      </c>
      <c r="I69" s="1498">
        <v>11669.37</v>
      </c>
      <c r="J69" s="1498">
        <v>3048.71</v>
      </c>
      <c r="K69" s="1499"/>
      <c r="L69" s="1513">
        <v>8668.4</v>
      </c>
      <c r="M69" s="1513">
        <v>11676.53</v>
      </c>
      <c r="N69" s="754"/>
      <c r="AD69" s="228"/>
    </row>
    <row r="70" spans="1:30" ht="20.25" customHeight="1" x14ac:dyDescent="0.2">
      <c r="A70" s="277"/>
      <c r="B70" s="751"/>
      <c r="C70" s="1354" t="s">
        <v>250</v>
      </c>
      <c r="D70" s="1497">
        <v>4.3099999999999996</v>
      </c>
      <c r="E70" s="1498">
        <v>3.18</v>
      </c>
      <c r="F70" s="1498">
        <v>1.1299999999999999</v>
      </c>
      <c r="G70" s="1499"/>
      <c r="H70" s="1498">
        <v>638.09</v>
      </c>
      <c r="I70" s="1498">
        <v>1005.55</v>
      </c>
      <c r="J70" s="1498">
        <v>367.46</v>
      </c>
      <c r="K70" s="1499"/>
      <c r="L70" s="1513">
        <v>642.4</v>
      </c>
      <c r="M70" s="1513">
        <v>1008.7299999999999</v>
      </c>
      <c r="N70" s="754"/>
      <c r="AD70" s="228"/>
    </row>
    <row r="71" spans="1:30" ht="20.25" customHeight="1" x14ac:dyDescent="0.2">
      <c r="A71" s="277"/>
      <c r="B71" s="751"/>
      <c r="C71" s="1354" t="s">
        <v>251</v>
      </c>
      <c r="D71" s="1497">
        <v>7.87</v>
      </c>
      <c r="E71" s="1498">
        <v>3.26</v>
      </c>
      <c r="F71" s="1498">
        <v>4.5999999999999996</v>
      </c>
      <c r="G71" s="1499"/>
      <c r="H71" s="1498">
        <v>448.13</v>
      </c>
      <c r="I71" s="1498">
        <v>659.81</v>
      </c>
      <c r="J71" s="1498">
        <v>211.68</v>
      </c>
      <c r="K71" s="1499"/>
      <c r="L71" s="1513">
        <v>456</v>
      </c>
      <c r="M71" s="1513">
        <v>663.06999999999994</v>
      </c>
      <c r="N71" s="754"/>
      <c r="AD71" s="228"/>
    </row>
    <row r="72" spans="1:30" ht="20.25" customHeight="1" x14ac:dyDescent="0.2">
      <c r="A72" s="729"/>
      <c r="B72" s="751" t="s">
        <v>252</v>
      </c>
      <c r="C72" s="752"/>
      <c r="D72" s="1501">
        <v>7117.73</v>
      </c>
      <c r="E72" s="1501">
        <v>6280.61</v>
      </c>
      <c r="F72" s="1501">
        <v>837.12</v>
      </c>
      <c r="G72" s="1512"/>
      <c r="H72" s="1501">
        <v>185260.90999999997</v>
      </c>
      <c r="I72" s="1501">
        <v>272473.67</v>
      </c>
      <c r="J72" s="1501">
        <v>87212.76</v>
      </c>
      <c r="K72" s="1512"/>
      <c r="L72" s="1501">
        <v>192378.63999999998</v>
      </c>
      <c r="M72" s="1501">
        <v>278754.27999999997</v>
      </c>
      <c r="N72" s="755"/>
      <c r="AD72" s="228"/>
    </row>
    <row r="73" spans="1:30" ht="20.25" customHeight="1" x14ac:dyDescent="0.2">
      <c r="A73" s="277"/>
      <c r="B73" s="751"/>
      <c r="C73" s="1354" t="s">
        <v>253</v>
      </c>
      <c r="D73" s="1497">
        <v>375.24</v>
      </c>
      <c r="E73" s="1498">
        <v>319.64</v>
      </c>
      <c r="F73" s="1498">
        <v>55.6</v>
      </c>
      <c r="G73" s="1499"/>
      <c r="H73" s="1498">
        <v>8343.92</v>
      </c>
      <c r="I73" s="1498">
        <v>12368.9</v>
      </c>
      <c r="J73" s="1498">
        <v>4024.98</v>
      </c>
      <c r="K73" s="1499"/>
      <c r="L73" s="1513">
        <v>8719.16</v>
      </c>
      <c r="M73" s="1513">
        <v>12688.539999999999</v>
      </c>
      <c r="N73" s="754"/>
      <c r="AD73" s="228"/>
    </row>
    <row r="74" spans="1:30" ht="20.25" customHeight="1" x14ac:dyDescent="0.2">
      <c r="A74" s="277"/>
      <c r="B74" s="751"/>
      <c r="C74" s="1354" t="s">
        <v>254</v>
      </c>
      <c r="D74" s="1497">
        <v>332.75</v>
      </c>
      <c r="E74" s="1498">
        <v>263.25</v>
      </c>
      <c r="F74" s="1498">
        <v>69.5</v>
      </c>
      <c r="G74" s="1499"/>
      <c r="H74" s="1498">
        <v>7080.62</v>
      </c>
      <c r="I74" s="1498">
        <v>10078.219999999999</v>
      </c>
      <c r="J74" s="1498">
        <v>2997.6</v>
      </c>
      <c r="K74" s="1499"/>
      <c r="L74" s="1513">
        <v>7413.37</v>
      </c>
      <c r="M74" s="1513">
        <v>10341.469999999999</v>
      </c>
      <c r="N74" s="754"/>
      <c r="AD74" s="228"/>
    </row>
    <row r="75" spans="1:30" ht="20.25" customHeight="1" x14ac:dyDescent="0.2">
      <c r="A75" s="277"/>
      <c r="B75" s="751"/>
      <c r="C75" s="1354" t="s">
        <v>255</v>
      </c>
      <c r="D75" s="1497">
        <v>1194.32</v>
      </c>
      <c r="E75" s="1498">
        <v>1174.02</v>
      </c>
      <c r="F75" s="1498">
        <v>20.3</v>
      </c>
      <c r="G75" s="1499"/>
      <c r="H75" s="1498">
        <v>4123.57</v>
      </c>
      <c r="I75" s="1498">
        <v>6600.27</v>
      </c>
      <c r="J75" s="1498">
        <v>2476.6999999999998</v>
      </c>
      <c r="K75" s="1499"/>
      <c r="L75" s="1513">
        <v>5317.8899999999994</v>
      </c>
      <c r="M75" s="1513">
        <v>7774.2900000000009</v>
      </c>
      <c r="N75" s="754"/>
      <c r="AD75" s="228"/>
    </row>
    <row r="76" spans="1:30" ht="20.25" customHeight="1" x14ac:dyDescent="0.2">
      <c r="A76" s="277"/>
      <c r="B76" s="751"/>
      <c r="C76" s="1354" t="s">
        <v>256</v>
      </c>
      <c r="D76" s="1497">
        <v>5215.42</v>
      </c>
      <c r="E76" s="1498">
        <v>4523.7</v>
      </c>
      <c r="F76" s="1498">
        <v>691.72</v>
      </c>
      <c r="G76" s="1499"/>
      <c r="H76" s="1498">
        <v>165712.79999999999</v>
      </c>
      <c r="I76" s="1498">
        <v>243426.28</v>
      </c>
      <c r="J76" s="1498">
        <v>77713.48</v>
      </c>
      <c r="K76" s="1499"/>
      <c r="L76" s="1513">
        <v>170928.22</v>
      </c>
      <c r="M76" s="1513">
        <v>247949.98</v>
      </c>
      <c r="N76" s="754"/>
      <c r="AD76" s="228"/>
    </row>
    <row r="77" spans="1:30" ht="20.25" customHeight="1" x14ac:dyDescent="0.2">
      <c r="A77" s="729"/>
      <c r="B77" s="751" t="s">
        <v>257</v>
      </c>
      <c r="C77" s="752"/>
      <c r="D77" s="1501">
        <v>88.96</v>
      </c>
      <c r="E77" s="1501">
        <v>67.069999999999993</v>
      </c>
      <c r="F77" s="1501">
        <v>21.900000000000002</v>
      </c>
      <c r="G77" s="1512"/>
      <c r="H77" s="1501">
        <v>20270.030000000002</v>
      </c>
      <c r="I77" s="1501">
        <v>29895.37</v>
      </c>
      <c r="J77" s="1501">
        <v>9625.36</v>
      </c>
      <c r="K77" s="1512"/>
      <c r="L77" s="1501">
        <v>20358.990000000002</v>
      </c>
      <c r="M77" s="1501">
        <v>29962.44</v>
      </c>
      <c r="N77" s="755"/>
      <c r="AD77" s="228"/>
    </row>
    <row r="78" spans="1:30" ht="20.25" customHeight="1" x14ac:dyDescent="0.2">
      <c r="A78" s="277"/>
      <c r="B78" s="751"/>
      <c r="C78" s="1354" t="s">
        <v>258</v>
      </c>
      <c r="D78" s="1497">
        <v>9.34</v>
      </c>
      <c r="E78" s="1498">
        <v>7.18</v>
      </c>
      <c r="F78" s="1498">
        <v>2.16</v>
      </c>
      <c r="G78" s="1499"/>
      <c r="H78" s="1498">
        <v>6433.5</v>
      </c>
      <c r="I78" s="1498">
        <v>9915.7900000000009</v>
      </c>
      <c r="J78" s="1498">
        <v>3482.3</v>
      </c>
      <c r="K78" s="1499"/>
      <c r="L78" s="1513">
        <v>6442.84</v>
      </c>
      <c r="M78" s="1513">
        <v>9922.9700000000012</v>
      </c>
      <c r="N78" s="754"/>
      <c r="AD78" s="228"/>
    </row>
    <row r="79" spans="1:30" ht="20.25" customHeight="1" x14ac:dyDescent="0.2">
      <c r="A79" s="277"/>
      <c r="B79" s="751"/>
      <c r="C79" s="1354" t="s">
        <v>259</v>
      </c>
      <c r="D79" s="1497">
        <v>51.79</v>
      </c>
      <c r="E79" s="1498">
        <v>39.26</v>
      </c>
      <c r="F79" s="1498">
        <v>12.53</v>
      </c>
      <c r="G79" s="1499"/>
      <c r="H79" s="1498">
        <v>2335.61</v>
      </c>
      <c r="I79" s="1498">
        <v>3734.44</v>
      </c>
      <c r="J79" s="1498">
        <v>1398.83</v>
      </c>
      <c r="K79" s="1499"/>
      <c r="L79" s="1513">
        <v>2387.4</v>
      </c>
      <c r="M79" s="1513">
        <v>3773.7000000000003</v>
      </c>
      <c r="N79" s="754"/>
      <c r="AD79" s="228"/>
    </row>
    <row r="80" spans="1:30" ht="20.25" customHeight="1" x14ac:dyDescent="0.2">
      <c r="A80" s="277"/>
      <c r="B80" s="751"/>
      <c r="C80" s="1354" t="s">
        <v>260</v>
      </c>
      <c r="D80" s="1497">
        <v>3.72</v>
      </c>
      <c r="E80" s="1498">
        <v>2.87</v>
      </c>
      <c r="F80" s="1498">
        <v>0.85</v>
      </c>
      <c r="G80" s="1499"/>
      <c r="H80" s="1498">
        <v>665.2</v>
      </c>
      <c r="I80" s="1498">
        <v>997.04</v>
      </c>
      <c r="J80" s="1498">
        <v>331.84</v>
      </c>
      <c r="K80" s="1499"/>
      <c r="L80" s="1513">
        <v>668.92000000000007</v>
      </c>
      <c r="M80" s="1513">
        <v>999.91</v>
      </c>
      <c r="N80" s="754"/>
      <c r="AD80" s="228"/>
    </row>
    <row r="81" spans="1:30" ht="20.25" customHeight="1" x14ac:dyDescent="0.2">
      <c r="A81" s="277"/>
      <c r="B81" s="751"/>
      <c r="C81" s="1354" t="s">
        <v>261</v>
      </c>
      <c r="D81" s="1497">
        <v>7.21</v>
      </c>
      <c r="E81" s="1498">
        <v>5.25</v>
      </c>
      <c r="F81" s="1498">
        <v>1.96</v>
      </c>
      <c r="G81" s="1499"/>
      <c r="H81" s="1498">
        <v>2008.78</v>
      </c>
      <c r="I81" s="1498">
        <v>2803.77</v>
      </c>
      <c r="J81" s="1498">
        <v>794.99</v>
      </c>
      <c r="K81" s="1499"/>
      <c r="L81" s="1513">
        <v>2015.99</v>
      </c>
      <c r="M81" s="1513">
        <v>2809.02</v>
      </c>
      <c r="N81" s="754"/>
      <c r="AD81" s="228"/>
    </row>
    <row r="82" spans="1:30" ht="20.25" customHeight="1" x14ac:dyDescent="0.2">
      <c r="A82" s="277"/>
      <c r="B82" s="751"/>
      <c r="C82" s="1354" t="s">
        <v>262</v>
      </c>
      <c r="D82" s="1497">
        <v>5.25</v>
      </c>
      <c r="E82" s="1498">
        <v>3.54</v>
      </c>
      <c r="F82" s="1498">
        <v>1.71</v>
      </c>
      <c r="G82" s="1499"/>
      <c r="H82" s="1498">
        <v>8717.18</v>
      </c>
      <c r="I82" s="1498">
        <v>12278.66</v>
      </c>
      <c r="J82" s="1498">
        <v>3561.48</v>
      </c>
      <c r="K82" s="1499"/>
      <c r="L82" s="1513">
        <v>8722.43</v>
      </c>
      <c r="M82" s="1513">
        <v>12282.2</v>
      </c>
      <c r="N82" s="754"/>
      <c r="AD82" s="228"/>
    </row>
    <row r="83" spans="1:30" ht="20.25" customHeight="1" x14ac:dyDescent="0.2">
      <c r="A83" s="277"/>
      <c r="B83" s="751"/>
      <c r="C83" s="1354" t="s">
        <v>263</v>
      </c>
      <c r="D83" s="1497">
        <v>11.65</v>
      </c>
      <c r="E83" s="1498">
        <v>8.9700000000000006</v>
      </c>
      <c r="F83" s="1498">
        <v>2.69</v>
      </c>
      <c r="G83" s="1499"/>
      <c r="H83" s="1498">
        <v>109.76</v>
      </c>
      <c r="I83" s="1498">
        <v>165.67</v>
      </c>
      <c r="J83" s="1498">
        <v>55.92</v>
      </c>
      <c r="K83" s="1499"/>
      <c r="L83" s="1513">
        <v>121.41000000000001</v>
      </c>
      <c r="M83" s="1513">
        <v>174.64</v>
      </c>
      <c r="N83" s="754"/>
      <c r="AD83" s="228"/>
    </row>
    <row r="84" spans="1:30" ht="20.25" customHeight="1" x14ac:dyDescent="0.2">
      <c r="A84" s="729"/>
      <c r="B84" s="751" t="s">
        <v>264</v>
      </c>
      <c r="C84" s="752"/>
      <c r="D84" s="1501">
        <v>6812.45</v>
      </c>
      <c r="E84" s="1501">
        <v>5796.6299999999992</v>
      </c>
      <c r="F84" s="1501">
        <v>1015.8300000000002</v>
      </c>
      <c r="G84" s="1512"/>
      <c r="H84" s="1501">
        <v>174540.77</v>
      </c>
      <c r="I84" s="1501">
        <v>239869.85</v>
      </c>
      <c r="J84" s="1501">
        <v>65329.070000000007</v>
      </c>
      <c r="K84" s="1512"/>
      <c r="L84" s="1501">
        <v>181353.22</v>
      </c>
      <c r="M84" s="1501">
        <v>245666.48</v>
      </c>
      <c r="N84" s="755"/>
      <c r="AD84" s="228"/>
    </row>
    <row r="85" spans="1:30" ht="20.25" customHeight="1" x14ac:dyDescent="0.2">
      <c r="A85" s="277"/>
      <c r="B85" s="751"/>
      <c r="C85" s="1354" t="s">
        <v>265</v>
      </c>
      <c r="D85" s="1497">
        <v>141.43</v>
      </c>
      <c r="E85" s="1498">
        <v>132.56</v>
      </c>
      <c r="F85" s="1498">
        <v>8.8800000000000008</v>
      </c>
      <c r="G85" s="1499"/>
      <c r="H85" s="1498">
        <v>331.24</v>
      </c>
      <c r="I85" s="1498">
        <v>609.91999999999996</v>
      </c>
      <c r="J85" s="1498">
        <v>278.69</v>
      </c>
      <c r="K85" s="1499"/>
      <c r="L85" s="1513">
        <v>472.67</v>
      </c>
      <c r="M85" s="1513">
        <v>742.48</v>
      </c>
      <c r="N85" s="754"/>
      <c r="AD85" s="228"/>
    </row>
    <row r="86" spans="1:30" ht="20.25" customHeight="1" x14ac:dyDescent="0.2">
      <c r="A86" s="277"/>
      <c r="B86" s="751"/>
      <c r="C86" s="1354" t="s">
        <v>266</v>
      </c>
      <c r="D86" s="1497">
        <v>4393.6899999999996</v>
      </c>
      <c r="E86" s="1498">
        <v>3677.85</v>
      </c>
      <c r="F86" s="1498">
        <v>715.84</v>
      </c>
      <c r="G86" s="1499"/>
      <c r="H86" s="1498">
        <v>98260.34</v>
      </c>
      <c r="I86" s="1498">
        <v>137701.07999999999</v>
      </c>
      <c r="J86" s="1498">
        <v>39440.74</v>
      </c>
      <c r="K86" s="1514"/>
      <c r="L86" s="1513">
        <v>102654.03</v>
      </c>
      <c r="M86" s="1513">
        <v>141378.93</v>
      </c>
      <c r="N86" s="754"/>
      <c r="AD86" s="228"/>
    </row>
    <row r="87" spans="1:30" ht="20.25" customHeight="1" x14ac:dyDescent="0.2">
      <c r="A87" s="277"/>
      <c r="B87" s="751"/>
      <c r="C87" s="1354" t="s">
        <v>267</v>
      </c>
      <c r="D87" s="1497">
        <v>200.33</v>
      </c>
      <c r="E87" s="1498">
        <v>166.01</v>
      </c>
      <c r="F87" s="1498">
        <v>34.32</v>
      </c>
      <c r="G87" s="1499"/>
      <c r="H87" s="1498">
        <v>2828.87</v>
      </c>
      <c r="I87" s="1498">
        <v>4812.7299999999996</v>
      </c>
      <c r="J87" s="1498">
        <v>1983.85</v>
      </c>
      <c r="K87" s="1514"/>
      <c r="L87" s="1513">
        <v>3029.2</v>
      </c>
      <c r="M87" s="1513">
        <v>4978.74</v>
      </c>
      <c r="N87" s="754"/>
      <c r="AD87" s="228"/>
    </row>
    <row r="88" spans="1:30" ht="20.25" customHeight="1" x14ac:dyDescent="0.2">
      <c r="A88" s="277"/>
      <c r="B88" s="751"/>
      <c r="C88" s="1354" t="s">
        <v>268</v>
      </c>
      <c r="D88" s="1497">
        <v>465.84</v>
      </c>
      <c r="E88" s="1498">
        <v>292.98</v>
      </c>
      <c r="F88" s="1498">
        <v>172.86</v>
      </c>
      <c r="G88" s="1499"/>
      <c r="H88" s="1498">
        <v>7674.82</v>
      </c>
      <c r="I88" s="1498">
        <v>11995.62</v>
      </c>
      <c r="J88" s="1498">
        <v>4320.8</v>
      </c>
      <c r="K88" s="1514"/>
      <c r="L88" s="1513">
        <v>8140.66</v>
      </c>
      <c r="M88" s="1513">
        <v>12288.6</v>
      </c>
      <c r="N88" s="754"/>
      <c r="AD88" s="228"/>
    </row>
    <row r="89" spans="1:30" ht="20.25" customHeight="1" x14ac:dyDescent="0.2">
      <c r="A89" s="277"/>
      <c r="B89" s="751"/>
      <c r="C89" s="1354" t="s">
        <v>269</v>
      </c>
      <c r="D89" s="1497">
        <v>1611.16</v>
      </c>
      <c r="E89" s="1498">
        <v>1527.23</v>
      </c>
      <c r="F89" s="1498">
        <v>83.93</v>
      </c>
      <c r="G89" s="1499"/>
      <c r="H89" s="1498">
        <v>65445.5</v>
      </c>
      <c r="I89" s="1498">
        <v>84750.5</v>
      </c>
      <c r="J89" s="1498">
        <v>19304.990000000002</v>
      </c>
      <c r="K89" s="1514"/>
      <c r="L89" s="1513">
        <v>67056.66</v>
      </c>
      <c r="M89" s="1513">
        <v>86277.73</v>
      </c>
      <c r="N89" s="754"/>
      <c r="AD89" s="228"/>
    </row>
    <row r="90" spans="1:30" ht="20.25" customHeight="1" x14ac:dyDescent="0.2">
      <c r="A90" s="729"/>
      <c r="B90" s="751" t="s">
        <v>271</v>
      </c>
      <c r="C90" s="752"/>
      <c r="D90" s="1501">
        <v>2.48</v>
      </c>
      <c r="E90" s="1501">
        <v>1.44</v>
      </c>
      <c r="F90" s="1501">
        <v>1.04</v>
      </c>
      <c r="G90" s="1512"/>
      <c r="H90" s="1501">
        <v>3016.44</v>
      </c>
      <c r="I90" s="1501">
        <v>4744.47</v>
      </c>
      <c r="J90" s="1501">
        <v>1728.03</v>
      </c>
      <c r="K90" s="1512"/>
      <c r="L90" s="1501">
        <v>3018.92</v>
      </c>
      <c r="M90" s="1501">
        <v>4745.91</v>
      </c>
      <c r="N90" s="755"/>
      <c r="AD90" s="228"/>
    </row>
    <row r="91" spans="1:30" ht="20.25" customHeight="1" x14ac:dyDescent="0.2">
      <c r="A91" s="277"/>
      <c r="B91" s="751"/>
      <c r="C91" s="1354" t="s">
        <v>596</v>
      </c>
      <c r="D91" s="1497">
        <v>2.48</v>
      </c>
      <c r="E91" s="1498">
        <v>1.44</v>
      </c>
      <c r="F91" s="1498">
        <v>1.04</v>
      </c>
      <c r="G91" s="1499"/>
      <c r="H91" s="1498">
        <v>2874.42</v>
      </c>
      <c r="I91" s="1498">
        <v>4523.47</v>
      </c>
      <c r="J91" s="1498">
        <v>1649.05</v>
      </c>
      <c r="K91" s="1514"/>
      <c r="L91" s="1513">
        <v>2876.9</v>
      </c>
      <c r="M91" s="1513">
        <v>4524.91</v>
      </c>
      <c r="N91" s="754"/>
      <c r="AD91" s="228"/>
    </row>
    <row r="92" spans="1:30" ht="20.25" customHeight="1" x14ac:dyDescent="0.2">
      <c r="A92" s="277"/>
      <c r="B92" s="751"/>
      <c r="C92" s="1354" t="s">
        <v>597</v>
      </c>
      <c r="D92" s="1515" t="s">
        <v>166</v>
      </c>
      <c r="E92" s="1516" t="s">
        <v>166</v>
      </c>
      <c r="F92" s="1516" t="s">
        <v>166</v>
      </c>
      <c r="G92" s="1499"/>
      <c r="H92" s="1515">
        <v>136.54</v>
      </c>
      <c r="I92" s="1516">
        <v>212.37</v>
      </c>
      <c r="J92" s="1498">
        <v>75.83</v>
      </c>
      <c r="K92" s="1514"/>
      <c r="L92" s="1513">
        <v>136.54</v>
      </c>
      <c r="M92" s="1513">
        <v>212.37</v>
      </c>
      <c r="N92" s="754"/>
      <c r="AD92" s="228"/>
    </row>
    <row r="93" spans="1:30" ht="20.25" customHeight="1" x14ac:dyDescent="0.2">
      <c r="A93" s="277"/>
      <c r="B93" s="751"/>
      <c r="C93" s="1521" t="s">
        <v>598</v>
      </c>
      <c r="D93" s="1515" t="s">
        <v>166</v>
      </c>
      <c r="E93" s="1516" t="s">
        <v>166</v>
      </c>
      <c r="F93" s="1516" t="s">
        <v>166</v>
      </c>
      <c r="G93" s="756"/>
      <c r="H93" s="1517">
        <v>5.48</v>
      </c>
      <c r="I93" s="1498">
        <v>8.6300000000000008</v>
      </c>
      <c r="J93" s="1498">
        <v>3.15</v>
      </c>
      <c r="K93" s="757"/>
      <c r="L93" s="1513">
        <v>5.48</v>
      </c>
      <c r="M93" s="1513">
        <v>8.6300000000000008</v>
      </c>
      <c r="N93" s="754"/>
      <c r="AD93" s="228"/>
    </row>
    <row r="94" spans="1:30" ht="20.25" customHeight="1" x14ac:dyDescent="0.2">
      <c r="A94" s="729"/>
      <c r="B94" s="751" t="s">
        <v>272</v>
      </c>
      <c r="C94" s="752"/>
      <c r="D94" s="1503">
        <v>4.22</v>
      </c>
      <c r="E94" s="1502">
        <v>1.86</v>
      </c>
      <c r="F94" s="1518">
        <v>2.36</v>
      </c>
      <c r="G94" s="1501"/>
      <c r="H94" s="1504">
        <v>916.64</v>
      </c>
      <c r="I94" s="1502">
        <v>1355.11</v>
      </c>
      <c r="J94" s="1502">
        <v>438.47</v>
      </c>
      <c r="K94" s="1512"/>
      <c r="L94" s="1501">
        <v>920.86</v>
      </c>
      <c r="M94" s="1501">
        <v>1357.4699999999998</v>
      </c>
      <c r="N94" s="755"/>
      <c r="AD94" s="228"/>
    </row>
    <row r="95" spans="1:30" ht="20.25" customHeight="1" x14ac:dyDescent="0.2">
      <c r="A95" s="729"/>
      <c r="B95" s="751" t="s">
        <v>112</v>
      </c>
      <c r="C95" s="752"/>
      <c r="D95" s="748">
        <v>114878.26999999999</v>
      </c>
      <c r="E95" s="748">
        <v>99645.760000000009</v>
      </c>
      <c r="F95" s="748">
        <v>15232.50999999998</v>
      </c>
      <c r="G95" s="1519"/>
      <c r="H95" s="748">
        <v>1935906.51</v>
      </c>
      <c r="I95" s="748">
        <v>2759325.08</v>
      </c>
      <c r="J95" s="748">
        <v>823418.58000000007</v>
      </c>
      <c r="K95" s="1519"/>
      <c r="L95" s="748">
        <v>2050784.7799999998</v>
      </c>
      <c r="M95" s="748">
        <v>2858971.3400000003</v>
      </c>
      <c r="N95" s="755"/>
      <c r="P95" s="443"/>
      <c r="AD95" s="228"/>
    </row>
    <row r="96" spans="1:30" ht="13.5" thickBot="1" x14ac:dyDescent="0.25">
      <c r="A96" s="759"/>
      <c r="B96" s="452"/>
      <c r="C96" s="760"/>
      <c r="D96" s="761"/>
      <c r="E96" s="761"/>
      <c r="F96" s="761"/>
      <c r="G96" s="761"/>
      <c r="H96" s="762"/>
      <c r="I96" s="761"/>
      <c r="J96" s="761"/>
      <c r="K96" s="761"/>
      <c r="L96" s="762"/>
      <c r="M96" s="761"/>
      <c r="N96" s="763"/>
      <c r="P96" s="565"/>
      <c r="AD96" s="228"/>
    </row>
    <row r="97" spans="1:30" x14ac:dyDescent="0.2">
      <c r="A97" s="764"/>
      <c r="B97" s="764"/>
      <c r="C97" s="764"/>
      <c r="D97" s="764"/>
      <c r="E97" s="764"/>
      <c r="F97" s="764"/>
      <c r="G97" s="764"/>
      <c r="H97" s="764"/>
      <c r="I97" s="764"/>
      <c r="J97" s="764"/>
      <c r="K97" s="764"/>
      <c r="L97" s="764"/>
      <c r="M97" s="764"/>
      <c r="N97" s="765"/>
      <c r="AD97" s="228"/>
    </row>
    <row r="98" spans="1:30" x14ac:dyDescent="0.2">
      <c r="A98" s="2268" t="s">
        <v>589</v>
      </c>
      <c r="B98" s="2268"/>
      <c r="C98" s="2268"/>
      <c r="D98" s="2268"/>
      <c r="E98" s="2268"/>
      <c r="F98" s="2268"/>
      <c r="G98" s="2268"/>
      <c r="H98" s="2268"/>
      <c r="I98" s="2268"/>
      <c r="J98" s="2268"/>
      <c r="K98" s="2268"/>
      <c r="L98" s="2268"/>
      <c r="M98" s="2268"/>
      <c r="N98" s="2268"/>
    </row>
    <row r="99" spans="1:30" x14ac:dyDescent="0.2">
      <c r="A99" s="2878" t="s">
        <v>599</v>
      </c>
      <c r="B99" s="2878"/>
      <c r="C99" s="2878"/>
      <c r="D99" s="2878"/>
      <c r="E99" s="2878"/>
      <c r="F99" s="2878"/>
      <c r="G99" s="2878"/>
      <c r="H99" s="2878"/>
      <c r="I99" s="2878"/>
      <c r="J99" s="2878"/>
      <c r="K99" s="2878"/>
      <c r="L99" s="2878"/>
      <c r="M99" s="2878"/>
      <c r="N99" s="2878"/>
      <c r="AD99" s="228"/>
    </row>
    <row r="100" spans="1:30" x14ac:dyDescent="0.2">
      <c r="A100" s="2878" t="s">
        <v>600</v>
      </c>
      <c r="B100" s="2878"/>
      <c r="C100" s="2878"/>
      <c r="D100" s="2878"/>
      <c r="E100" s="2878"/>
      <c r="F100" s="2878"/>
      <c r="G100" s="2878"/>
      <c r="H100" s="2878"/>
      <c r="I100" s="2878"/>
      <c r="J100" s="2878"/>
      <c r="K100" s="2878"/>
      <c r="L100" s="2878"/>
      <c r="M100" s="2878"/>
      <c r="N100" s="2878"/>
      <c r="AD100" s="228"/>
    </row>
    <row r="101" spans="1:30" x14ac:dyDescent="0.2">
      <c r="A101" s="2785" t="s">
        <v>576</v>
      </c>
      <c r="B101" s="2785"/>
      <c r="C101" s="2785"/>
      <c r="D101" s="2785"/>
      <c r="E101" s="2785"/>
      <c r="F101" s="2785"/>
      <c r="G101" s="2785"/>
      <c r="H101" s="2785"/>
      <c r="I101" s="2785"/>
      <c r="J101" s="2785"/>
      <c r="K101" s="2785"/>
      <c r="L101" s="2785"/>
      <c r="M101" s="2785"/>
      <c r="N101" s="2785"/>
      <c r="AD101" s="228"/>
    </row>
    <row r="102" spans="1:30" ht="34.5" customHeight="1" x14ac:dyDescent="0.2">
      <c r="A102" s="2785"/>
      <c r="B102" s="2785"/>
      <c r="C102" s="2785"/>
      <c r="D102" s="2785"/>
      <c r="E102" s="2785"/>
      <c r="F102" s="2785"/>
      <c r="G102" s="2785"/>
      <c r="H102" s="2785"/>
      <c r="I102" s="2785"/>
      <c r="J102" s="2785"/>
      <c r="K102" s="2785"/>
      <c r="L102" s="2785"/>
      <c r="M102" s="2785"/>
      <c r="N102" s="2785"/>
    </row>
    <row r="103" spans="1:30" x14ac:dyDescent="0.2">
      <c r="A103" s="2878"/>
      <c r="B103" s="2878"/>
      <c r="C103" s="2878"/>
      <c r="D103" s="2878"/>
      <c r="E103" s="2878"/>
      <c r="F103" s="2878"/>
      <c r="G103" s="2878"/>
      <c r="H103" s="2878"/>
      <c r="I103" s="2878"/>
      <c r="J103" s="2878"/>
      <c r="K103" s="2878"/>
      <c r="L103" s="2878"/>
      <c r="M103" s="2878"/>
      <c r="N103" s="2878"/>
    </row>
    <row r="104" spans="1:30" x14ac:dyDescent="0.2">
      <c r="D104" s="766"/>
      <c r="E104" s="766"/>
      <c r="F104" s="766"/>
      <c r="G104" s="766"/>
      <c r="H104" s="766"/>
      <c r="I104" s="766"/>
      <c r="J104" s="766"/>
      <c r="K104" s="766"/>
      <c r="N104" s="73"/>
    </row>
    <row r="105" spans="1:30" x14ac:dyDescent="0.2">
      <c r="B105"/>
      <c r="C105"/>
      <c r="D105"/>
      <c r="E105"/>
      <c r="F105"/>
      <c r="G105"/>
      <c r="H105"/>
      <c r="I105"/>
      <c r="J105"/>
      <c r="K105"/>
      <c r="N105" s="73"/>
    </row>
    <row r="108" spans="1:30" x14ac:dyDescent="0.2">
      <c r="H108"/>
      <c r="I108"/>
      <c r="J108"/>
      <c r="K108"/>
      <c r="L108"/>
      <c r="M108"/>
      <c r="N108"/>
    </row>
    <row r="109" spans="1:30" x14ac:dyDescent="0.2">
      <c r="H109"/>
      <c r="I109"/>
      <c r="J109"/>
      <c r="K109"/>
      <c r="L109"/>
      <c r="M109"/>
      <c r="N109"/>
    </row>
    <row r="110" spans="1:30" x14ac:dyDescent="0.2">
      <c r="H110"/>
      <c r="I110"/>
      <c r="J110"/>
      <c r="K110"/>
      <c r="L110"/>
      <c r="M110"/>
      <c r="N110"/>
    </row>
  </sheetData>
  <mergeCells count="27">
    <mergeCell ref="A99:N99"/>
    <mergeCell ref="A100:N100"/>
    <mergeCell ref="A101:N102"/>
    <mergeCell ref="A103:N103"/>
    <mergeCell ref="F61:G61"/>
    <mergeCell ref="J61:K61"/>
    <mergeCell ref="F62:G62"/>
    <mergeCell ref="J62:K62"/>
    <mergeCell ref="A98:N98"/>
    <mergeCell ref="A58:C63"/>
    <mergeCell ref="D59:G59"/>
    <mergeCell ref="H59:K59"/>
    <mergeCell ref="L59:N59"/>
    <mergeCell ref="A2:N2"/>
    <mergeCell ref="A3:N3"/>
    <mergeCell ref="A4:N4"/>
    <mergeCell ref="L7:N7"/>
    <mergeCell ref="F9:G9"/>
    <mergeCell ref="J9:K9"/>
    <mergeCell ref="F10:G10"/>
    <mergeCell ref="J10:K10"/>
    <mergeCell ref="A54:N54"/>
    <mergeCell ref="A55:N55"/>
    <mergeCell ref="A56:N56"/>
    <mergeCell ref="A6:C11"/>
    <mergeCell ref="D7:G7"/>
    <mergeCell ref="H7:K7"/>
  </mergeCells>
  <printOptions horizontalCentered="1"/>
  <pageMargins left="0.7" right="0.7" top="0.75" bottom="0.75" header="0.3" footer="0.3"/>
  <pageSetup scale="54" fitToHeight="2"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9"/>
    <pageSetUpPr fitToPage="1"/>
  </sheetPr>
  <dimension ref="A1:N116"/>
  <sheetViews>
    <sheetView topLeftCell="A28" zoomScaleNormal="100" workbookViewId="0">
      <selection activeCell="A50" sqref="A50:M91"/>
    </sheetView>
  </sheetViews>
  <sheetFormatPr defaultRowHeight="12.75" x14ac:dyDescent="0.2"/>
  <cols>
    <col min="1" max="1" width="1.7109375" style="44" customWidth="1"/>
    <col min="2" max="2" width="2.7109375" style="44" customWidth="1"/>
    <col min="3" max="3" width="18.7109375" style="44" customWidth="1"/>
    <col min="4" max="4" width="9.7109375" style="44" customWidth="1"/>
    <col min="5" max="5" width="14.7109375" style="44" customWidth="1"/>
    <col min="6" max="6" width="3.7109375" style="44" customWidth="1"/>
    <col min="7" max="7" width="10.7109375" style="44" customWidth="1"/>
    <col min="8" max="8" width="14.7109375" style="317" customWidth="1"/>
    <col min="9" max="9" width="4.28515625" style="44" customWidth="1"/>
    <col min="10" max="10" width="12.7109375" style="44" customWidth="1"/>
    <col min="11" max="11" width="18.28515625" style="44" customWidth="1"/>
    <col min="12" max="12" width="10.7109375" style="44" customWidth="1"/>
    <col min="13" max="13" width="6.140625" style="44" customWidth="1"/>
    <col min="14" max="14" width="16.140625" bestFit="1" customWidth="1"/>
  </cols>
  <sheetData>
    <row r="1" spans="1:14" x14ac:dyDescent="0.2">
      <c r="A1" s="2173"/>
      <c r="B1" s="2174"/>
      <c r="C1" s="2174"/>
      <c r="D1" s="2174"/>
      <c r="E1" s="2174"/>
      <c r="F1" s="2174"/>
      <c r="G1" s="2174"/>
      <c r="H1" s="2175"/>
      <c r="I1" s="2174"/>
      <c r="J1" s="2174"/>
      <c r="K1" s="2174"/>
      <c r="L1" s="2174"/>
      <c r="M1" s="2176"/>
    </row>
    <row r="2" spans="1:14" ht="23.25" x14ac:dyDescent="0.35">
      <c r="A2" s="2177" t="s">
        <v>203</v>
      </c>
      <c r="B2" s="1602"/>
      <c r="C2" s="1603"/>
      <c r="D2" s="1603"/>
      <c r="E2" s="1603"/>
      <c r="F2" s="1603"/>
      <c r="G2" s="1603"/>
      <c r="H2" s="1604"/>
      <c r="I2" s="1603"/>
      <c r="J2" s="1603"/>
      <c r="K2" s="1603"/>
      <c r="L2" s="1603"/>
      <c r="M2" s="2178"/>
    </row>
    <row r="3" spans="1:14" ht="20.25" x14ac:dyDescent="0.3">
      <c r="A3" s="2179" t="s">
        <v>204</v>
      </c>
      <c r="B3" s="1602"/>
      <c r="C3" s="1605"/>
      <c r="D3" s="1603"/>
      <c r="E3" s="1603"/>
      <c r="F3" s="1603"/>
      <c r="G3" s="1603"/>
      <c r="H3" s="1604"/>
      <c r="I3" s="1603"/>
      <c r="J3" s="1603"/>
      <c r="K3" s="1603"/>
      <c r="L3" s="1603"/>
      <c r="M3" s="2178"/>
    </row>
    <row r="4" spans="1:14" ht="20.25" x14ac:dyDescent="0.3">
      <c r="A4" s="2179" t="s">
        <v>205</v>
      </c>
      <c r="B4" s="1602"/>
      <c r="C4" s="1605"/>
      <c r="D4" s="1603"/>
      <c r="E4" s="1603"/>
      <c r="F4" s="1603"/>
      <c r="G4" s="1603"/>
      <c r="H4" s="1604"/>
      <c r="I4" s="1603"/>
      <c r="J4" s="1603"/>
      <c r="K4" s="1603"/>
      <c r="L4" s="1603"/>
      <c r="M4" s="2178"/>
    </row>
    <row r="5" spans="1:14" x14ac:dyDescent="0.2">
      <c r="A5" s="2180"/>
      <c r="B5" s="1606"/>
      <c r="C5" s="1606"/>
      <c r="D5" s="1606"/>
      <c r="E5" s="1606"/>
      <c r="F5" s="1606"/>
      <c r="G5" s="1606"/>
      <c r="H5" s="1607"/>
      <c r="I5" s="1606"/>
      <c r="J5" s="1606"/>
      <c r="K5" s="1606"/>
      <c r="L5" s="1606"/>
      <c r="M5" s="2181"/>
    </row>
    <row r="6" spans="1:14" x14ac:dyDescent="0.2">
      <c r="A6" s="2863" t="s">
        <v>826</v>
      </c>
      <c r="B6" s="2864"/>
      <c r="C6" s="2865"/>
      <c r="D6" s="282"/>
      <c r="E6" s="283"/>
      <c r="F6" s="284"/>
      <c r="G6" s="286"/>
      <c r="H6" s="287"/>
      <c r="I6" s="285"/>
      <c r="J6" s="286"/>
      <c r="K6" s="285"/>
      <c r="L6" s="285"/>
      <c r="M6" s="2182"/>
    </row>
    <row r="7" spans="1:14" ht="18" x14ac:dyDescent="0.2">
      <c r="A7" s="2866"/>
      <c r="B7" s="2867"/>
      <c r="C7" s="2868"/>
      <c r="D7" s="2882" t="s">
        <v>208</v>
      </c>
      <c r="E7" s="2883"/>
      <c r="F7" s="2884"/>
      <c r="G7" s="1073" t="s">
        <v>827</v>
      </c>
      <c r="H7" s="1074"/>
      <c r="I7" s="1075"/>
      <c r="J7" s="1073" t="s">
        <v>19</v>
      </c>
      <c r="K7" s="1076"/>
      <c r="L7" s="322"/>
      <c r="M7" s="2183"/>
    </row>
    <row r="8" spans="1:14" ht="12.75" customHeight="1" x14ac:dyDescent="0.25">
      <c r="A8" s="2866"/>
      <c r="B8" s="2867"/>
      <c r="C8" s="2868"/>
      <c r="D8" s="2882" t="s">
        <v>206</v>
      </c>
      <c r="E8" s="2883"/>
      <c r="F8" s="2884"/>
      <c r="G8" s="1073">
        <v>2013</v>
      </c>
      <c r="H8" s="1077"/>
      <c r="I8" s="1078"/>
      <c r="J8" s="1073">
        <v>2013</v>
      </c>
      <c r="K8" s="1079"/>
      <c r="L8" s="323"/>
      <c r="M8" s="2184"/>
    </row>
    <row r="9" spans="1:14" ht="12.75" customHeight="1" x14ac:dyDescent="0.2">
      <c r="A9" s="2866"/>
      <c r="B9" s="2867"/>
      <c r="C9" s="2868"/>
      <c r="D9" s="288"/>
      <c r="E9" s="289"/>
      <c r="F9" s="290"/>
      <c r="G9" s="291"/>
      <c r="H9" s="321"/>
      <c r="I9" s="322"/>
      <c r="J9" s="291"/>
      <c r="K9" s="1029"/>
      <c r="L9" s="2763" t="s">
        <v>207</v>
      </c>
      <c r="M9" s="2734"/>
      <c r="N9" s="228"/>
    </row>
    <row r="10" spans="1:14" ht="15.75" x14ac:dyDescent="0.25">
      <c r="A10" s="2866"/>
      <c r="B10" s="2867"/>
      <c r="C10" s="2868"/>
      <c r="D10" s="1082" t="s">
        <v>70</v>
      </c>
      <c r="E10" s="2885" t="s">
        <v>208</v>
      </c>
      <c r="F10" s="2886"/>
      <c r="G10" s="1083" t="s">
        <v>70</v>
      </c>
      <c r="H10" s="2887" t="s">
        <v>63</v>
      </c>
      <c r="I10" s="2887"/>
      <c r="J10" s="1081" t="s">
        <v>209</v>
      </c>
      <c r="K10" s="1080" t="s">
        <v>21</v>
      </c>
      <c r="L10" s="2763" t="s">
        <v>210</v>
      </c>
      <c r="M10" s="2734"/>
      <c r="N10" s="228"/>
    </row>
    <row r="11" spans="1:14" ht="5.25" customHeight="1" thickBot="1" x14ac:dyDescent="0.25">
      <c r="A11" s="2869"/>
      <c r="B11" s="2870"/>
      <c r="C11" s="2871"/>
      <c r="D11" s="2185"/>
      <c r="E11" s="2186"/>
      <c r="F11" s="2187"/>
      <c r="G11" s="2188"/>
      <c r="H11" s="2189"/>
      <c r="I11" s="2190"/>
      <c r="J11" s="2191"/>
      <c r="K11" s="2189"/>
      <c r="L11" s="2189"/>
      <c r="M11" s="2192"/>
    </row>
    <row r="12" spans="1:14" x14ac:dyDescent="0.2">
      <c r="A12" s="2193"/>
      <c r="B12" s="293"/>
      <c r="C12" s="293"/>
      <c r="D12" s="292"/>
      <c r="E12" s="293"/>
      <c r="F12" s="293"/>
      <c r="G12" s="295"/>
      <c r="H12" s="294"/>
      <c r="I12" s="293"/>
      <c r="J12" s="295"/>
      <c r="K12" s="293"/>
      <c r="L12" s="293"/>
      <c r="M12" s="2194"/>
    </row>
    <row r="13" spans="1:14" x14ac:dyDescent="0.2">
      <c r="A13" s="2195"/>
      <c r="B13" s="297" t="s">
        <v>211</v>
      </c>
      <c r="C13" s="297"/>
      <c r="D13" s="1542">
        <v>483</v>
      </c>
      <c r="E13" s="1523">
        <v>1489275178</v>
      </c>
      <c r="F13" s="319"/>
      <c r="G13" s="1522">
        <v>1624</v>
      </c>
      <c r="H13" s="319">
        <v>1821251</v>
      </c>
      <c r="I13" s="1543"/>
      <c r="J13" s="1544">
        <v>36454</v>
      </c>
      <c r="K13" s="1539">
        <v>223869343.42424101</v>
      </c>
      <c r="L13" s="1526">
        <v>496</v>
      </c>
      <c r="M13" s="2196"/>
    </row>
    <row r="14" spans="1:14" x14ac:dyDescent="0.2">
      <c r="A14" s="2197"/>
      <c r="B14" s="299"/>
      <c r="C14" s="1551" t="s">
        <v>212</v>
      </c>
      <c r="D14" s="1545">
        <v>141</v>
      </c>
      <c r="E14" s="1541">
        <v>421367629</v>
      </c>
      <c r="F14" s="1541"/>
      <c r="G14" s="1535">
        <v>576</v>
      </c>
      <c r="H14" s="1541">
        <v>518993</v>
      </c>
      <c r="I14" s="1546"/>
      <c r="J14" s="1547">
        <v>7794</v>
      </c>
      <c r="K14" s="1548">
        <v>42753183.358021632</v>
      </c>
      <c r="L14" s="1548">
        <v>440</v>
      </c>
      <c r="M14" s="2198"/>
    </row>
    <row r="15" spans="1:14" x14ac:dyDescent="0.2">
      <c r="A15" s="2197"/>
      <c r="B15" s="299"/>
      <c r="C15" s="1551" t="s">
        <v>213</v>
      </c>
      <c r="D15" s="1545">
        <v>16</v>
      </c>
      <c r="E15" s="1541">
        <v>118453836</v>
      </c>
      <c r="F15" s="1541"/>
      <c r="G15" s="1535">
        <v>78</v>
      </c>
      <c r="H15" s="1541">
        <v>143280</v>
      </c>
      <c r="I15" s="1546"/>
      <c r="J15" s="1547">
        <v>3210</v>
      </c>
      <c r="K15" s="1548">
        <v>20107758.053059652</v>
      </c>
      <c r="L15" s="1548">
        <v>505</v>
      </c>
      <c r="M15" s="2198"/>
    </row>
    <row r="16" spans="1:14" x14ac:dyDescent="0.2">
      <c r="A16" s="2197"/>
      <c r="B16" s="299"/>
      <c r="C16" s="1551" t="s">
        <v>214</v>
      </c>
      <c r="D16" s="1545">
        <v>231</v>
      </c>
      <c r="E16" s="1541">
        <v>757905018</v>
      </c>
      <c r="F16" s="1541"/>
      <c r="G16" s="1535">
        <v>725</v>
      </c>
      <c r="H16" s="1541">
        <v>796002</v>
      </c>
      <c r="I16" s="1546"/>
      <c r="J16" s="1547">
        <v>16795</v>
      </c>
      <c r="K16" s="1548">
        <v>111416331.82696056</v>
      </c>
      <c r="L16" s="1548">
        <v>530</v>
      </c>
      <c r="M16" s="2198"/>
    </row>
    <row r="17" spans="1:13" x14ac:dyDescent="0.2">
      <c r="A17" s="2197"/>
      <c r="B17" s="299"/>
      <c r="C17" s="1551" t="s">
        <v>215</v>
      </c>
      <c r="D17" s="1545">
        <v>29</v>
      </c>
      <c r="E17" s="1541">
        <v>56005095</v>
      </c>
      <c r="F17" s="1541"/>
      <c r="G17" s="1535">
        <v>86</v>
      </c>
      <c r="H17" s="1541">
        <v>194224</v>
      </c>
      <c r="I17" s="1546"/>
      <c r="J17" s="1547">
        <v>5109</v>
      </c>
      <c r="K17" s="1548">
        <v>32779513.06201933</v>
      </c>
      <c r="L17" s="1548">
        <v>537</v>
      </c>
      <c r="M17" s="2198"/>
    </row>
    <row r="18" spans="1:13" x14ac:dyDescent="0.2">
      <c r="A18" s="2197"/>
      <c r="B18" s="299"/>
      <c r="C18" s="1551" t="s">
        <v>216</v>
      </c>
      <c r="D18" s="1545">
        <v>52</v>
      </c>
      <c r="E18" s="1541">
        <v>119874907</v>
      </c>
      <c r="F18" s="1541"/>
      <c r="G18" s="1535">
        <v>105</v>
      </c>
      <c r="H18" s="1541">
        <v>82784</v>
      </c>
      <c r="I18" s="1546"/>
      <c r="J18" s="1547">
        <v>1796</v>
      </c>
      <c r="K18" s="1548">
        <v>8249991.7980820304</v>
      </c>
      <c r="L18" s="1548">
        <v>371</v>
      </c>
      <c r="M18" s="2198"/>
    </row>
    <row r="19" spans="1:13" x14ac:dyDescent="0.2">
      <c r="A19" s="2197"/>
      <c r="B19" s="299"/>
      <c r="C19" s="1551" t="s">
        <v>217</v>
      </c>
      <c r="D19" s="1545">
        <v>14</v>
      </c>
      <c r="E19" s="1541">
        <v>15668693</v>
      </c>
      <c r="F19" s="1541"/>
      <c r="G19" s="1535">
        <v>54</v>
      </c>
      <c r="H19" s="1541">
        <v>85968</v>
      </c>
      <c r="I19" s="1546"/>
      <c r="J19" s="1547">
        <v>1750</v>
      </c>
      <c r="K19" s="1548">
        <v>8562565.3260979243</v>
      </c>
      <c r="L19" s="1548">
        <v>393</v>
      </c>
      <c r="M19" s="2198"/>
    </row>
    <row r="20" spans="1:13" x14ac:dyDescent="0.2">
      <c r="A20" s="2195"/>
      <c r="B20" s="297" t="s">
        <v>218</v>
      </c>
      <c r="C20" s="297"/>
      <c r="D20" s="1542">
        <v>1490</v>
      </c>
      <c r="E20" s="319">
        <v>15226083637</v>
      </c>
      <c r="F20" s="319"/>
      <c r="G20" s="1522">
        <v>7086</v>
      </c>
      <c r="H20" s="319">
        <v>6836062</v>
      </c>
      <c r="I20" s="1549"/>
      <c r="J20" s="1544">
        <v>198088</v>
      </c>
      <c r="K20" s="1532">
        <v>1276591385.3540254</v>
      </c>
      <c r="L20" s="1532">
        <v>513</v>
      </c>
      <c r="M20" s="2199"/>
    </row>
    <row r="21" spans="1:13" x14ac:dyDescent="0.2">
      <c r="A21" s="2200"/>
      <c r="B21" s="299"/>
      <c r="C21" s="1551" t="s">
        <v>219</v>
      </c>
      <c r="D21" s="1545">
        <v>13</v>
      </c>
      <c r="E21" s="1541">
        <v>38298332</v>
      </c>
      <c r="F21" s="1541"/>
      <c r="G21" s="1535">
        <v>80</v>
      </c>
      <c r="H21" s="1541">
        <v>140096</v>
      </c>
      <c r="I21" s="1546"/>
      <c r="J21" s="1547">
        <v>1721</v>
      </c>
      <c r="K21" s="1548">
        <v>11101346.627355196</v>
      </c>
      <c r="L21" s="1548">
        <v>517</v>
      </c>
      <c r="M21" s="2198"/>
    </row>
    <row r="22" spans="1:13" x14ac:dyDescent="0.2">
      <c r="A22" s="2200"/>
      <c r="B22" s="299"/>
      <c r="C22" s="1551" t="s">
        <v>220</v>
      </c>
      <c r="D22" s="1545">
        <v>20</v>
      </c>
      <c r="E22" s="1541">
        <v>121942442</v>
      </c>
      <c r="F22" s="1541"/>
      <c r="G22" s="1535">
        <v>200</v>
      </c>
      <c r="H22" s="1541">
        <v>92336</v>
      </c>
      <c r="I22" s="1546"/>
      <c r="J22" s="1547">
        <v>470</v>
      </c>
      <c r="K22" s="1548">
        <v>2937784.4993540556</v>
      </c>
      <c r="L22" s="1548">
        <v>516</v>
      </c>
      <c r="M22" s="2198"/>
    </row>
    <row r="23" spans="1:13" x14ac:dyDescent="0.2">
      <c r="A23" s="2200"/>
      <c r="B23" s="299"/>
      <c r="C23" s="1551" t="s">
        <v>221</v>
      </c>
      <c r="D23" s="1545">
        <v>85</v>
      </c>
      <c r="E23" s="1541">
        <v>169386135</v>
      </c>
      <c r="F23" s="1541"/>
      <c r="G23" s="1535">
        <v>402</v>
      </c>
      <c r="H23" s="1541">
        <v>668641</v>
      </c>
      <c r="I23" s="1546"/>
      <c r="J23" s="1547">
        <v>16773</v>
      </c>
      <c r="K23" s="1548">
        <v>141999041.45696333</v>
      </c>
      <c r="L23" s="1548">
        <v>676</v>
      </c>
      <c r="M23" s="2198"/>
    </row>
    <row r="24" spans="1:13" x14ac:dyDescent="0.2">
      <c r="A24" s="2200"/>
      <c r="B24" s="299"/>
      <c r="C24" s="1551" t="s">
        <v>222</v>
      </c>
      <c r="D24" s="1545">
        <v>248</v>
      </c>
      <c r="E24" s="1541">
        <v>601622543</v>
      </c>
      <c r="F24" s="1541"/>
      <c r="G24" s="1535">
        <v>1239</v>
      </c>
      <c r="H24" s="1541">
        <v>1066642</v>
      </c>
      <c r="I24" s="1546"/>
      <c r="J24" s="1547">
        <v>18504</v>
      </c>
      <c r="K24" s="1548">
        <v>109217933.51702981</v>
      </c>
      <c r="L24" s="1548">
        <v>482</v>
      </c>
      <c r="M24" s="2198"/>
    </row>
    <row r="25" spans="1:13" x14ac:dyDescent="0.2">
      <c r="A25" s="2200"/>
      <c r="B25" s="299"/>
      <c r="C25" s="1551" t="s">
        <v>223</v>
      </c>
      <c r="D25" s="1545">
        <v>584</v>
      </c>
      <c r="E25" s="1541">
        <v>4238097434</v>
      </c>
      <c r="F25" s="1541"/>
      <c r="G25" s="1535">
        <v>3124</v>
      </c>
      <c r="H25" s="1541">
        <v>1996372</v>
      </c>
      <c r="I25" s="1546"/>
      <c r="J25" s="1547">
        <v>47085</v>
      </c>
      <c r="K25" s="1548">
        <v>324142778.62651086</v>
      </c>
      <c r="L25" s="1548">
        <v>542</v>
      </c>
      <c r="M25" s="2198"/>
    </row>
    <row r="26" spans="1:13" x14ac:dyDescent="0.2">
      <c r="A26" s="2200"/>
      <c r="B26" s="299"/>
      <c r="C26" s="1551" t="s">
        <v>224</v>
      </c>
      <c r="D26" s="1545">
        <v>411</v>
      </c>
      <c r="E26" s="1541">
        <v>5897828219</v>
      </c>
      <c r="F26" s="1541"/>
      <c r="G26" s="1535">
        <v>1414</v>
      </c>
      <c r="H26" s="1541">
        <v>1751204</v>
      </c>
      <c r="I26" s="1546"/>
      <c r="J26" s="1547">
        <v>79792</v>
      </c>
      <c r="K26" s="1548">
        <v>495861731.56883395</v>
      </c>
      <c r="L26" s="1548">
        <v>496</v>
      </c>
      <c r="M26" s="2198"/>
    </row>
    <row r="27" spans="1:13" x14ac:dyDescent="0.2">
      <c r="A27" s="2200"/>
      <c r="B27" s="299"/>
      <c r="C27" s="1551" t="s">
        <v>225</v>
      </c>
      <c r="D27" s="1545">
        <v>68</v>
      </c>
      <c r="E27" s="1541">
        <v>2948391029</v>
      </c>
      <c r="F27" s="1541"/>
      <c r="G27" s="1535">
        <v>503</v>
      </c>
      <c r="H27" s="1541">
        <v>878786</v>
      </c>
      <c r="I27" s="1546"/>
      <c r="J27" s="1547">
        <v>19263</v>
      </c>
      <c r="K27" s="1548">
        <v>98537685.648062304</v>
      </c>
      <c r="L27" s="1548">
        <v>408</v>
      </c>
      <c r="M27" s="2198"/>
    </row>
    <row r="28" spans="1:13" x14ac:dyDescent="0.2">
      <c r="A28" s="2200"/>
      <c r="B28" s="299"/>
      <c r="C28" s="1551" t="s">
        <v>226</v>
      </c>
      <c r="D28" s="1545">
        <v>61</v>
      </c>
      <c r="E28" s="1541">
        <v>1210517503</v>
      </c>
      <c r="F28" s="1541"/>
      <c r="G28" s="1535">
        <v>124</v>
      </c>
      <c r="H28" s="1541">
        <v>241985</v>
      </c>
      <c r="I28" s="1546"/>
      <c r="J28" s="1547">
        <v>14480</v>
      </c>
      <c r="K28" s="1548">
        <v>92793083.409915984</v>
      </c>
      <c r="L28" s="1548">
        <v>504</v>
      </c>
      <c r="M28" s="2198"/>
    </row>
    <row r="29" spans="1:13" x14ac:dyDescent="0.2">
      <c r="A29" s="2195"/>
      <c r="B29" s="297" t="s">
        <v>227</v>
      </c>
      <c r="C29" s="297"/>
      <c r="D29" s="1542">
        <v>441</v>
      </c>
      <c r="E29" s="319">
        <v>4678281458</v>
      </c>
      <c r="F29" s="319"/>
      <c r="G29" s="1522">
        <v>2730</v>
      </c>
      <c r="H29" s="319">
        <v>6154686</v>
      </c>
      <c r="I29" s="1549"/>
      <c r="J29" s="1544">
        <v>196684</v>
      </c>
      <c r="K29" s="1532">
        <v>1115055337.4023085</v>
      </c>
      <c r="L29" s="1532">
        <v>451</v>
      </c>
      <c r="M29" s="2199"/>
    </row>
    <row r="30" spans="1:13" x14ac:dyDescent="0.2">
      <c r="A30" s="2200"/>
      <c r="B30" s="299"/>
      <c r="C30" s="1551" t="s">
        <v>228</v>
      </c>
      <c r="D30" s="1545">
        <v>32</v>
      </c>
      <c r="E30" s="1541">
        <v>237048956</v>
      </c>
      <c r="F30" s="1541"/>
      <c r="G30" s="1535">
        <v>183</v>
      </c>
      <c r="H30" s="1541">
        <v>439393</v>
      </c>
      <c r="I30" s="1546"/>
      <c r="J30" s="1547">
        <v>19104</v>
      </c>
      <c r="K30" s="1548">
        <v>91187935.213666379</v>
      </c>
      <c r="L30" s="1548">
        <v>381</v>
      </c>
      <c r="M30" s="2198"/>
    </row>
    <row r="31" spans="1:13" x14ac:dyDescent="0.2">
      <c r="A31" s="2200"/>
      <c r="B31" s="299"/>
      <c r="C31" s="1551" t="s">
        <v>229</v>
      </c>
      <c r="D31" s="1545">
        <v>18</v>
      </c>
      <c r="E31" s="1541">
        <v>23672894</v>
      </c>
      <c r="F31" s="1541"/>
      <c r="G31" s="1535">
        <v>105</v>
      </c>
      <c r="H31" s="1541">
        <v>273825</v>
      </c>
      <c r="I31" s="1546"/>
      <c r="J31" s="1547">
        <v>4148</v>
      </c>
      <c r="K31" s="1548">
        <v>15907888.039737146</v>
      </c>
      <c r="L31" s="1548">
        <v>333</v>
      </c>
      <c r="M31" s="2198"/>
    </row>
    <row r="32" spans="1:13" x14ac:dyDescent="0.2">
      <c r="A32" s="2200"/>
      <c r="B32" s="299"/>
      <c r="C32" s="1551" t="s">
        <v>230</v>
      </c>
      <c r="D32" s="1545">
        <v>99</v>
      </c>
      <c r="E32" s="1541">
        <v>417641923</v>
      </c>
      <c r="F32" s="1541"/>
      <c r="G32" s="1535">
        <v>680</v>
      </c>
      <c r="H32" s="1541">
        <v>1394595</v>
      </c>
      <c r="I32" s="1546"/>
      <c r="J32" s="1547">
        <v>53478</v>
      </c>
      <c r="K32" s="1548">
        <v>399048427.56848156</v>
      </c>
      <c r="L32" s="1548">
        <v>589</v>
      </c>
      <c r="M32" s="2198"/>
    </row>
    <row r="33" spans="1:13" x14ac:dyDescent="0.2">
      <c r="A33" s="2200"/>
      <c r="B33" s="299"/>
      <c r="C33" s="1551" t="s">
        <v>231</v>
      </c>
      <c r="D33" s="1545">
        <v>74</v>
      </c>
      <c r="E33" s="1541">
        <v>2249051346</v>
      </c>
      <c r="F33" s="1541"/>
      <c r="G33" s="1535">
        <v>471</v>
      </c>
      <c r="H33" s="1541">
        <v>853314</v>
      </c>
      <c r="I33" s="1546"/>
      <c r="J33" s="1547">
        <v>28599</v>
      </c>
      <c r="K33" s="1548">
        <v>174012950.04856139</v>
      </c>
      <c r="L33" s="1548">
        <v>482</v>
      </c>
      <c r="M33" s="2198"/>
    </row>
    <row r="34" spans="1:13" x14ac:dyDescent="0.2">
      <c r="A34" s="2200"/>
      <c r="B34" s="299"/>
      <c r="C34" s="1551" t="s">
        <v>232</v>
      </c>
      <c r="D34" s="1545">
        <v>31</v>
      </c>
      <c r="E34" s="1541">
        <v>194099953</v>
      </c>
      <c r="F34" s="1541"/>
      <c r="G34" s="1535">
        <v>221</v>
      </c>
      <c r="H34" s="1541">
        <v>490337</v>
      </c>
      <c r="I34" s="1546"/>
      <c r="J34" s="1547">
        <v>7919</v>
      </c>
      <c r="K34" s="1548">
        <v>36254008.841346808</v>
      </c>
      <c r="L34" s="1548">
        <v>364</v>
      </c>
      <c r="M34" s="2198"/>
    </row>
    <row r="35" spans="1:13" x14ac:dyDescent="0.2">
      <c r="A35" s="2200"/>
      <c r="B35" s="299"/>
      <c r="C35" s="1551" t="s">
        <v>233</v>
      </c>
      <c r="D35" s="1545">
        <v>30</v>
      </c>
      <c r="E35" s="1541">
        <v>86057298</v>
      </c>
      <c r="F35" s="1541"/>
      <c r="G35" s="1535">
        <v>170</v>
      </c>
      <c r="H35" s="1541">
        <v>461681</v>
      </c>
      <c r="I35" s="1546"/>
      <c r="J35" s="1547">
        <v>5417</v>
      </c>
      <c r="K35" s="1548">
        <v>28697025.034573663</v>
      </c>
      <c r="L35" s="1548">
        <v>419</v>
      </c>
      <c r="M35" s="2198"/>
    </row>
    <row r="36" spans="1:13" x14ac:dyDescent="0.2">
      <c r="A36" s="2200"/>
      <c r="B36" s="299"/>
      <c r="C36" s="1551" t="s">
        <v>234</v>
      </c>
      <c r="D36" s="1545">
        <v>15</v>
      </c>
      <c r="E36" s="1541">
        <v>25303339</v>
      </c>
      <c r="F36" s="1541"/>
      <c r="G36" s="1535">
        <v>93</v>
      </c>
      <c r="H36" s="1541">
        <v>321585</v>
      </c>
      <c r="I36" s="1546"/>
      <c r="J36" s="1547">
        <v>6087</v>
      </c>
      <c r="K36" s="1548">
        <v>36224652.666128926</v>
      </c>
      <c r="L36" s="1548">
        <v>471</v>
      </c>
      <c r="M36" s="2198"/>
    </row>
    <row r="37" spans="1:13" x14ac:dyDescent="0.2">
      <c r="A37" s="2200"/>
      <c r="B37" s="299"/>
      <c r="C37" s="1551" t="s">
        <v>235</v>
      </c>
      <c r="D37" s="1545">
        <v>61</v>
      </c>
      <c r="E37" s="1541">
        <v>427764062</v>
      </c>
      <c r="F37" s="1541"/>
      <c r="G37" s="1535">
        <v>411</v>
      </c>
      <c r="H37" s="1541">
        <v>891522</v>
      </c>
      <c r="I37" s="1546"/>
      <c r="J37" s="1547">
        <v>36814</v>
      </c>
      <c r="K37" s="1548">
        <v>171646550.33857462</v>
      </c>
      <c r="L37" s="1548">
        <v>371</v>
      </c>
      <c r="M37" s="2198"/>
    </row>
    <row r="38" spans="1:13" x14ac:dyDescent="0.2">
      <c r="A38" s="2200"/>
      <c r="B38" s="299"/>
      <c r="C38" s="1551" t="s">
        <v>236</v>
      </c>
      <c r="D38" s="1545">
        <v>21</v>
      </c>
      <c r="E38" s="1541">
        <v>168842684</v>
      </c>
      <c r="F38" s="1541"/>
      <c r="G38" s="1535">
        <v>154</v>
      </c>
      <c r="H38" s="1541">
        <v>480785</v>
      </c>
      <c r="I38" s="1546"/>
      <c r="J38" s="1547">
        <v>16238</v>
      </c>
      <c r="K38" s="1548">
        <v>72164519.915188029</v>
      </c>
      <c r="L38" s="1548">
        <v>355</v>
      </c>
      <c r="M38" s="2198"/>
    </row>
    <row r="39" spans="1:13" x14ac:dyDescent="0.2">
      <c r="A39" s="2200"/>
      <c r="B39" s="299"/>
      <c r="C39" s="1551" t="s">
        <v>237</v>
      </c>
      <c r="D39" s="1545">
        <v>60</v>
      </c>
      <c r="E39" s="1541">
        <v>848799003</v>
      </c>
      <c r="F39" s="1541"/>
      <c r="G39" s="1535">
        <v>242</v>
      </c>
      <c r="H39" s="1541">
        <v>547649</v>
      </c>
      <c r="I39" s="1546"/>
      <c r="J39" s="1547">
        <v>18880</v>
      </c>
      <c r="K39" s="1548">
        <v>89911379.73605001</v>
      </c>
      <c r="L39" s="1548">
        <v>381</v>
      </c>
      <c r="M39" s="2198"/>
    </row>
    <row r="40" spans="1:13" x14ac:dyDescent="0.2">
      <c r="A40" s="2195"/>
      <c r="B40" s="297" t="s">
        <v>238</v>
      </c>
      <c r="C40" s="297"/>
      <c r="D40" s="1542">
        <v>1373</v>
      </c>
      <c r="E40" s="319">
        <v>23385733698</v>
      </c>
      <c r="F40" s="319"/>
      <c r="G40" s="1522">
        <v>4644</v>
      </c>
      <c r="H40" s="319">
        <v>6645022</v>
      </c>
      <c r="I40" s="1550"/>
      <c r="J40" s="1544">
        <v>220518</v>
      </c>
      <c r="K40" s="1532">
        <v>1694618482.1442363</v>
      </c>
      <c r="L40" s="1532">
        <v>599</v>
      </c>
      <c r="M40" s="2199"/>
    </row>
    <row r="41" spans="1:13" x14ac:dyDescent="0.2">
      <c r="A41" s="2200"/>
      <c r="B41" s="299"/>
      <c r="C41" s="1551" t="s">
        <v>239</v>
      </c>
      <c r="D41" s="1545">
        <v>331</v>
      </c>
      <c r="E41" s="1541">
        <v>9197043165</v>
      </c>
      <c r="F41" s="1541"/>
      <c r="G41" s="1535">
        <v>1309</v>
      </c>
      <c r="H41" s="1541">
        <v>1353203</v>
      </c>
      <c r="I41" s="1546"/>
      <c r="J41" s="1547">
        <v>41157</v>
      </c>
      <c r="K41" s="1548">
        <v>310497562.4602223</v>
      </c>
      <c r="L41" s="1548">
        <v>601</v>
      </c>
      <c r="M41" s="2198"/>
    </row>
    <row r="42" spans="1:13" x14ac:dyDescent="0.2">
      <c r="A42" s="2200"/>
      <c r="B42" s="299"/>
      <c r="C42" s="1551" t="s">
        <v>240</v>
      </c>
      <c r="D42" s="1545">
        <v>119</v>
      </c>
      <c r="E42" s="1541">
        <v>1491737998</v>
      </c>
      <c r="F42" s="1541"/>
      <c r="G42" s="1535">
        <v>356</v>
      </c>
      <c r="H42" s="1541">
        <v>853314</v>
      </c>
      <c r="I42" s="1546"/>
      <c r="J42" s="1547">
        <v>31363</v>
      </c>
      <c r="K42" s="1548">
        <v>296751553.27830982</v>
      </c>
      <c r="L42" s="1548">
        <v>732</v>
      </c>
      <c r="M42" s="2198"/>
    </row>
    <row r="43" spans="1:13" x14ac:dyDescent="0.2">
      <c r="A43" s="2200"/>
      <c r="B43" s="299"/>
      <c r="C43" s="1551" t="s">
        <v>241</v>
      </c>
      <c r="D43" s="1545">
        <v>362</v>
      </c>
      <c r="E43" s="1541">
        <v>7636722925</v>
      </c>
      <c r="F43" s="1541"/>
      <c r="G43" s="1535">
        <v>817</v>
      </c>
      <c r="H43" s="1541">
        <v>1308627</v>
      </c>
      <c r="I43" s="1546"/>
      <c r="J43" s="1547">
        <v>46191</v>
      </c>
      <c r="K43" s="1548">
        <v>389689269.18794334</v>
      </c>
      <c r="L43" s="1548">
        <v>649</v>
      </c>
      <c r="M43" s="2198"/>
    </row>
    <row r="44" spans="1:13" x14ac:dyDescent="0.2">
      <c r="A44" s="2200"/>
      <c r="B44" s="299"/>
      <c r="C44" s="1551" t="s">
        <v>242</v>
      </c>
      <c r="D44" s="1545">
        <v>50</v>
      </c>
      <c r="E44" s="1541">
        <v>215142029</v>
      </c>
      <c r="F44" s="1541"/>
      <c r="G44" s="1535">
        <v>395</v>
      </c>
      <c r="H44" s="1541">
        <v>592225</v>
      </c>
      <c r="I44" s="1546"/>
      <c r="J44" s="1547">
        <v>8772</v>
      </c>
      <c r="K44" s="1548">
        <v>56278203.029880829</v>
      </c>
      <c r="L44" s="1548">
        <v>510</v>
      </c>
      <c r="M44" s="2198"/>
    </row>
    <row r="45" spans="1:13" x14ac:dyDescent="0.2">
      <c r="A45" s="2200"/>
      <c r="B45" s="299"/>
      <c r="C45" s="1551" t="s">
        <v>243</v>
      </c>
      <c r="D45" s="1545">
        <v>415</v>
      </c>
      <c r="E45" s="1541">
        <v>4464756003</v>
      </c>
      <c r="F45" s="1541"/>
      <c r="G45" s="1535">
        <v>1316</v>
      </c>
      <c r="H45" s="1541">
        <v>1840356</v>
      </c>
      <c r="I45" s="1546"/>
      <c r="J45" s="1547">
        <v>80468</v>
      </c>
      <c r="K45" s="1548">
        <v>564751230.82886398</v>
      </c>
      <c r="L45" s="1548">
        <v>547</v>
      </c>
      <c r="M45" s="2198"/>
    </row>
    <row r="46" spans="1:13" x14ac:dyDescent="0.2">
      <c r="A46" s="2200"/>
      <c r="B46" s="299"/>
      <c r="C46" s="1551" t="s">
        <v>244</v>
      </c>
      <c r="D46" s="1545">
        <v>96</v>
      </c>
      <c r="E46" s="1541">
        <v>380331578</v>
      </c>
      <c r="F46" s="1541"/>
      <c r="G46" s="1535">
        <v>451</v>
      </c>
      <c r="H46" s="1541">
        <v>697297</v>
      </c>
      <c r="I46" s="1546"/>
      <c r="J46" s="1547">
        <v>12567</v>
      </c>
      <c r="K46" s="1548">
        <v>76650663.359016225</v>
      </c>
      <c r="L46" s="1548">
        <v>482</v>
      </c>
      <c r="M46" s="2198"/>
    </row>
    <row r="47" spans="1:13" ht="13.5" thickBot="1" x14ac:dyDescent="0.25">
      <c r="A47" s="2201"/>
      <c r="B47" s="2202"/>
      <c r="C47" s="2202"/>
      <c r="D47" s="2203"/>
      <c r="E47" s="2204"/>
      <c r="F47" s="2205"/>
      <c r="G47" s="2206"/>
      <c r="H47" s="2207"/>
      <c r="I47" s="2207"/>
      <c r="J47" s="2208"/>
      <c r="K47" s="2209"/>
      <c r="L47" s="2207"/>
      <c r="M47" s="2210"/>
    </row>
    <row r="48" spans="1:13" x14ac:dyDescent="0.2">
      <c r="A48" s="300"/>
      <c r="B48" s="300"/>
      <c r="C48" s="300"/>
      <c r="D48" s="301"/>
      <c r="E48" s="302"/>
      <c r="F48" s="302"/>
      <c r="G48" s="303"/>
      <c r="H48" s="304"/>
      <c r="I48" s="305"/>
      <c r="J48" s="306"/>
      <c r="K48" s="305"/>
      <c r="L48" s="305"/>
      <c r="M48" s="305"/>
    </row>
    <row r="49" spans="1:14" ht="13.5" thickBot="1" x14ac:dyDescent="0.25">
      <c r="A49" s="300"/>
      <c r="B49" s="300"/>
      <c r="C49" s="300"/>
      <c r="D49" s="301"/>
      <c r="E49" s="302"/>
      <c r="F49" s="302"/>
      <c r="G49" s="303"/>
      <c r="H49" s="304"/>
      <c r="I49" s="305"/>
      <c r="J49" s="306"/>
      <c r="K49" s="305"/>
      <c r="L49" s="305"/>
      <c r="M49" s="305"/>
    </row>
    <row r="50" spans="1:14" x14ac:dyDescent="0.2">
      <c r="A50" s="2173"/>
      <c r="B50" s="2174"/>
      <c r="C50" s="2174"/>
      <c r="D50" s="2174"/>
      <c r="E50" s="2174"/>
      <c r="F50" s="2174"/>
      <c r="G50" s="2174"/>
      <c r="H50" s="2211"/>
      <c r="I50" s="2212"/>
      <c r="J50" s="2174"/>
      <c r="K50" s="2174"/>
      <c r="L50" s="2213"/>
      <c r="M50" s="2214"/>
    </row>
    <row r="51" spans="1:14" ht="23.25" x14ac:dyDescent="0.35">
      <c r="A51" s="2177" t="s">
        <v>997</v>
      </c>
      <c r="B51" s="1602"/>
      <c r="C51" s="1603"/>
      <c r="D51" s="1603"/>
      <c r="E51" s="1603"/>
      <c r="F51" s="1603"/>
      <c r="G51" s="1603"/>
      <c r="H51" s="1617"/>
      <c r="I51" s="1618"/>
      <c r="J51" s="1603"/>
      <c r="K51" s="1619"/>
      <c r="L51" s="1619"/>
      <c r="M51" s="2215"/>
    </row>
    <row r="52" spans="1:14" ht="20.25" x14ac:dyDescent="0.3">
      <c r="A52" s="2179" t="s">
        <v>204</v>
      </c>
      <c r="B52" s="1602"/>
      <c r="C52" s="1605"/>
      <c r="D52" s="1603"/>
      <c r="E52" s="1603"/>
      <c r="F52" s="1603"/>
      <c r="G52" s="1603"/>
      <c r="H52" s="1617"/>
      <c r="I52" s="1618"/>
      <c r="J52" s="1603"/>
      <c r="K52" s="1603"/>
      <c r="L52" s="1603"/>
      <c r="M52" s="2178"/>
    </row>
    <row r="53" spans="1:14" ht="20.25" x14ac:dyDescent="0.3">
      <c r="A53" s="2179" t="s">
        <v>205</v>
      </c>
      <c r="B53" s="1602"/>
      <c r="C53" s="1605"/>
      <c r="D53" s="1603"/>
      <c r="E53" s="1603"/>
      <c r="F53" s="1603"/>
      <c r="G53" s="1603"/>
      <c r="H53" s="1617"/>
      <c r="I53" s="1618"/>
      <c r="J53" s="1603"/>
      <c r="K53" s="1603"/>
      <c r="L53" s="1603"/>
      <c r="M53" s="2178"/>
    </row>
    <row r="54" spans="1:14" x14ac:dyDescent="0.2">
      <c r="A54" s="2180"/>
      <c r="B54" s="1606"/>
      <c r="C54" s="1606"/>
      <c r="D54" s="1606"/>
      <c r="E54" s="1606"/>
      <c r="F54" s="1606"/>
      <c r="G54" s="1606"/>
      <c r="H54" s="1620"/>
      <c r="I54" s="1621"/>
      <c r="J54" s="1606"/>
      <c r="K54" s="1622"/>
      <c r="L54" s="1622"/>
      <c r="M54" s="2216"/>
    </row>
    <row r="55" spans="1:14" x14ac:dyDescent="0.2">
      <c r="A55" s="2863" t="s">
        <v>826</v>
      </c>
      <c r="B55" s="2864"/>
      <c r="C55" s="2865"/>
      <c r="D55" s="282"/>
      <c r="E55" s="283"/>
      <c r="F55" s="284"/>
      <c r="G55" s="286"/>
      <c r="H55" s="287"/>
      <c r="I55" s="285"/>
      <c r="J55" s="286"/>
      <c r="K55" s="285"/>
      <c r="L55" s="285"/>
      <c r="M55" s="2182"/>
    </row>
    <row r="56" spans="1:14" ht="18" x14ac:dyDescent="0.2">
      <c r="A56" s="2866"/>
      <c r="B56" s="2867"/>
      <c r="C56" s="2868"/>
      <c r="D56" s="2882" t="s">
        <v>208</v>
      </c>
      <c r="E56" s="2883"/>
      <c r="F56" s="2884"/>
      <c r="G56" s="1073" t="s">
        <v>827</v>
      </c>
      <c r="H56" s="1074"/>
      <c r="I56" s="1075"/>
      <c r="J56" s="1073" t="s">
        <v>19</v>
      </c>
      <c r="K56" s="1076"/>
      <c r="L56" s="322"/>
      <c r="M56" s="2183"/>
    </row>
    <row r="57" spans="1:14" ht="12.75" customHeight="1" x14ac:dyDescent="0.25">
      <c r="A57" s="2866"/>
      <c r="B57" s="2867"/>
      <c r="C57" s="2868"/>
      <c r="D57" s="2882" t="s">
        <v>206</v>
      </c>
      <c r="E57" s="2883"/>
      <c r="F57" s="2884"/>
      <c r="G57" s="1073">
        <v>2013</v>
      </c>
      <c r="H57" s="1077"/>
      <c r="I57" s="1078"/>
      <c r="J57" s="1073">
        <v>2013</v>
      </c>
      <c r="K57" s="1079"/>
      <c r="L57" s="323"/>
      <c r="M57" s="2184"/>
    </row>
    <row r="58" spans="1:14" ht="12.75" customHeight="1" x14ac:dyDescent="0.2">
      <c r="A58" s="2866"/>
      <c r="B58" s="2867"/>
      <c r="C58" s="2868"/>
      <c r="D58" s="288"/>
      <c r="E58" s="289"/>
      <c r="F58" s="290"/>
      <c r="G58" s="291"/>
      <c r="H58" s="321"/>
      <c r="I58" s="322"/>
      <c r="J58" s="291"/>
      <c r="K58" s="1029"/>
      <c r="L58" s="2763" t="s">
        <v>207</v>
      </c>
      <c r="M58" s="2734"/>
      <c r="N58" s="228"/>
    </row>
    <row r="59" spans="1:14" ht="15.75" x14ac:dyDescent="0.25">
      <c r="A59" s="2866"/>
      <c r="B59" s="2867"/>
      <c r="C59" s="2868"/>
      <c r="D59" s="1082" t="s">
        <v>70</v>
      </c>
      <c r="E59" s="2885" t="s">
        <v>208</v>
      </c>
      <c r="F59" s="2886"/>
      <c r="G59" s="1083" t="s">
        <v>70</v>
      </c>
      <c r="H59" s="2887" t="s">
        <v>63</v>
      </c>
      <c r="I59" s="2887"/>
      <c r="J59" s="1081" t="s">
        <v>209</v>
      </c>
      <c r="K59" s="1080" t="s">
        <v>21</v>
      </c>
      <c r="L59" s="2763" t="s">
        <v>210</v>
      </c>
      <c r="M59" s="2734"/>
      <c r="N59" s="228"/>
    </row>
    <row r="60" spans="1:14" ht="5.25" customHeight="1" thickBot="1" x14ac:dyDescent="0.25">
      <c r="A60" s="2869"/>
      <c r="B60" s="2870"/>
      <c r="C60" s="2871"/>
      <c r="D60" s="2185"/>
      <c r="E60" s="2186"/>
      <c r="F60" s="2187"/>
      <c r="G60" s="2188"/>
      <c r="H60" s="2189"/>
      <c r="I60" s="2190"/>
      <c r="J60" s="2191"/>
      <c r="K60" s="2189"/>
      <c r="L60" s="2189"/>
      <c r="M60" s="2192"/>
    </row>
    <row r="61" spans="1:14" x14ac:dyDescent="0.2">
      <c r="A61" s="2193"/>
      <c r="B61" s="293"/>
      <c r="C61" s="296"/>
      <c r="D61" s="293"/>
      <c r="E61" s="293"/>
      <c r="F61" s="293"/>
      <c r="G61" s="298"/>
      <c r="H61" s="294"/>
      <c r="I61" s="308"/>
      <c r="J61" s="298"/>
      <c r="K61" s="294"/>
      <c r="L61" s="309"/>
      <c r="M61" s="2217"/>
    </row>
    <row r="62" spans="1:14" x14ac:dyDescent="0.2">
      <c r="A62" s="2195"/>
      <c r="B62" s="297" t="s">
        <v>245</v>
      </c>
      <c r="C62" s="310"/>
      <c r="D62" s="1522">
        <v>166</v>
      </c>
      <c r="E62" s="1523">
        <v>902783867</v>
      </c>
      <c r="F62" s="311"/>
      <c r="G62" s="1522">
        <v>896</v>
      </c>
      <c r="H62" s="319">
        <v>1833987</v>
      </c>
      <c r="I62" s="1524"/>
      <c r="J62" s="1525">
        <v>27007</v>
      </c>
      <c r="K62" s="1526">
        <v>133799231.47277391</v>
      </c>
      <c r="L62" s="1526">
        <v>449</v>
      </c>
      <c r="M62" s="2196"/>
    </row>
    <row r="63" spans="1:14" x14ac:dyDescent="0.2">
      <c r="A63" s="2200"/>
      <c r="B63" s="299"/>
      <c r="C63" s="1540" t="s">
        <v>246</v>
      </c>
      <c r="D63" s="1527">
        <v>56</v>
      </c>
      <c r="E63" s="320">
        <v>120743023</v>
      </c>
      <c r="F63" s="312"/>
      <c r="G63" s="1527">
        <v>233</v>
      </c>
      <c r="H63" s="320">
        <v>353425</v>
      </c>
      <c r="I63" s="1528"/>
      <c r="J63" s="1529">
        <v>6226</v>
      </c>
      <c r="K63" s="1530">
        <v>19003096.439698271</v>
      </c>
      <c r="L63" s="1530">
        <v>245</v>
      </c>
      <c r="M63" s="2198"/>
    </row>
    <row r="64" spans="1:14" x14ac:dyDescent="0.2">
      <c r="A64" s="2200"/>
      <c r="B64" s="299"/>
      <c r="C64" s="1540" t="s">
        <v>247</v>
      </c>
      <c r="D64" s="1527">
        <v>28</v>
      </c>
      <c r="E64" s="320">
        <v>419169945</v>
      </c>
      <c r="F64" s="312"/>
      <c r="G64" s="1527">
        <v>149</v>
      </c>
      <c r="H64" s="320">
        <v>340689</v>
      </c>
      <c r="I64" s="1528"/>
      <c r="J64" s="1529">
        <v>4988</v>
      </c>
      <c r="K64" s="1530">
        <v>24777531.031323105</v>
      </c>
      <c r="L64" s="1530">
        <v>696</v>
      </c>
      <c r="M64" s="2198"/>
    </row>
    <row r="65" spans="1:13" x14ac:dyDescent="0.2">
      <c r="A65" s="2200"/>
      <c r="B65" s="299"/>
      <c r="C65" s="1540" t="s">
        <v>248</v>
      </c>
      <c r="D65" s="1527">
        <v>74</v>
      </c>
      <c r="E65" s="320">
        <v>355095225</v>
      </c>
      <c r="F65" s="312"/>
      <c r="G65" s="1527">
        <v>325</v>
      </c>
      <c r="H65" s="320">
        <v>767346</v>
      </c>
      <c r="I65" s="1528"/>
      <c r="J65" s="1529">
        <v>13698</v>
      </c>
      <c r="K65" s="1530">
        <v>78677713.532120809</v>
      </c>
      <c r="L65" s="1530">
        <v>454</v>
      </c>
      <c r="M65" s="2198"/>
    </row>
    <row r="66" spans="1:13" x14ac:dyDescent="0.2">
      <c r="A66" s="2200"/>
      <c r="B66" s="299"/>
      <c r="C66" s="1540" t="s">
        <v>249</v>
      </c>
      <c r="D66" s="1527">
        <v>4</v>
      </c>
      <c r="E66" s="320">
        <v>7328458</v>
      </c>
      <c r="F66" s="312"/>
      <c r="G66" s="1527">
        <v>122</v>
      </c>
      <c r="H66" s="320">
        <v>206960</v>
      </c>
      <c r="I66" s="1528"/>
      <c r="J66" s="1529">
        <v>1436</v>
      </c>
      <c r="K66" s="1530">
        <v>6827890.20644987</v>
      </c>
      <c r="L66" s="1530">
        <v>380</v>
      </c>
      <c r="M66" s="2198"/>
    </row>
    <row r="67" spans="1:13" x14ac:dyDescent="0.2">
      <c r="A67" s="2200"/>
      <c r="B67" s="299"/>
      <c r="C67" s="1540" t="s">
        <v>250</v>
      </c>
      <c r="D67" s="1527">
        <v>3</v>
      </c>
      <c r="E67" s="320">
        <v>212127</v>
      </c>
      <c r="F67" s="312"/>
      <c r="G67" s="1527">
        <v>38</v>
      </c>
      <c r="H67" s="320">
        <v>57312</v>
      </c>
      <c r="I67" s="1528"/>
      <c r="J67" s="1529">
        <v>127</v>
      </c>
      <c r="K67" s="1530">
        <v>538116.75830782799</v>
      </c>
      <c r="L67" s="1530">
        <v>349</v>
      </c>
      <c r="M67" s="2198"/>
    </row>
    <row r="68" spans="1:13" x14ac:dyDescent="0.2">
      <c r="A68" s="2200"/>
      <c r="B68" s="299"/>
      <c r="C68" s="1540" t="s">
        <v>251</v>
      </c>
      <c r="D68" s="1527">
        <v>1</v>
      </c>
      <c r="E68" s="320">
        <v>235089</v>
      </c>
      <c r="F68" s="312"/>
      <c r="G68" s="1527">
        <v>29</v>
      </c>
      <c r="H68" s="320">
        <v>108255</v>
      </c>
      <c r="I68" s="1528"/>
      <c r="J68" s="1529">
        <v>532</v>
      </c>
      <c r="K68" s="1530">
        <v>3974883.5048740343</v>
      </c>
      <c r="L68" s="1530">
        <v>594</v>
      </c>
      <c r="M68" s="2198"/>
    </row>
    <row r="69" spans="1:13" x14ac:dyDescent="0.2">
      <c r="A69" s="2195"/>
      <c r="B69" s="297" t="s">
        <v>252</v>
      </c>
      <c r="C69" s="310"/>
      <c r="D69" s="1522">
        <v>202</v>
      </c>
      <c r="E69" s="319">
        <v>880649591</v>
      </c>
      <c r="F69" s="1531"/>
      <c r="G69" s="1522">
        <v>1753</v>
      </c>
      <c r="H69" s="319">
        <v>2817846</v>
      </c>
      <c r="I69" s="1524"/>
      <c r="J69" s="1525">
        <v>37399</v>
      </c>
      <c r="K69" s="1532">
        <v>256774781.15283781</v>
      </c>
      <c r="L69" s="1532">
        <v>545</v>
      </c>
      <c r="M69" s="2196"/>
    </row>
    <row r="70" spans="1:13" x14ac:dyDescent="0.2">
      <c r="A70" s="2200"/>
      <c r="B70" s="299"/>
      <c r="C70" s="1540" t="s">
        <v>253</v>
      </c>
      <c r="D70" s="1527">
        <v>33</v>
      </c>
      <c r="E70" s="320">
        <v>26510228</v>
      </c>
      <c r="F70" s="312"/>
      <c r="G70" s="1527">
        <v>331</v>
      </c>
      <c r="H70" s="320">
        <v>585857</v>
      </c>
      <c r="I70" s="1528"/>
      <c r="J70" s="1529">
        <v>9475</v>
      </c>
      <c r="K70" s="1530">
        <v>77851485.85941644</v>
      </c>
      <c r="L70" s="1530">
        <v>646</v>
      </c>
      <c r="M70" s="2218"/>
    </row>
    <row r="71" spans="1:13" x14ac:dyDescent="0.2">
      <c r="A71" s="2200"/>
      <c r="B71" s="299"/>
      <c r="C71" s="1540" t="s">
        <v>254</v>
      </c>
      <c r="D71" s="1527">
        <v>8</v>
      </c>
      <c r="E71" s="320">
        <v>27297532</v>
      </c>
      <c r="F71" s="312"/>
      <c r="G71" s="1527">
        <v>87</v>
      </c>
      <c r="H71" s="320">
        <v>111440</v>
      </c>
      <c r="I71" s="1528"/>
      <c r="J71" s="1529">
        <v>1874</v>
      </c>
      <c r="K71" s="1530">
        <v>11564348.005060431</v>
      </c>
      <c r="L71" s="1530">
        <v>491</v>
      </c>
      <c r="M71" s="2218"/>
    </row>
    <row r="72" spans="1:13" x14ac:dyDescent="0.2">
      <c r="A72" s="2200"/>
      <c r="B72" s="299"/>
      <c r="C72" s="1540" t="s">
        <v>255</v>
      </c>
      <c r="D72" s="1527">
        <v>25</v>
      </c>
      <c r="E72" s="320">
        <v>414617095</v>
      </c>
      <c r="F72" s="312"/>
      <c r="G72" s="1527">
        <v>143</v>
      </c>
      <c r="H72" s="320">
        <v>302481</v>
      </c>
      <c r="I72" s="1528"/>
      <c r="J72" s="1529">
        <v>3980</v>
      </c>
      <c r="K72" s="1530">
        <v>20137019.52848763</v>
      </c>
      <c r="L72" s="1530">
        <v>414</v>
      </c>
      <c r="M72" s="2218"/>
    </row>
    <row r="73" spans="1:13" x14ac:dyDescent="0.2">
      <c r="A73" s="2200"/>
      <c r="B73" s="299"/>
      <c r="C73" s="1540" t="s">
        <v>256</v>
      </c>
      <c r="D73" s="1527">
        <v>136</v>
      </c>
      <c r="E73" s="320">
        <v>412224736</v>
      </c>
      <c r="F73" s="312"/>
      <c r="G73" s="1527">
        <v>1192</v>
      </c>
      <c r="H73" s="320">
        <v>1818068</v>
      </c>
      <c r="I73" s="1528"/>
      <c r="J73" s="1529">
        <v>22070</v>
      </c>
      <c r="K73" s="1530">
        <v>147221927.7598733</v>
      </c>
      <c r="L73" s="1530">
        <v>529</v>
      </c>
      <c r="M73" s="2218"/>
    </row>
    <row r="74" spans="1:13" x14ac:dyDescent="0.2">
      <c r="A74" s="2195"/>
      <c r="B74" s="297" t="s">
        <v>257</v>
      </c>
      <c r="C74" s="310"/>
      <c r="D74" s="1522">
        <v>52</v>
      </c>
      <c r="E74" s="319">
        <v>256111857</v>
      </c>
      <c r="F74" s="1531"/>
      <c r="G74" s="1533">
        <v>586</v>
      </c>
      <c r="H74" s="1534">
        <v>1165346</v>
      </c>
      <c r="I74" s="1524"/>
      <c r="J74" s="1525">
        <v>19569</v>
      </c>
      <c r="K74" s="1532">
        <v>190131187.33526975</v>
      </c>
      <c r="L74" s="1532">
        <v>769</v>
      </c>
      <c r="M74" s="2196"/>
    </row>
    <row r="75" spans="1:13" x14ac:dyDescent="0.2">
      <c r="A75" s="2200"/>
      <c r="B75" s="299"/>
      <c r="C75" s="1540" t="s">
        <v>258</v>
      </c>
      <c r="D75" s="1527">
        <v>20</v>
      </c>
      <c r="E75" s="320">
        <v>203796818</v>
      </c>
      <c r="F75" s="312"/>
      <c r="G75" s="1527">
        <v>253</v>
      </c>
      <c r="H75" s="320">
        <v>468049</v>
      </c>
      <c r="I75" s="1528"/>
      <c r="J75" s="1529">
        <v>9737</v>
      </c>
      <c r="K75" s="1530">
        <v>103122184.14996381</v>
      </c>
      <c r="L75" s="1530">
        <v>843</v>
      </c>
      <c r="M75" s="2198"/>
    </row>
    <row r="76" spans="1:13" x14ac:dyDescent="0.2">
      <c r="A76" s="2200"/>
      <c r="B76" s="299"/>
      <c r="C76" s="1540" t="s">
        <v>259</v>
      </c>
      <c r="D76" s="1527">
        <v>8</v>
      </c>
      <c r="E76" s="320">
        <v>17776969</v>
      </c>
      <c r="F76" s="312"/>
      <c r="G76" s="1527">
        <v>62</v>
      </c>
      <c r="H76" s="320">
        <v>108256</v>
      </c>
      <c r="I76" s="1528"/>
      <c r="J76" s="1529">
        <v>1911</v>
      </c>
      <c r="K76" s="1530">
        <v>13933251.895724557</v>
      </c>
      <c r="L76" s="1530">
        <v>572</v>
      </c>
      <c r="M76" s="2198"/>
    </row>
    <row r="77" spans="1:13" x14ac:dyDescent="0.2">
      <c r="A77" s="2200"/>
      <c r="B77" s="299"/>
      <c r="C77" s="1540" t="s">
        <v>260</v>
      </c>
      <c r="D77" s="1527">
        <v>4</v>
      </c>
      <c r="E77" s="320">
        <v>2288314</v>
      </c>
      <c r="F77" s="312"/>
      <c r="G77" s="1527">
        <v>40</v>
      </c>
      <c r="H77" s="320">
        <v>66864</v>
      </c>
      <c r="I77" s="1528"/>
      <c r="J77" s="1529">
        <v>621</v>
      </c>
      <c r="K77" s="1530">
        <v>5818545.3328727605</v>
      </c>
      <c r="L77" s="1530">
        <v>731</v>
      </c>
      <c r="M77" s="2198"/>
    </row>
    <row r="78" spans="1:13" x14ac:dyDescent="0.2">
      <c r="A78" s="2200"/>
      <c r="B78" s="299"/>
      <c r="C78" s="1540" t="s">
        <v>261</v>
      </c>
      <c r="D78" s="1527">
        <v>10</v>
      </c>
      <c r="E78" s="320">
        <v>2478834</v>
      </c>
      <c r="F78" s="312"/>
      <c r="G78" s="1535">
        <v>112</v>
      </c>
      <c r="H78" s="320">
        <v>321585</v>
      </c>
      <c r="I78" s="1528"/>
      <c r="J78" s="1529">
        <v>4509</v>
      </c>
      <c r="K78" s="1530">
        <v>44061993.368501522</v>
      </c>
      <c r="L78" s="1530">
        <v>775</v>
      </c>
      <c r="M78" s="2198"/>
    </row>
    <row r="79" spans="1:13" x14ac:dyDescent="0.2">
      <c r="A79" s="2200"/>
      <c r="B79" s="299"/>
      <c r="C79" s="1540" t="s">
        <v>262</v>
      </c>
      <c r="D79" s="1527">
        <v>9</v>
      </c>
      <c r="E79" s="320">
        <v>29680035</v>
      </c>
      <c r="F79" s="312"/>
      <c r="G79" s="1527">
        <v>98</v>
      </c>
      <c r="H79" s="320">
        <v>149648</v>
      </c>
      <c r="I79" s="1528"/>
      <c r="J79" s="1529">
        <v>2419</v>
      </c>
      <c r="K79" s="1530">
        <v>19709317.828532297</v>
      </c>
      <c r="L79" s="1530">
        <v>632</v>
      </c>
      <c r="M79" s="2198"/>
    </row>
    <row r="80" spans="1:13" x14ac:dyDescent="0.2">
      <c r="A80" s="2200"/>
      <c r="B80" s="299"/>
      <c r="C80" s="1540" t="s">
        <v>263</v>
      </c>
      <c r="D80" s="1527">
        <v>1</v>
      </c>
      <c r="E80" s="320">
        <v>90887</v>
      </c>
      <c r="F80" s="312"/>
      <c r="G80" s="1527">
        <v>21</v>
      </c>
      <c r="H80" s="320">
        <v>50944</v>
      </c>
      <c r="I80" s="1528"/>
      <c r="J80" s="1529">
        <v>372</v>
      </c>
      <c r="K80" s="1530">
        <v>3485894.7596747875</v>
      </c>
      <c r="L80" s="1530">
        <v>744</v>
      </c>
      <c r="M80" s="2198"/>
    </row>
    <row r="81" spans="1:14" x14ac:dyDescent="0.2">
      <c r="A81" s="2195"/>
      <c r="B81" s="297" t="s">
        <v>264</v>
      </c>
      <c r="C81" s="310"/>
      <c r="D81" s="1522">
        <v>332</v>
      </c>
      <c r="E81" s="319">
        <v>1701739896</v>
      </c>
      <c r="F81" s="1531"/>
      <c r="G81" s="1533">
        <v>3978</v>
      </c>
      <c r="H81" s="1534">
        <v>4565866</v>
      </c>
      <c r="I81" s="1524"/>
      <c r="J81" s="1525">
        <v>59524</v>
      </c>
      <c r="K81" s="1532">
        <v>531474315.59460932</v>
      </c>
      <c r="L81" s="1532">
        <v>708</v>
      </c>
      <c r="M81" s="2196"/>
    </row>
    <row r="82" spans="1:14" x14ac:dyDescent="0.2">
      <c r="A82" s="2200"/>
      <c r="B82" s="299"/>
      <c r="C82" s="1540" t="s">
        <v>265</v>
      </c>
      <c r="D82" s="1527">
        <v>7</v>
      </c>
      <c r="E82" s="320">
        <v>54685379</v>
      </c>
      <c r="F82" s="312"/>
      <c r="G82" s="1527">
        <v>18</v>
      </c>
      <c r="H82" s="320">
        <v>54128</v>
      </c>
      <c r="I82" s="1528"/>
      <c r="J82" s="1529">
        <v>587</v>
      </c>
      <c r="K82" s="1530">
        <v>4089533.609689821</v>
      </c>
      <c r="L82" s="1530">
        <v>551</v>
      </c>
      <c r="M82" s="2198"/>
    </row>
    <row r="83" spans="1:14" x14ac:dyDescent="0.2">
      <c r="A83" s="2200"/>
      <c r="B83" s="299"/>
      <c r="C83" s="1540" t="s">
        <v>266</v>
      </c>
      <c r="D83" s="1527">
        <v>247</v>
      </c>
      <c r="E83" s="320">
        <v>1103060561</v>
      </c>
      <c r="F83" s="312"/>
      <c r="G83" s="1527">
        <v>3312</v>
      </c>
      <c r="H83" s="320">
        <v>3142615</v>
      </c>
      <c r="I83" s="1528"/>
      <c r="J83" s="1529">
        <v>40324</v>
      </c>
      <c r="K83" s="1530">
        <v>347564598.60374379</v>
      </c>
      <c r="L83" s="1530">
        <v>685</v>
      </c>
      <c r="M83" s="2198"/>
    </row>
    <row r="84" spans="1:14" x14ac:dyDescent="0.2">
      <c r="A84" s="2200"/>
      <c r="B84" s="299"/>
      <c r="C84" s="1540" t="s">
        <v>267</v>
      </c>
      <c r="D84" s="1527">
        <v>27</v>
      </c>
      <c r="E84" s="320">
        <v>159255770</v>
      </c>
      <c r="F84" s="312"/>
      <c r="G84" s="1527">
        <v>167</v>
      </c>
      <c r="H84" s="320">
        <v>140096</v>
      </c>
      <c r="I84" s="1528"/>
      <c r="J84" s="1529">
        <v>4292</v>
      </c>
      <c r="K84" s="1530">
        <v>42361057.551235914</v>
      </c>
      <c r="L84" s="1530">
        <v>782</v>
      </c>
      <c r="M84" s="2198"/>
    </row>
    <row r="85" spans="1:14" x14ac:dyDescent="0.2">
      <c r="A85" s="2200"/>
      <c r="B85" s="299"/>
      <c r="C85" s="1540" t="s">
        <v>268</v>
      </c>
      <c r="D85" s="1527">
        <v>23</v>
      </c>
      <c r="E85" s="320">
        <v>72119244</v>
      </c>
      <c r="F85" s="312"/>
      <c r="G85" s="1527">
        <v>204</v>
      </c>
      <c r="H85" s="320">
        <v>483969</v>
      </c>
      <c r="I85" s="1528"/>
      <c r="J85" s="1529">
        <v>4014</v>
      </c>
      <c r="K85" s="1530">
        <v>31152164.894469287</v>
      </c>
      <c r="L85" s="1530">
        <v>617</v>
      </c>
      <c r="M85" s="2198"/>
    </row>
    <row r="86" spans="1:14" x14ac:dyDescent="0.2">
      <c r="A86" s="2200"/>
      <c r="B86" s="299"/>
      <c r="C86" s="1540" t="s">
        <v>269</v>
      </c>
      <c r="D86" s="1527">
        <v>28</v>
      </c>
      <c r="E86" s="320">
        <v>312618942</v>
      </c>
      <c r="F86" s="312"/>
      <c r="G86" s="1527">
        <v>277</v>
      </c>
      <c r="H86" s="320">
        <v>745058</v>
      </c>
      <c r="I86" s="1528"/>
      <c r="J86" s="1529">
        <v>10307</v>
      </c>
      <c r="K86" s="1530">
        <v>106306960.93547052</v>
      </c>
      <c r="L86" s="1530">
        <v>811</v>
      </c>
      <c r="M86" s="2198"/>
    </row>
    <row r="87" spans="1:14" x14ac:dyDescent="0.2">
      <c r="A87" s="2195"/>
      <c r="B87" s="297" t="s">
        <v>270</v>
      </c>
      <c r="C87" s="310"/>
      <c r="D87" s="1522">
        <v>16</v>
      </c>
      <c r="E87" s="319">
        <v>24380183</v>
      </c>
      <c r="F87" s="1531"/>
      <c r="G87" s="1533">
        <v>67</v>
      </c>
      <c r="H87" s="319">
        <v>54329</v>
      </c>
      <c r="I87" s="1524"/>
      <c r="J87" s="1525">
        <v>3551</v>
      </c>
      <c r="K87" s="1532">
        <v>10880363.687260259</v>
      </c>
      <c r="L87" s="1532">
        <v>247</v>
      </c>
      <c r="M87" s="2196"/>
    </row>
    <row r="88" spans="1:14" x14ac:dyDescent="0.2">
      <c r="A88" s="2195"/>
      <c r="B88" s="297" t="s">
        <v>271</v>
      </c>
      <c r="C88" s="310"/>
      <c r="D88" s="1536" t="s">
        <v>166</v>
      </c>
      <c r="E88" s="1537" t="s">
        <v>166</v>
      </c>
      <c r="F88" s="1531"/>
      <c r="G88" s="1533">
        <v>9</v>
      </c>
      <c r="H88" s="319">
        <v>3041</v>
      </c>
      <c r="I88" s="1524"/>
      <c r="J88" s="1525">
        <v>186</v>
      </c>
      <c r="K88" s="1532">
        <v>972624</v>
      </c>
      <c r="L88" s="1532">
        <v>414</v>
      </c>
      <c r="M88" s="2196"/>
    </row>
    <row r="89" spans="1:14" x14ac:dyDescent="0.2">
      <c r="A89" s="2195"/>
      <c r="B89" s="297" t="s">
        <v>272</v>
      </c>
      <c r="C89" s="310"/>
      <c r="D89" s="1522">
        <v>2</v>
      </c>
      <c r="E89" s="1538">
        <v>860974</v>
      </c>
      <c r="F89" s="1531"/>
      <c r="G89" s="1522">
        <v>26</v>
      </c>
      <c r="H89" s="319">
        <v>3182</v>
      </c>
      <c r="I89" s="1524"/>
      <c r="J89" s="1525">
        <v>2421</v>
      </c>
      <c r="K89" s="1532">
        <v>15008308</v>
      </c>
      <c r="L89" s="1532">
        <v>490</v>
      </c>
      <c r="M89" s="2196"/>
    </row>
    <row r="90" spans="1:14" x14ac:dyDescent="0.2">
      <c r="A90" s="2195"/>
      <c r="B90" s="297" t="s">
        <v>112</v>
      </c>
      <c r="C90" s="310"/>
      <c r="D90" s="1522">
        <v>4557</v>
      </c>
      <c r="E90" s="1523">
        <v>48545900339</v>
      </c>
      <c r="F90" s="311"/>
      <c r="G90" s="1533">
        <v>23399</v>
      </c>
      <c r="H90" s="319">
        <v>31900618</v>
      </c>
      <c r="I90" s="1524"/>
      <c r="J90" s="1525">
        <v>801401</v>
      </c>
      <c r="K90" s="1539">
        <v>5449175359.5675631</v>
      </c>
      <c r="L90" s="1526">
        <v>539</v>
      </c>
      <c r="M90" s="2196"/>
    </row>
    <row r="91" spans="1:14" ht="13.5" thickBot="1" x14ac:dyDescent="0.25">
      <c r="A91" s="2219"/>
      <c r="B91" s="2220"/>
      <c r="C91" s="2221"/>
      <c r="D91" s="2222"/>
      <c r="E91" s="2223"/>
      <c r="F91" s="2224"/>
      <c r="G91" s="2222"/>
      <c r="H91" s="2225"/>
      <c r="I91" s="2226"/>
      <c r="J91" s="2222"/>
      <c r="K91" s="2223"/>
      <c r="L91" s="2223"/>
      <c r="M91" s="2227"/>
    </row>
    <row r="93" spans="1:14" x14ac:dyDescent="0.2">
      <c r="A93" s="313" t="s">
        <v>273</v>
      </c>
      <c r="G93" s="314"/>
      <c r="H93" s="315"/>
      <c r="I93" s="314"/>
      <c r="N93" s="316"/>
    </row>
    <row r="94" spans="1:14" x14ac:dyDescent="0.2">
      <c r="A94" s="313"/>
      <c r="B94" s="313" t="s">
        <v>274</v>
      </c>
      <c r="G94" s="315"/>
      <c r="H94" s="315"/>
      <c r="I94" s="315"/>
    </row>
    <row r="95" spans="1:14" x14ac:dyDescent="0.2">
      <c r="A95" s="313" t="s">
        <v>66</v>
      </c>
    </row>
    <row r="96" spans="1:14" x14ac:dyDescent="0.2">
      <c r="A96" s="313" t="s">
        <v>275</v>
      </c>
      <c r="N96" s="316"/>
    </row>
    <row r="97" spans="2:14" x14ac:dyDescent="0.2">
      <c r="B97" s="313" t="s">
        <v>276</v>
      </c>
      <c r="J97" s="317"/>
      <c r="K97" s="317"/>
      <c r="L97" s="317"/>
      <c r="N97" s="316"/>
    </row>
    <row r="98" spans="2:14" x14ac:dyDescent="0.2">
      <c r="G98" s="317"/>
    </row>
    <row r="110" spans="2:14" x14ac:dyDescent="0.2">
      <c r="J110" s="318"/>
      <c r="K110" s="318"/>
    </row>
    <row r="111" spans="2:14" x14ac:dyDescent="0.2">
      <c r="J111" s="318"/>
      <c r="K111" s="318"/>
    </row>
    <row r="113" spans="10:11" x14ac:dyDescent="0.2">
      <c r="J113" s="318"/>
      <c r="K113" s="318"/>
    </row>
    <row r="114" spans="10:11" x14ac:dyDescent="0.2">
      <c r="J114" s="318"/>
      <c r="K114" s="318"/>
    </row>
    <row r="115" spans="10:11" x14ac:dyDescent="0.2">
      <c r="J115" s="318"/>
      <c r="K115" s="318"/>
    </row>
    <row r="116" spans="10:11" x14ac:dyDescent="0.2">
      <c r="J116" s="318"/>
      <c r="K116" s="318"/>
    </row>
  </sheetData>
  <mergeCells count="14">
    <mergeCell ref="D8:F8"/>
    <mergeCell ref="D7:F7"/>
    <mergeCell ref="A6:C11"/>
    <mergeCell ref="D56:F56"/>
    <mergeCell ref="L9:M9"/>
    <mergeCell ref="E10:F10"/>
    <mergeCell ref="H10:I10"/>
    <mergeCell ref="L10:M10"/>
    <mergeCell ref="A55:C60"/>
    <mergeCell ref="E59:F59"/>
    <mergeCell ref="H59:I59"/>
    <mergeCell ref="D57:F57"/>
    <mergeCell ref="L58:M58"/>
    <mergeCell ref="L59:M59"/>
  </mergeCells>
  <printOptions horizontalCentered="1"/>
  <pageMargins left="0.7" right="0.7" top="0.75" bottom="0.75" header="0.3" footer="0.3"/>
  <pageSetup scale="80" fitToHeight="2"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9"/>
    <pageSetUpPr fitToPage="1"/>
  </sheetPr>
  <dimension ref="A1:F46"/>
  <sheetViews>
    <sheetView workbookViewId="0"/>
  </sheetViews>
  <sheetFormatPr defaultRowHeight="12.75" x14ac:dyDescent="0.2"/>
  <cols>
    <col min="1" max="1" width="2.7109375" style="1" customWidth="1"/>
    <col min="2" max="2" width="27.140625" style="1" customWidth="1"/>
    <col min="3" max="3" width="25.7109375" style="1" customWidth="1"/>
    <col min="4" max="4" width="13.140625" style="1" customWidth="1"/>
    <col min="5" max="5" width="25.7109375" style="2" customWidth="1"/>
    <col min="6" max="6" width="12" style="2" customWidth="1"/>
    <col min="7" max="16384" width="9.140625" style="1"/>
  </cols>
  <sheetData>
    <row r="1" spans="1:6" ht="5.0999999999999996" customHeight="1" x14ac:dyDescent="0.2">
      <c r="A1" s="1552"/>
      <c r="B1" s="1553"/>
      <c r="C1" s="1553"/>
      <c r="D1" s="1553"/>
      <c r="E1" s="1553"/>
      <c r="F1" s="1554"/>
    </row>
    <row r="2" spans="1:6" s="233" customFormat="1" ht="18" customHeight="1" x14ac:dyDescent="0.3">
      <c r="A2" s="2452" t="s">
        <v>601</v>
      </c>
      <c r="B2" s="2453"/>
      <c r="C2" s="2453"/>
      <c r="D2" s="2453"/>
      <c r="E2" s="2453"/>
      <c r="F2" s="2454"/>
    </row>
    <row r="3" spans="1:6" s="234" customFormat="1" ht="18" customHeight="1" x14ac:dyDescent="0.25">
      <c r="A3" s="2296" t="s">
        <v>995</v>
      </c>
      <c r="B3" s="2297"/>
      <c r="C3" s="2297"/>
      <c r="D3" s="2297"/>
      <c r="E3" s="2297"/>
      <c r="F3" s="2298"/>
    </row>
    <row r="4" spans="1:6" ht="24.75" customHeight="1" x14ac:dyDescent="0.2">
      <c r="A4" s="2692" t="s">
        <v>205</v>
      </c>
      <c r="B4" s="2693"/>
      <c r="C4" s="2693"/>
      <c r="D4" s="2693"/>
      <c r="E4" s="2693"/>
      <c r="F4" s="2694"/>
    </row>
    <row r="5" spans="1:6" s="120" customFormat="1" ht="9.9499999999999993" customHeight="1" x14ac:dyDescent="0.2">
      <c r="A5" s="2888" t="s">
        <v>828</v>
      </c>
      <c r="B5" s="2889"/>
      <c r="C5" s="2894" t="s">
        <v>829</v>
      </c>
      <c r="D5" s="2895"/>
      <c r="E5" s="2900" t="s">
        <v>830</v>
      </c>
      <c r="F5" s="2901"/>
    </row>
    <row r="6" spans="1:6" s="120" customFormat="1" ht="12" customHeight="1" x14ac:dyDescent="0.2">
      <c r="A6" s="2890"/>
      <c r="B6" s="2891"/>
      <c r="C6" s="2896"/>
      <c r="D6" s="2897"/>
      <c r="E6" s="2902"/>
      <c r="F6" s="2903"/>
    </row>
    <row r="7" spans="1:6" s="120" customFormat="1" ht="12" customHeight="1" x14ac:dyDescent="0.2">
      <c r="A7" s="2890"/>
      <c r="B7" s="2891"/>
      <c r="C7" s="2896"/>
      <c r="D7" s="2897"/>
      <c r="E7" s="2902"/>
      <c r="F7" s="2903"/>
    </row>
    <row r="8" spans="1:6" s="120" customFormat="1" ht="12" customHeight="1" thickBot="1" x14ac:dyDescent="0.25">
      <c r="A8" s="2892"/>
      <c r="B8" s="2893"/>
      <c r="C8" s="2898"/>
      <c r="D8" s="2899"/>
      <c r="E8" s="2904"/>
      <c r="F8" s="2905"/>
    </row>
    <row r="9" spans="1:6" ht="9.9499999999999993" customHeight="1" x14ac:dyDescent="0.2">
      <c r="A9" s="241"/>
      <c r="B9" s="395"/>
      <c r="C9" s="2228"/>
      <c r="D9" s="243"/>
      <c r="E9" s="2130"/>
      <c r="F9" s="2133"/>
    </row>
    <row r="10" spans="1:6" ht="18.75" customHeight="1" x14ac:dyDescent="0.2">
      <c r="A10" s="2229"/>
      <c r="B10" s="767">
        <v>1990</v>
      </c>
      <c r="C10" s="768">
        <v>2164.77</v>
      </c>
      <c r="D10" s="243"/>
      <c r="E10" s="768">
        <v>25977.24</v>
      </c>
      <c r="F10" s="2133"/>
    </row>
    <row r="11" spans="1:6" ht="18.75" customHeight="1" x14ac:dyDescent="0.2">
      <c r="A11" s="2229"/>
      <c r="B11" s="767">
        <v>1991</v>
      </c>
      <c r="C11" s="769">
        <v>2250</v>
      </c>
      <c r="D11" s="243"/>
      <c r="E11" s="769">
        <v>27000</v>
      </c>
      <c r="F11" s="2133"/>
    </row>
    <row r="12" spans="1:6" s="15" customFormat="1" ht="18.75" customHeight="1" x14ac:dyDescent="0.2">
      <c r="A12" s="1106"/>
      <c r="B12" s="1084">
        <v>1992</v>
      </c>
      <c r="C12" s="770">
        <v>2352.27</v>
      </c>
      <c r="D12" s="254"/>
      <c r="E12" s="769">
        <v>28227.24</v>
      </c>
      <c r="F12" s="255"/>
    </row>
    <row r="13" spans="1:6" s="15" customFormat="1" ht="18.75" customHeight="1" x14ac:dyDescent="0.2">
      <c r="A13" s="1106"/>
      <c r="B13" s="1084">
        <v>1993</v>
      </c>
      <c r="C13" s="770">
        <v>2437.5</v>
      </c>
      <c r="D13" s="254"/>
      <c r="E13" s="769">
        <v>29250</v>
      </c>
      <c r="F13" s="255"/>
    </row>
    <row r="14" spans="1:6" s="15" customFormat="1" ht="18.75" customHeight="1" x14ac:dyDescent="0.2">
      <c r="A14" s="1106"/>
      <c r="B14" s="1084">
        <v>1994</v>
      </c>
      <c r="C14" s="770">
        <v>2556.8200000000002</v>
      </c>
      <c r="D14" s="254"/>
      <c r="E14" s="769">
        <v>30681.84</v>
      </c>
      <c r="F14" s="255"/>
    </row>
    <row r="15" spans="1:6" s="15" customFormat="1" ht="18.75" customHeight="1" x14ac:dyDescent="0.2">
      <c r="A15" s="1106"/>
      <c r="B15" s="1084">
        <v>1995</v>
      </c>
      <c r="C15" s="770">
        <v>2573.86</v>
      </c>
      <c r="D15" s="254"/>
      <c r="E15" s="769">
        <v>30886.32</v>
      </c>
      <c r="F15" s="255"/>
    </row>
    <row r="16" spans="1:6" s="15" customFormat="1" ht="18.75" customHeight="1" x14ac:dyDescent="0.2">
      <c r="A16" s="1106"/>
      <c r="B16" s="1084">
        <v>1996</v>
      </c>
      <c r="C16" s="770">
        <v>2642.05</v>
      </c>
      <c r="D16" s="254"/>
      <c r="E16" s="769">
        <v>31704.6</v>
      </c>
      <c r="F16" s="255"/>
    </row>
    <row r="17" spans="1:6" s="263" customFormat="1" ht="18.75" customHeight="1" x14ac:dyDescent="0.2">
      <c r="A17" s="1106"/>
      <c r="B17" s="1084">
        <v>1997</v>
      </c>
      <c r="C17" s="770">
        <v>2761.36</v>
      </c>
      <c r="D17" s="254"/>
      <c r="E17" s="769">
        <v>33136.32</v>
      </c>
      <c r="F17" s="255"/>
    </row>
    <row r="18" spans="1:6" s="263" customFormat="1" ht="18.75" customHeight="1" x14ac:dyDescent="0.2">
      <c r="A18" s="1106"/>
      <c r="B18" s="1084">
        <v>1998</v>
      </c>
      <c r="C18" s="770">
        <v>2880.68</v>
      </c>
      <c r="D18" s="254"/>
      <c r="E18" s="769">
        <v>34568.160000000003</v>
      </c>
      <c r="F18" s="255"/>
    </row>
    <row r="19" spans="1:6" s="263" customFormat="1" ht="18.75" customHeight="1" x14ac:dyDescent="0.2">
      <c r="A19" s="1106"/>
      <c r="B19" s="1084">
        <v>1999</v>
      </c>
      <c r="C19" s="770">
        <v>3051.14</v>
      </c>
      <c r="D19" s="254"/>
      <c r="E19" s="769">
        <v>36613.68</v>
      </c>
      <c r="F19" s="255"/>
    </row>
    <row r="20" spans="1:6" s="263" customFormat="1" ht="18.75" customHeight="1" x14ac:dyDescent="0.2">
      <c r="A20" s="1106"/>
      <c r="B20" s="1084">
        <v>2000</v>
      </c>
      <c r="C20" s="770">
        <v>3221.59</v>
      </c>
      <c r="D20" s="254"/>
      <c r="E20" s="769">
        <v>38659.08</v>
      </c>
      <c r="F20" s="255"/>
    </row>
    <row r="21" spans="1:6" s="263" customFormat="1" ht="18.75" customHeight="1" x14ac:dyDescent="0.2">
      <c r="A21" s="1106"/>
      <c r="B21" s="1084">
        <v>2001</v>
      </c>
      <c r="C21" s="770">
        <v>3392.05</v>
      </c>
      <c r="D21" s="254"/>
      <c r="E21" s="769">
        <v>40704.6</v>
      </c>
      <c r="F21" s="255"/>
    </row>
    <row r="22" spans="1:6" s="263" customFormat="1" ht="18.75" customHeight="1" x14ac:dyDescent="0.2">
      <c r="A22" s="1106"/>
      <c r="B22" s="1084">
        <v>2002</v>
      </c>
      <c r="C22" s="770">
        <v>3579.55</v>
      </c>
      <c r="D22" s="254"/>
      <c r="E22" s="769">
        <v>42954.6</v>
      </c>
      <c r="F22" s="255"/>
    </row>
    <row r="23" spans="1:6" s="263" customFormat="1" ht="18.75" customHeight="1" x14ac:dyDescent="0.2">
      <c r="A23" s="1106"/>
      <c r="B23" s="1084">
        <v>2003</v>
      </c>
      <c r="C23" s="770">
        <v>3664.77</v>
      </c>
      <c r="D23" s="254"/>
      <c r="E23" s="769">
        <v>43977.24</v>
      </c>
      <c r="F23" s="255"/>
    </row>
    <row r="24" spans="1:6" s="263" customFormat="1" ht="18.75" customHeight="1" x14ac:dyDescent="0.2">
      <c r="A24" s="1106"/>
      <c r="B24" s="1084">
        <v>2004</v>
      </c>
      <c r="C24" s="770">
        <v>3698.86</v>
      </c>
      <c r="D24" s="254"/>
      <c r="E24" s="769">
        <v>44386.32</v>
      </c>
      <c r="F24" s="255"/>
    </row>
    <row r="25" spans="1:6" s="263" customFormat="1" ht="18.75" customHeight="1" x14ac:dyDescent="0.2">
      <c r="A25" s="1106"/>
      <c r="B25" s="1084">
        <v>2005</v>
      </c>
      <c r="C25" s="770">
        <v>3801.14</v>
      </c>
      <c r="D25" s="254"/>
      <c r="E25" s="769">
        <v>45613.68</v>
      </c>
      <c r="F25" s="255"/>
    </row>
    <row r="26" spans="1:6" s="263" customFormat="1" ht="18.75" customHeight="1" x14ac:dyDescent="0.2">
      <c r="A26" s="1106"/>
      <c r="B26" s="1084">
        <v>2006</v>
      </c>
      <c r="C26" s="770">
        <v>3971.59</v>
      </c>
      <c r="D26" s="254"/>
      <c r="E26" s="769">
        <v>47659.08</v>
      </c>
      <c r="F26" s="255"/>
    </row>
    <row r="27" spans="1:6" s="263" customFormat="1" ht="18.75" customHeight="1" x14ac:dyDescent="0.2">
      <c r="A27" s="1106"/>
      <c r="B27" s="1084">
        <v>2007</v>
      </c>
      <c r="C27" s="770">
        <v>4125</v>
      </c>
      <c r="D27" s="254"/>
      <c r="E27" s="769">
        <v>49500</v>
      </c>
      <c r="F27" s="255"/>
    </row>
    <row r="28" spans="1:6" s="263" customFormat="1" ht="18.75" customHeight="1" x14ac:dyDescent="0.2">
      <c r="A28" s="1106"/>
      <c r="B28" s="1084">
        <v>2008</v>
      </c>
      <c r="C28" s="770">
        <v>4312.5</v>
      </c>
      <c r="D28" s="254"/>
      <c r="E28" s="769">
        <v>51750</v>
      </c>
      <c r="F28" s="255"/>
    </row>
    <row r="29" spans="1:6" s="263" customFormat="1" ht="18.75" customHeight="1" x14ac:dyDescent="0.2">
      <c r="A29" s="1106"/>
      <c r="B29" s="1084" t="s">
        <v>602</v>
      </c>
      <c r="C29" s="770">
        <v>4500</v>
      </c>
      <c r="D29" s="254"/>
      <c r="E29" s="769">
        <v>54000</v>
      </c>
      <c r="F29" s="255"/>
    </row>
    <row r="30" spans="1:6" s="263" customFormat="1" ht="18.75" customHeight="1" x14ac:dyDescent="0.2">
      <c r="A30" s="1106"/>
      <c r="B30" s="1084">
        <v>2012</v>
      </c>
      <c r="C30" s="770">
        <f>+E30/12</f>
        <v>4653.41</v>
      </c>
      <c r="D30" s="254"/>
      <c r="E30" s="769">
        <v>55840.92</v>
      </c>
      <c r="F30" s="255"/>
    </row>
    <row r="31" spans="1:6" s="263" customFormat="1" ht="18.75" customHeight="1" x14ac:dyDescent="0.2">
      <c r="A31" s="1106"/>
      <c r="B31" s="1084">
        <v>2013</v>
      </c>
      <c r="C31" s="770">
        <v>4789.7700000000004</v>
      </c>
      <c r="D31" s="254"/>
      <c r="E31" s="769">
        <v>57477.24</v>
      </c>
      <c r="F31" s="255"/>
    </row>
    <row r="32" spans="1:6" s="263" customFormat="1" ht="18.75" customHeight="1" x14ac:dyDescent="0.2">
      <c r="A32" s="1106"/>
      <c r="B32" s="1084">
        <v>2014</v>
      </c>
      <c r="C32" s="770">
        <v>4943.18</v>
      </c>
      <c r="D32" s="254"/>
      <c r="E32" s="769">
        <v>59318.16</v>
      </c>
      <c r="F32" s="255"/>
    </row>
    <row r="33" spans="1:6" s="15" customFormat="1" ht="18.75" customHeight="1" thickBot="1" x14ac:dyDescent="0.25">
      <c r="A33" s="279"/>
      <c r="B33" s="978">
        <v>2015</v>
      </c>
      <c r="C33" s="2230">
        <v>5011.3599999999997</v>
      </c>
      <c r="D33" s="1265"/>
      <c r="E33" s="2231">
        <f>+C33*12</f>
        <v>60136.319999999992</v>
      </c>
      <c r="F33" s="1267"/>
    </row>
    <row r="34" spans="1:6" s="25" customFormat="1" x14ac:dyDescent="0.2">
      <c r="E34" s="140"/>
      <c r="F34" s="140"/>
    </row>
    <row r="35" spans="1:6" s="151" customFormat="1" x14ac:dyDescent="0.2">
      <c r="A35" s="270" t="s">
        <v>603</v>
      </c>
      <c r="B35" s="270"/>
      <c r="C35" s="270"/>
      <c r="D35" s="270"/>
    </row>
    <row r="36" spans="1:6" s="151" customFormat="1" ht="9.9499999999999993" customHeight="1" x14ac:dyDescent="0.2">
      <c r="A36" s="270" t="s">
        <v>604</v>
      </c>
      <c r="B36" s="270"/>
      <c r="C36" s="270"/>
      <c r="D36" s="270"/>
    </row>
    <row r="37" spans="1:6" s="151" customFormat="1" ht="9.9499999999999993" customHeight="1" x14ac:dyDescent="0.2">
      <c r="A37" s="270" t="s">
        <v>605</v>
      </c>
      <c r="B37" s="270"/>
      <c r="C37" s="270"/>
      <c r="D37" s="270"/>
    </row>
    <row r="38" spans="1:6" s="151" customFormat="1" ht="9.9499999999999993" customHeight="1" x14ac:dyDescent="0.2">
      <c r="A38" s="270" t="s">
        <v>606</v>
      </c>
      <c r="B38" s="270"/>
      <c r="C38" s="270"/>
      <c r="D38" s="270"/>
    </row>
    <row r="39" spans="1:6" s="427" customFormat="1" ht="9.9499999999999993" customHeight="1" x14ac:dyDescent="0.2">
      <c r="A39" s="270" t="s">
        <v>607</v>
      </c>
      <c r="B39" s="270"/>
      <c r="E39" s="771"/>
      <c r="F39" s="771"/>
    </row>
    <row r="40" spans="1:6" s="427" customFormat="1" ht="9.9499999999999993" customHeight="1" x14ac:dyDescent="0.2">
      <c r="A40" s="270" t="s">
        <v>608</v>
      </c>
      <c r="B40" s="270"/>
      <c r="E40" s="771"/>
      <c r="F40" s="771"/>
    </row>
    <row r="41" spans="1:6" s="272" customFormat="1" ht="9.9499999999999993" customHeight="1" x14ac:dyDescent="0.2">
      <c r="A41" s="270" t="s">
        <v>609</v>
      </c>
      <c r="B41" s="772"/>
      <c r="E41" s="273"/>
      <c r="F41" s="273"/>
    </row>
    <row r="42" spans="1:6" ht="9.9499999999999993" customHeight="1" x14ac:dyDescent="0.2">
      <c r="A42" s="158" t="s">
        <v>610</v>
      </c>
      <c r="B42" s="25"/>
    </row>
    <row r="43" spans="1:6" ht="9.9499999999999993" customHeight="1" x14ac:dyDescent="0.2">
      <c r="A43" s="158" t="s">
        <v>611</v>
      </c>
      <c r="B43" s="25"/>
    </row>
    <row r="44" spans="1:6" ht="9.9499999999999993" customHeight="1" x14ac:dyDescent="0.2">
      <c r="A44" s="158" t="s">
        <v>612</v>
      </c>
      <c r="B44" s="25"/>
      <c r="C44" s="107"/>
      <c r="D44" s="107"/>
    </row>
    <row r="45" spans="1:6" x14ac:dyDescent="0.2">
      <c r="C45" s="107"/>
      <c r="D45" s="107"/>
    </row>
    <row r="46" spans="1:6" x14ac:dyDescent="0.2">
      <c r="C46" s="107"/>
      <c r="D46" s="107"/>
    </row>
  </sheetData>
  <mergeCells count="6">
    <mergeCell ref="A2:F2"/>
    <mergeCell ref="A3:F3"/>
    <mergeCell ref="A4:F4"/>
    <mergeCell ref="A5:B8"/>
    <mergeCell ref="C5:D8"/>
    <mergeCell ref="E5:F8"/>
  </mergeCells>
  <printOptions horizontalCentered="1"/>
  <pageMargins left="0.7" right="0.7" top="0.75" bottom="0.75" header="0.3" footer="0.3"/>
  <pageSetup scale="7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pageSetUpPr fitToPage="1"/>
  </sheetPr>
  <dimension ref="A1:I43"/>
  <sheetViews>
    <sheetView workbookViewId="0"/>
  </sheetViews>
  <sheetFormatPr defaultRowHeight="12.75" x14ac:dyDescent="0.2"/>
  <cols>
    <col min="1" max="1" width="22.7109375" style="1" customWidth="1"/>
    <col min="2" max="5" width="18.7109375" style="1" customWidth="1"/>
    <col min="6" max="7" width="18.7109375" style="2" customWidth="1"/>
  </cols>
  <sheetData>
    <row r="1" spans="1:9" x14ac:dyDescent="0.2">
      <c r="A1" s="1552"/>
      <c r="B1" s="1553"/>
      <c r="C1" s="1553"/>
      <c r="D1" s="1553"/>
      <c r="E1" s="1553"/>
      <c r="F1" s="1553"/>
      <c r="G1" s="1554"/>
    </row>
    <row r="2" spans="1:9" ht="20.25" x14ac:dyDescent="0.3">
      <c r="A2" s="2265" t="s">
        <v>0</v>
      </c>
      <c r="B2" s="2266"/>
      <c r="C2" s="2266"/>
      <c r="D2" s="2266"/>
      <c r="E2" s="2266"/>
      <c r="F2" s="2266"/>
      <c r="G2" s="2267"/>
    </row>
    <row r="3" spans="1:9" ht="20.25" x14ac:dyDescent="0.3">
      <c r="A3" s="2265" t="s">
        <v>647</v>
      </c>
      <c r="B3" s="2266"/>
      <c r="C3" s="2266"/>
      <c r="D3" s="2266"/>
      <c r="E3" s="2266"/>
      <c r="F3" s="2266"/>
      <c r="G3" s="2267"/>
    </row>
    <row r="4" spans="1:9" ht="20.25" x14ac:dyDescent="0.3">
      <c r="A4" s="2265" t="s">
        <v>11</v>
      </c>
      <c r="B4" s="2266"/>
      <c r="C4" s="2266"/>
      <c r="D4" s="2266"/>
      <c r="E4" s="2266"/>
      <c r="F4" s="2266"/>
      <c r="G4" s="2267"/>
    </row>
    <row r="5" spans="1:9" ht="7.5" customHeight="1" x14ac:dyDescent="0.2">
      <c r="A5" s="2276"/>
      <c r="B5" s="2277"/>
      <c r="C5" s="2277"/>
      <c r="D5" s="2277"/>
      <c r="E5" s="2277"/>
      <c r="F5" s="2277"/>
      <c r="G5" s="2278"/>
    </row>
    <row r="6" spans="1:9" x14ac:dyDescent="0.2">
      <c r="A6" s="2906" t="s">
        <v>1</v>
      </c>
      <c r="B6" s="4"/>
      <c r="C6" s="1046"/>
      <c r="D6" s="1046"/>
      <c r="E6" s="1046"/>
      <c r="F6" s="1046"/>
      <c r="G6" s="788"/>
    </row>
    <row r="7" spans="1:9" ht="15" x14ac:dyDescent="0.2">
      <c r="A7" s="2591"/>
      <c r="B7" s="1702" t="s">
        <v>122</v>
      </c>
      <c r="C7" s="1700"/>
      <c r="D7" s="1700" t="s">
        <v>328</v>
      </c>
      <c r="E7" s="1700"/>
      <c r="F7" s="1700" t="s">
        <v>667</v>
      </c>
      <c r="G7" s="8"/>
    </row>
    <row r="8" spans="1:9" ht="13.5" thickBot="1" x14ac:dyDescent="0.25">
      <c r="A8" s="2592"/>
      <c r="B8" s="2232" t="s">
        <v>24</v>
      </c>
      <c r="C8" s="2233"/>
      <c r="D8" s="2234" t="s">
        <v>24</v>
      </c>
      <c r="E8" s="2233"/>
      <c r="F8" s="2234" t="s">
        <v>24</v>
      </c>
      <c r="G8" s="2235"/>
    </row>
    <row r="9" spans="1:9" s="15" customFormat="1" ht="7.5" customHeight="1" x14ac:dyDescent="0.2">
      <c r="A9" s="1044"/>
      <c r="B9" s="921"/>
      <c r="C9" s="794"/>
      <c r="D9" s="922"/>
      <c r="E9" s="794"/>
      <c r="F9" s="922"/>
      <c r="G9" s="923"/>
      <c r="I9" s="16"/>
    </row>
    <row r="10" spans="1:9" s="15" customFormat="1" ht="26.25" customHeight="1" x14ac:dyDescent="0.2">
      <c r="A10" s="1044">
        <v>1980</v>
      </c>
      <c r="B10" s="921">
        <v>21.1</v>
      </c>
      <c r="C10" s="794"/>
      <c r="D10" s="922">
        <v>29.6</v>
      </c>
      <c r="E10" s="794"/>
      <c r="F10" s="922">
        <v>-8.5</v>
      </c>
      <c r="G10" s="923"/>
      <c r="I10" s="16"/>
    </row>
    <row r="11" spans="1:9" s="15" customFormat="1" ht="26.25" customHeight="1" x14ac:dyDescent="0.2">
      <c r="A11" s="1044">
        <v>1985</v>
      </c>
      <c r="B11" s="914">
        <v>78.400000000000006</v>
      </c>
      <c r="C11" s="797"/>
      <c r="D11" s="915">
        <v>51.7</v>
      </c>
      <c r="E11" s="797"/>
      <c r="F11" s="915">
        <v>26.7</v>
      </c>
      <c r="G11" s="916"/>
      <c r="I11" s="16"/>
    </row>
    <row r="12" spans="1:9" s="15" customFormat="1" ht="26.25" customHeight="1" x14ac:dyDescent="0.2">
      <c r="A12" s="1044">
        <v>1990</v>
      </c>
      <c r="B12" s="914">
        <v>190</v>
      </c>
      <c r="C12" s="797"/>
      <c r="D12" s="915">
        <v>58</v>
      </c>
      <c r="E12" s="797"/>
      <c r="F12" s="915">
        <v>132</v>
      </c>
      <c r="G12" s="916"/>
      <c r="I12" s="16"/>
    </row>
    <row r="13" spans="1:9" s="15" customFormat="1" ht="18" customHeight="1" x14ac:dyDescent="0.2">
      <c r="A13" s="1043">
        <v>1995</v>
      </c>
      <c r="B13" s="912">
        <v>477</v>
      </c>
      <c r="C13" s="17"/>
      <c r="D13" s="913">
        <v>285</v>
      </c>
      <c r="E13" s="17"/>
      <c r="F13" s="913">
        <v>192</v>
      </c>
      <c r="G13" s="19"/>
      <c r="I13" s="16"/>
    </row>
    <row r="14" spans="1:9" s="15" customFormat="1" ht="18" customHeight="1" x14ac:dyDescent="0.2">
      <c r="A14" s="1043">
        <v>1996</v>
      </c>
      <c r="B14" s="912">
        <v>505</v>
      </c>
      <c r="C14" s="17"/>
      <c r="D14" s="913">
        <v>381</v>
      </c>
      <c r="E14" s="17"/>
      <c r="F14" s="913">
        <v>124</v>
      </c>
      <c r="G14" s="19"/>
      <c r="I14" s="16"/>
    </row>
    <row r="15" spans="1:9" s="1" customFormat="1" ht="18" customHeight="1" x14ac:dyDescent="0.2">
      <c r="A15" s="1043">
        <v>1997</v>
      </c>
      <c r="B15" s="912">
        <v>596</v>
      </c>
      <c r="C15" s="17"/>
      <c r="D15" s="913">
        <v>377</v>
      </c>
      <c r="E15" s="17"/>
      <c r="F15" s="913">
        <v>219</v>
      </c>
      <c r="G15" s="19"/>
      <c r="I15" s="16"/>
    </row>
    <row r="16" spans="1:9" s="1" customFormat="1" ht="18" customHeight="1" x14ac:dyDescent="0.2">
      <c r="A16" s="1043">
        <v>1998</v>
      </c>
      <c r="B16" s="912">
        <v>745</v>
      </c>
      <c r="C16" s="17"/>
      <c r="D16" s="913">
        <v>404</v>
      </c>
      <c r="E16" s="17"/>
      <c r="F16" s="913">
        <v>341</v>
      </c>
      <c r="G16" s="19"/>
      <c r="I16" s="16"/>
    </row>
    <row r="17" spans="1:9" s="1" customFormat="1" ht="18" customHeight="1" x14ac:dyDescent="0.2">
      <c r="A17" s="1043">
        <v>1999</v>
      </c>
      <c r="B17" s="912">
        <v>692</v>
      </c>
      <c r="C17" s="17"/>
      <c r="D17" s="913">
        <v>493</v>
      </c>
      <c r="E17" s="17"/>
      <c r="F17" s="913">
        <v>199</v>
      </c>
      <c r="G17" s="19"/>
      <c r="I17" s="16"/>
    </row>
    <row r="18" spans="1:9" s="1" customFormat="1" ht="18" customHeight="1" x14ac:dyDescent="0.2">
      <c r="A18" s="1043">
        <v>2000</v>
      </c>
      <c r="B18" s="912">
        <v>694</v>
      </c>
      <c r="C18" s="17"/>
      <c r="D18" s="913">
        <v>427</v>
      </c>
      <c r="E18" s="17"/>
      <c r="F18" s="913">
        <v>267</v>
      </c>
      <c r="G18" s="19"/>
      <c r="I18" s="16"/>
    </row>
    <row r="19" spans="1:9" s="1" customFormat="1" ht="18" customHeight="1" x14ac:dyDescent="0.2">
      <c r="A19" s="1043">
        <v>2001</v>
      </c>
      <c r="B19" s="912">
        <v>807</v>
      </c>
      <c r="C19" s="17"/>
      <c r="D19" s="913">
        <v>691</v>
      </c>
      <c r="E19" s="17"/>
      <c r="F19" s="913">
        <v>116</v>
      </c>
      <c r="G19" s="19"/>
      <c r="I19" s="16"/>
    </row>
    <row r="20" spans="1:9" s="1" customFormat="1" ht="18" customHeight="1" x14ac:dyDescent="0.2">
      <c r="A20" s="1043">
        <v>2002</v>
      </c>
      <c r="B20" s="912">
        <v>944</v>
      </c>
      <c r="C20" s="17"/>
      <c r="D20" s="913">
        <v>786</v>
      </c>
      <c r="E20" s="17"/>
      <c r="F20" s="913">
        <v>158</v>
      </c>
      <c r="G20" s="19"/>
      <c r="I20" s="16"/>
    </row>
    <row r="21" spans="1:9" s="1" customFormat="1" ht="18" customHeight="1" x14ac:dyDescent="0.2">
      <c r="A21" s="1043">
        <v>2003</v>
      </c>
      <c r="B21" s="912">
        <v>1000</v>
      </c>
      <c r="C21" s="17"/>
      <c r="D21" s="913">
        <v>1261</v>
      </c>
      <c r="E21" s="17"/>
      <c r="F21" s="913">
        <v>-261</v>
      </c>
      <c r="G21" s="19"/>
      <c r="I21" s="16"/>
    </row>
    <row r="22" spans="1:9" s="1" customFormat="1" ht="18" customHeight="1" x14ac:dyDescent="0.2">
      <c r="A22" s="1043">
        <v>2004</v>
      </c>
      <c r="B22" s="912">
        <v>1070</v>
      </c>
      <c r="C22" s="17"/>
      <c r="D22" s="913">
        <v>1306</v>
      </c>
      <c r="E22" s="17"/>
      <c r="F22" s="913">
        <v>-236</v>
      </c>
      <c r="G22" s="19"/>
      <c r="I22" s="16"/>
    </row>
    <row r="23" spans="1:9" s="1" customFormat="1" ht="18" customHeight="1" x14ac:dyDescent="0.2">
      <c r="A23" s="1043">
        <v>2005</v>
      </c>
      <c r="B23" s="912">
        <v>1160</v>
      </c>
      <c r="C23" s="17"/>
      <c r="D23" s="913">
        <v>1495</v>
      </c>
      <c r="E23" s="17"/>
      <c r="F23" s="913">
        <v>-335</v>
      </c>
      <c r="G23" s="19"/>
      <c r="I23" s="16"/>
    </row>
    <row r="24" spans="1:9" s="1" customFormat="1" ht="18" customHeight="1" x14ac:dyDescent="0.2">
      <c r="A24" s="1043">
        <v>2006</v>
      </c>
      <c r="B24" s="912">
        <v>1166</v>
      </c>
      <c r="C24" s="17"/>
      <c r="D24" s="913">
        <v>1905</v>
      </c>
      <c r="E24" s="17"/>
      <c r="F24" s="913">
        <v>-739</v>
      </c>
      <c r="G24" s="19"/>
      <c r="I24" s="16"/>
    </row>
    <row r="25" spans="1:9" s="1" customFormat="1" ht="18" customHeight="1" x14ac:dyDescent="0.2">
      <c r="A25" s="1043">
        <v>2007</v>
      </c>
      <c r="B25" s="912">
        <v>1197</v>
      </c>
      <c r="C25" s="17"/>
      <c r="D25" s="913">
        <v>2152</v>
      </c>
      <c r="E25" s="17"/>
      <c r="F25" s="913">
        <v>-955</v>
      </c>
      <c r="G25" s="19"/>
      <c r="I25" s="16"/>
    </row>
    <row r="26" spans="1:9" s="1" customFormat="1" ht="18" customHeight="1" x14ac:dyDescent="0.2">
      <c r="A26" s="1043">
        <v>2008</v>
      </c>
      <c r="B26" s="912">
        <v>1327</v>
      </c>
      <c r="C26" s="17"/>
      <c r="D26" s="913">
        <v>1800</v>
      </c>
      <c r="E26" s="17"/>
      <c r="F26" s="913">
        <v>-473</v>
      </c>
      <c r="G26" s="19"/>
      <c r="I26" s="16"/>
    </row>
    <row r="27" spans="1:9" s="1" customFormat="1" ht="18" customHeight="1" x14ac:dyDescent="0.2">
      <c r="A27" s="1043">
        <v>2009</v>
      </c>
      <c r="B27" s="912">
        <v>1459</v>
      </c>
      <c r="C27" s="17"/>
      <c r="D27" s="913">
        <v>2328</v>
      </c>
      <c r="E27" s="17"/>
      <c r="F27" s="913">
        <v>-869</v>
      </c>
      <c r="G27" s="19"/>
      <c r="I27" s="16"/>
    </row>
    <row r="28" spans="1:9" s="1" customFormat="1" ht="18" customHeight="1" x14ac:dyDescent="0.2">
      <c r="A28" s="1043">
        <v>2010</v>
      </c>
      <c r="B28" s="912">
        <v>1628</v>
      </c>
      <c r="C28" s="17"/>
      <c r="D28" s="913">
        <v>3064</v>
      </c>
      <c r="E28" s="17"/>
      <c r="F28" s="913">
        <v>-1436</v>
      </c>
      <c r="G28" s="19"/>
      <c r="I28" s="16"/>
    </row>
    <row r="29" spans="1:9" s="1" customFormat="1" ht="18" customHeight="1" x14ac:dyDescent="0.2">
      <c r="A29" s="1043">
        <v>2011</v>
      </c>
      <c r="B29" s="912">
        <v>1739</v>
      </c>
      <c r="C29" s="17"/>
      <c r="D29" s="913">
        <v>4509</v>
      </c>
      <c r="E29" s="17"/>
      <c r="F29" s="913">
        <v>-2770</v>
      </c>
      <c r="G29" s="19"/>
      <c r="I29" s="16"/>
    </row>
    <row r="30" spans="1:9" s="1" customFormat="1" ht="18" customHeight="1" x14ac:dyDescent="0.2">
      <c r="A30" s="1043">
        <v>2012</v>
      </c>
      <c r="B30" s="912">
        <v>1807</v>
      </c>
      <c r="C30" s="17"/>
      <c r="D30" s="913">
        <v>7044</v>
      </c>
      <c r="E30" s="17"/>
      <c r="F30" s="913">
        <v>-5237</v>
      </c>
      <c r="G30" s="19"/>
      <c r="I30" s="16"/>
    </row>
    <row r="31" spans="1:9" s="1" customFormat="1" ht="18" customHeight="1" x14ac:dyDescent="0.2">
      <c r="A31" s="1043">
        <v>2013</v>
      </c>
      <c r="B31" s="912">
        <v>1719</v>
      </c>
      <c r="C31" s="17"/>
      <c r="D31" s="913">
        <v>9977</v>
      </c>
      <c r="E31" s="17"/>
      <c r="F31" s="913">
        <v>-8258</v>
      </c>
      <c r="G31" s="19"/>
      <c r="I31" s="16"/>
    </row>
    <row r="32" spans="1:9" s="1" customFormat="1" ht="26.25" customHeight="1" thickBot="1" x14ac:dyDescent="0.25">
      <c r="A32" s="1042">
        <v>2014</v>
      </c>
      <c r="B32" s="917">
        <v>1769</v>
      </c>
      <c r="C32" s="918"/>
      <c r="D32" s="919">
        <v>44203</v>
      </c>
      <c r="E32" s="918"/>
      <c r="F32" s="919">
        <v>-42434</v>
      </c>
      <c r="G32" s="920"/>
      <c r="I32" s="16"/>
    </row>
    <row r="33" spans="1:7" x14ac:dyDescent="0.2">
      <c r="A33" s="21"/>
      <c r="B33" s="22"/>
      <c r="C33" s="22"/>
      <c r="D33" s="22"/>
      <c r="E33" s="22"/>
      <c r="F33" s="22"/>
      <c r="G33" s="22"/>
    </row>
    <row r="34" spans="1:7" x14ac:dyDescent="0.2">
      <c r="A34" s="1040" t="s">
        <v>7</v>
      </c>
      <c r="B34" s="1040"/>
      <c r="C34" s="1040"/>
      <c r="D34" s="1040"/>
      <c r="E34" s="1040"/>
      <c r="F34" s="1040"/>
      <c r="G34" s="1040"/>
    </row>
    <row r="35" spans="1:7" x14ac:dyDescent="0.2">
      <c r="A35" s="1040" t="s">
        <v>8</v>
      </c>
      <c r="B35" s="1040"/>
      <c r="C35" s="1040"/>
      <c r="D35" s="1040"/>
      <c r="E35" s="1040"/>
      <c r="F35" s="1040"/>
      <c r="G35" s="1040"/>
    </row>
    <row r="36" spans="1:7" x14ac:dyDescent="0.2">
      <c r="A36" s="26"/>
      <c r="B36" s="26"/>
      <c r="C36" s="26"/>
      <c r="D36" s="26"/>
      <c r="E36" s="26"/>
      <c r="F36" s="27"/>
      <c r="G36" s="27"/>
    </row>
    <row r="41" spans="1:7" x14ac:dyDescent="0.2">
      <c r="A41"/>
    </row>
    <row r="42" spans="1:7" x14ac:dyDescent="0.2">
      <c r="A42"/>
    </row>
    <row r="43" spans="1:7" x14ac:dyDescent="0.2">
      <c r="A43"/>
    </row>
  </sheetData>
  <mergeCells count="5">
    <mergeCell ref="A2:G2"/>
    <mergeCell ref="A3:G3"/>
    <mergeCell ref="A5:G5"/>
    <mergeCell ref="A6:A8"/>
    <mergeCell ref="A4:G4"/>
  </mergeCells>
  <printOptions horizontalCentered="1"/>
  <pageMargins left="0.7" right="0.7" top="0.75" bottom="0.75" header="0.3" footer="0.3"/>
  <pageSetup scale="8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pageSetUpPr fitToPage="1"/>
  </sheetPr>
  <dimension ref="A1:O41"/>
  <sheetViews>
    <sheetView workbookViewId="0"/>
  </sheetViews>
  <sheetFormatPr defaultRowHeight="12.75" x14ac:dyDescent="0.2"/>
  <cols>
    <col min="1" max="1" width="13.7109375" style="28" customWidth="1"/>
    <col min="2" max="2" width="4.7109375" style="28" customWidth="1"/>
    <col min="3" max="3" width="23.85546875" style="28" customWidth="1"/>
    <col min="4" max="4" width="25.7109375" style="28" customWidth="1"/>
    <col min="5" max="5" width="8.42578125" style="28" customWidth="1"/>
    <col min="6" max="6" width="21.85546875" style="28" customWidth="1"/>
    <col min="7" max="7" width="4.85546875" style="28" customWidth="1"/>
    <col min="8" max="8" width="28.140625" style="28" customWidth="1"/>
  </cols>
  <sheetData>
    <row r="1" spans="1:9" s="28" customFormat="1" ht="18" customHeight="1" x14ac:dyDescent="0.2">
      <c r="A1" s="1575"/>
      <c r="B1" s="1576"/>
      <c r="C1" s="1576"/>
      <c r="D1" s="1576"/>
      <c r="E1" s="1576"/>
      <c r="F1" s="1576"/>
      <c r="G1" s="1576"/>
      <c r="H1" s="1577"/>
    </row>
    <row r="2" spans="1:9" s="29" customFormat="1" ht="23.25" x14ac:dyDescent="0.2">
      <c r="A2" s="2270" t="s">
        <v>9</v>
      </c>
      <c r="B2" s="2271"/>
      <c r="C2" s="2271"/>
      <c r="D2" s="2271"/>
      <c r="E2" s="2271"/>
      <c r="F2" s="2271"/>
      <c r="G2" s="2271"/>
      <c r="H2" s="2272"/>
    </row>
    <row r="3" spans="1:9" s="30" customFormat="1" ht="23.25" x14ac:dyDescent="0.2">
      <c r="A3" s="2273" t="s">
        <v>10</v>
      </c>
      <c r="B3" s="2274"/>
      <c r="C3" s="2274"/>
      <c r="D3" s="2274"/>
      <c r="E3" s="2274"/>
      <c r="F3" s="2274"/>
      <c r="G3" s="2274"/>
      <c r="H3" s="2275"/>
    </row>
    <row r="4" spans="1:9" s="30" customFormat="1" ht="29.25" customHeight="1" x14ac:dyDescent="0.2">
      <c r="A4" s="2529" t="s">
        <v>11</v>
      </c>
      <c r="B4" s="2530"/>
      <c r="C4" s="2277"/>
      <c r="D4" s="2277"/>
      <c r="E4" s="2277"/>
      <c r="F4" s="2277"/>
      <c r="G4" s="2277"/>
      <c r="H4" s="2278"/>
    </row>
    <row r="5" spans="1:9" s="28" customFormat="1" ht="9.75" customHeight="1" x14ac:dyDescent="0.2">
      <c r="A5" s="2910" t="s">
        <v>1</v>
      </c>
      <c r="B5" s="2911"/>
      <c r="C5" s="789"/>
      <c r="D5" s="790"/>
      <c r="E5" s="790"/>
      <c r="F5" s="790"/>
      <c r="G5" s="790"/>
      <c r="H5" s="791"/>
    </row>
    <row r="6" spans="1:9" s="31" customFormat="1" ht="12.75" customHeight="1" x14ac:dyDescent="0.2">
      <c r="A6" s="2368"/>
      <c r="B6" s="2369"/>
      <c r="C6" s="1683" t="s">
        <v>12</v>
      </c>
      <c r="D6" s="1685"/>
      <c r="E6" s="1685"/>
      <c r="F6" s="1685" t="s">
        <v>13</v>
      </c>
      <c r="G6" s="1685"/>
      <c r="H6" s="1087" t="s">
        <v>14</v>
      </c>
    </row>
    <row r="7" spans="1:9" s="31" customFormat="1" ht="12.75" customHeight="1" x14ac:dyDescent="0.2">
      <c r="A7" s="2368"/>
      <c r="B7" s="2369"/>
      <c r="C7" s="1683" t="s">
        <v>16</v>
      </c>
      <c r="D7" s="1685" t="s">
        <v>17</v>
      </c>
      <c r="E7" s="1685"/>
      <c r="F7" s="1685" t="s">
        <v>18</v>
      </c>
      <c r="G7" s="1685"/>
      <c r="H7" s="1087" t="s">
        <v>19</v>
      </c>
    </row>
    <row r="8" spans="1:9" s="31" customFormat="1" ht="12.75" customHeight="1" x14ac:dyDescent="0.2">
      <c r="A8" s="2368"/>
      <c r="B8" s="2369"/>
      <c r="C8" s="1683" t="s">
        <v>20</v>
      </c>
      <c r="D8" s="1685" t="s">
        <v>21</v>
      </c>
      <c r="E8" s="1685"/>
      <c r="F8" s="1685" t="s">
        <v>22</v>
      </c>
      <c r="G8" s="1685"/>
      <c r="H8" s="1087" t="s">
        <v>23</v>
      </c>
    </row>
    <row r="9" spans="1:9" s="32" customFormat="1" ht="15.75" customHeight="1" x14ac:dyDescent="0.2">
      <c r="A9" s="2368"/>
      <c r="B9" s="2369"/>
      <c r="C9" s="862" t="s">
        <v>24</v>
      </c>
      <c r="D9" s="1701" t="s">
        <v>24</v>
      </c>
      <c r="E9" s="1695"/>
      <c r="F9" s="1701" t="s">
        <v>24</v>
      </c>
      <c r="G9" s="1695"/>
      <c r="H9" s="787" t="s">
        <v>24</v>
      </c>
    </row>
    <row r="10" spans="1:9" s="31" customFormat="1" ht="7.5" customHeight="1" thickBot="1" x14ac:dyDescent="0.25">
      <c r="A10" s="2370"/>
      <c r="B10" s="2371"/>
      <c r="C10" s="2084"/>
      <c r="D10" s="1865"/>
      <c r="E10" s="1865"/>
      <c r="F10" s="1866"/>
      <c r="G10" s="1866"/>
      <c r="H10" s="1867"/>
      <c r="I10" s="28"/>
    </row>
    <row r="11" spans="1:9" s="31" customFormat="1" ht="9" customHeight="1" x14ac:dyDescent="0.2">
      <c r="A11" s="2912"/>
      <c r="B11" s="2913"/>
      <c r="C11" s="900"/>
      <c r="D11" s="901"/>
      <c r="E11" s="901"/>
      <c r="F11" s="901"/>
      <c r="G11" s="901"/>
      <c r="H11" s="902"/>
    </row>
    <row r="12" spans="1:9" s="31" customFormat="1" ht="26.25" customHeight="1" x14ac:dyDescent="0.2">
      <c r="A12" s="2912">
        <v>1980</v>
      </c>
      <c r="B12" s="2913"/>
      <c r="C12" s="900">
        <v>4.5</v>
      </c>
      <c r="D12" s="901">
        <v>3.9</v>
      </c>
      <c r="E12" s="901"/>
      <c r="F12" s="901">
        <v>2.1</v>
      </c>
      <c r="G12" s="901"/>
      <c r="H12" s="902">
        <v>-1.5</v>
      </c>
    </row>
    <row r="13" spans="1:9" s="31" customFormat="1" ht="26.25" customHeight="1" x14ac:dyDescent="0.2">
      <c r="A13" s="2912">
        <v>1985</v>
      </c>
      <c r="B13" s="2913"/>
      <c r="C13" s="903">
        <v>14.2</v>
      </c>
      <c r="D13" s="904">
        <v>3.5</v>
      </c>
      <c r="E13" s="904"/>
      <c r="F13" s="904">
        <v>4.2</v>
      </c>
      <c r="G13" s="904"/>
      <c r="H13" s="905">
        <v>6.5</v>
      </c>
    </row>
    <row r="14" spans="1:9" s="31" customFormat="1" ht="26.25" customHeight="1" x14ac:dyDescent="0.2">
      <c r="A14" s="2912">
        <v>1990</v>
      </c>
      <c r="B14" s="2913"/>
      <c r="C14" s="903">
        <v>21.2</v>
      </c>
      <c r="D14" s="904">
        <v>2</v>
      </c>
      <c r="E14" s="904"/>
      <c r="F14" s="904">
        <v>2.2000000000000002</v>
      </c>
      <c r="G14" s="904"/>
      <c r="H14" s="905">
        <v>17</v>
      </c>
    </row>
    <row r="15" spans="1:9" s="31" customFormat="1" ht="18" customHeight="1" x14ac:dyDescent="0.2">
      <c r="A15" s="2348">
        <v>1995</v>
      </c>
      <c r="B15" s="2907"/>
      <c r="C15" s="36">
        <v>22</v>
      </c>
      <c r="D15" s="37">
        <v>2</v>
      </c>
      <c r="E15" s="37"/>
      <c r="F15" s="39" t="s">
        <v>25</v>
      </c>
      <c r="G15" s="39"/>
      <c r="H15" s="38">
        <v>20</v>
      </c>
    </row>
    <row r="16" spans="1:9" s="31" customFormat="1" ht="18" customHeight="1" x14ac:dyDescent="0.2">
      <c r="A16" s="2348" t="s">
        <v>26</v>
      </c>
      <c r="B16" s="2907"/>
      <c r="C16" s="36">
        <v>22</v>
      </c>
      <c r="D16" s="37">
        <v>2</v>
      </c>
      <c r="E16" s="37"/>
      <c r="F16" s="39" t="s">
        <v>25</v>
      </c>
      <c r="G16" s="39"/>
      <c r="H16" s="38">
        <v>20</v>
      </c>
    </row>
    <row r="17" spans="1:9" s="31" customFormat="1" ht="18" customHeight="1" x14ac:dyDescent="0.2">
      <c r="A17" s="2348" t="s">
        <v>27</v>
      </c>
      <c r="B17" s="2907"/>
      <c r="C17" s="36">
        <v>23</v>
      </c>
      <c r="D17" s="37">
        <v>1</v>
      </c>
      <c r="E17" s="37"/>
      <c r="F17" s="39" t="s">
        <v>25</v>
      </c>
      <c r="G17" s="39"/>
      <c r="H17" s="38">
        <v>22</v>
      </c>
    </row>
    <row r="18" spans="1:9" s="31" customFormat="1" ht="18" customHeight="1" x14ac:dyDescent="0.2">
      <c r="A18" s="2348" t="s">
        <v>28</v>
      </c>
      <c r="B18" s="2907"/>
      <c r="C18" s="36">
        <v>23</v>
      </c>
      <c r="D18" s="37">
        <v>1</v>
      </c>
      <c r="E18" s="37"/>
      <c r="F18" s="39" t="s">
        <v>25</v>
      </c>
      <c r="G18" s="39"/>
      <c r="H18" s="38">
        <v>22</v>
      </c>
    </row>
    <row r="19" spans="1:9" s="31" customFormat="1" ht="18" customHeight="1" x14ac:dyDescent="0.2">
      <c r="A19" s="2348" t="s">
        <v>29</v>
      </c>
      <c r="B19" s="2907"/>
      <c r="C19" s="36">
        <v>23</v>
      </c>
      <c r="D19" s="37">
        <v>1</v>
      </c>
      <c r="E19" s="37"/>
      <c r="F19" s="39" t="s">
        <v>25</v>
      </c>
      <c r="G19" s="39"/>
      <c r="H19" s="38">
        <v>22</v>
      </c>
    </row>
    <row r="20" spans="1:9" s="31" customFormat="1" ht="18" customHeight="1" x14ac:dyDescent="0.2">
      <c r="A20" s="2348" t="s">
        <v>30</v>
      </c>
      <c r="B20" s="2907"/>
      <c r="C20" s="36">
        <v>24</v>
      </c>
      <c r="D20" s="37">
        <v>1</v>
      </c>
      <c r="E20" s="37"/>
      <c r="F20" s="39" t="s">
        <v>25</v>
      </c>
      <c r="G20" s="39"/>
      <c r="H20" s="38">
        <v>23</v>
      </c>
    </row>
    <row r="21" spans="1:9" s="31" customFormat="1" ht="18" customHeight="1" x14ac:dyDescent="0.2">
      <c r="A21" s="2348" t="s">
        <v>31</v>
      </c>
      <c r="B21" s="2907"/>
      <c r="C21" s="36">
        <v>24</v>
      </c>
      <c r="D21" s="37">
        <v>1</v>
      </c>
      <c r="E21" s="37"/>
      <c r="F21" s="39" t="s">
        <v>25</v>
      </c>
      <c r="G21" s="39"/>
      <c r="H21" s="38">
        <v>23</v>
      </c>
    </row>
    <row r="22" spans="1:9" s="31" customFormat="1" ht="18" customHeight="1" x14ac:dyDescent="0.2">
      <c r="A22" s="2348">
        <v>2002</v>
      </c>
      <c r="B22" s="2907"/>
      <c r="C22" s="36">
        <v>25</v>
      </c>
      <c r="D22" s="37">
        <v>1</v>
      </c>
      <c r="E22" s="37"/>
      <c r="F22" s="39" t="s">
        <v>25</v>
      </c>
      <c r="G22" s="39"/>
      <c r="H22" s="38">
        <v>24</v>
      </c>
    </row>
    <row r="23" spans="1:9" s="31" customFormat="1" ht="18" customHeight="1" x14ac:dyDescent="0.2">
      <c r="A23" s="2348">
        <v>2003</v>
      </c>
      <c r="B23" s="2907"/>
      <c r="C23" s="36">
        <v>25</v>
      </c>
      <c r="D23" s="37">
        <v>1</v>
      </c>
      <c r="E23" s="37"/>
      <c r="F23" s="39" t="s">
        <v>25</v>
      </c>
      <c r="G23" s="39"/>
      <c r="H23" s="38">
        <v>24</v>
      </c>
    </row>
    <row r="24" spans="1:9" s="31" customFormat="1" ht="18" customHeight="1" x14ac:dyDescent="0.2">
      <c r="A24" s="2348">
        <v>2004</v>
      </c>
      <c r="B24" s="2349"/>
      <c r="C24" s="36">
        <v>27</v>
      </c>
      <c r="D24" s="37">
        <v>1</v>
      </c>
      <c r="E24" s="37"/>
      <c r="F24" s="39" t="s">
        <v>25</v>
      </c>
      <c r="G24" s="39"/>
      <c r="H24" s="38">
        <v>26</v>
      </c>
    </row>
    <row r="25" spans="1:9" s="31" customFormat="1" ht="18" customHeight="1" x14ac:dyDescent="0.2">
      <c r="A25" s="2348">
        <v>2005</v>
      </c>
      <c r="B25" s="2907"/>
      <c r="C25" s="36">
        <v>26</v>
      </c>
      <c r="D25" s="37">
        <v>0.70177900000000004</v>
      </c>
      <c r="E25" s="37"/>
      <c r="F25" s="39" t="s">
        <v>25</v>
      </c>
      <c r="G25" s="39"/>
      <c r="H25" s="38">
        <v>25</v>
      </c>
    </row>
    <row r="26" spans="1:9" s="31" customFormat="1" ht="18" customHeight="1" x14ac:dyDescent="0.2">
      <c r="A26" s="2348">
        <v>2006</v>
      </c>
      <c r="B26" s="2907"/>
      <c r="C26" s="36">
        <v>58</v>
      </c>
      <c r="D26" s="40">
        <v>1</v>
      </c>
      <c r="E26" s="37"/>
      <c r="F26" s="39" t="s">
        <v>25</v>
      </c>
      <c r="G26" s="39"/>
      <c r="H26" s="38">
        <v>57</v>
      </c>
    </row>
    <row r="27" spans="1:9" s="31" customFormat="1" ht="18" customHeight="1" x14ac:dyDescent="0.2">
      <c r="A27" s="2348">
        <v>2007</v>
      </c>
      <c r="B27" s="2907"/>
      <c r="C27" s="36">
        <v>81</v>
      </c>
      <c r="D27" s="41" t="s">
        <v>32</v>
      </c>
      <c r="E27" s="37"/>
      <c r="F27" s="39" t="s">
        <v>25</v>
      </c>
      <c r="G27" s="39"/>
      <c r="H27" s="38">
        <v>81</v>
      </c>
    </row>
    <row r="28" spans="1:9" s="31" customFormat="1" ht="18" customHeight="1" x14ac:dyDescent="0.2">
      <c r="A28" s="2348">
        <v>2008</v>
      </c>
      <c r="B28" s="2907"/>
      <c r="C28" s="36">
        <v>90</v>
      </c>
      <c r="D28" s="41" t="s">
        <v>32</v>
      </c>
      <c r="E28" s="37"/>
      <c r="F28" s="39" t="s">
        <v>25</v>
      </c>
      <c r="G28" s="39"/>
      <c r="H28" s="38">
        <v>90</v>
      </c>
    </row>
    <row r="29" spans="1:9" s="31" customFormat="1" ht="18" customHeight="1" x14ac:dyDescent="0.2">
      <c r="A29" s="2348" t="s">
        <v>33</v>
      </c>
      <c r="B29" s="2907"/>
      <c r="C29" s="36">
        <v>95</v>
      </c>
      <c r="D29" s="41" t="s">
        <v>32</v>
      </c>
      <c r="E29" s="37"/>
      <c r="F29" s="39" t="s">
        <v>25</v>
      </c>
      <c r="G29" s="39"/>
      <c r="H29" s="38">
        <v>95</v>
      </c>
    </row>
    <row r="30" spans="1:9" s="31" customFormat="1" ht="18" customHeight="1" x14ac:dyDescent="0.2">
      <c r="A30" s="2348">
        <v>2010</v>
      </c>
      <c r="B30" s="2907"/>
      <c r="C30" s="36">
        <v>93</v>
      </c>
      <c r="D30" s="41" t="s">
        <v>32</v>
      </c>
      <c r="E30" s="37"/>
      <c r="F30" s="42">
        <v>12</v>
      </c>
      <c r="G30" s="39"/>
      <c r="H30" s="38">
        <v>81</v>
      </c>
      <c r="I30" s="43"/>
    </row>
    <row r="31" spans="1:9" s="31" customFormat="1" ht="18" customHeight="1" x14ac:dyDescent="0.2">
      <c r="A31" s="2348">
        <v>2011</v>
      </c>
      <c r="B31" s="2907"/>
      <c r="C31" s="36">
        <v>92</v>
      </c>
      <c r="D31" s="41" t="s">
        <v>32</v>
      </c>
      <c r="E31" s="37"/>
      <c r="F31" s="42">
        <v>14</v>
      </c>
      <c r="G31" s="39"/>
      <c r="H31" s="38">
        <v>78</v>
      </c>
      <c r="I31" s="43"/>
    </row>
    <row r="32" spans="1:9" s="31" customFormat="1" ht="18" customHeight="1" x14ac:dyDescent="0.2">
      <c r="A32" s="2348">
        <v>2012</v>
      </c>
      <c r="B32" s="2349"/>
      <c r="C32" s="36">
        <v>92</v>
      </c>
      <c r="D32" s="41" t="s">
        <v>32</v>
      </c>
      <c r="E32" s="37"/>
      <c r="F32" s="42">
        <v>20</v>
      </c>
      <c r="G32" s="39"/>
      <c r="H32" s="38">
        <v>72</v>
      </c>
      <c r="I32" s="43"/>
    </row>
    <row r="33" spans="1:15" s="31" customFormat="1" ht="18" customHeight="1" x14ac:dyDescent="0.2">
      <c r="A33" s="2348">
        <v>2013</v>
      </c>
      <c r="B33" s="2349"/>
      <c r="C33" s="36">
        <v>110</v>
      </c>
      <c r="D33" s="41" t="s">
        <v>32</v>
      </c>
      <c r="E33" s="37"/>
      <c r="F33" s="42">
        <v>25</v>
      </c>
      <c r="G33" s="39"/>
      <c r="H33" s="38">
        <f>+C33-F33</f>
        <v>85</v>
      </c>
      <c r="I33" s="43"/>
    </row>
    <row r="34" spans="1:15" s="31" customFormat="1" ht="26.25" customHeight="1" thickBot="1" x14ac:dyDescent="0.25">
      <c r="A34" s="2908">
        <v>2014</v>
      </c>
      <c r="B34" s="2909"/>
      <c r="C34" s="906">
        <v>122</v>
      </c>
      <c r="D34" s="907" t="s">
        <v>32</v>
      </c>
      <c r="E34" s="908"/>
      <c r="F34" s="909">
        <v>18</v>
      </c>
      <c r="G34" s="910"/>
      <c r="H34" s="911">
        <f>+C34-F34</f>
        <v>104</v>
      </c>
      <c r="I34" s="43"/>
    </row>
    <row r="35" spans="1:15" s="28" customFormat="1" x14ac:dyDescent="0.2">
      <c r="A35" s="44"/>
      <c r="B35" s="44"/>
      <c r="C35" s="45"/>
      <c r="D35" s="45"/>
      <c r="E35" s="45"/>
      <c r="F35" s="45"/>
      <c r="G35" s="45"/>
      <c r="H35" s="45"/>
    </row>
    <row r="36" spans="1:15" s="1" customFormat="1" x14ac:dyDescent="0.2">
      <c r="A36" s="2268" t="s">
        <v>34</v>
      </c>
      <c r="B36" s="2268"/>
      <c r="C36" s="2268"/>
      <c r="D36" s="2268"/>
      <c r="E36" s="2268"/>
      <c r="F36" s="2268"/>
      <c r="G36" s="2268"/>
      <c r="H36" s="2268"/>
      <c r="I36" s="26"/>
      <c r="J36" s="26"/>
      <c r="K36" s="27"/>
      <c r="M36" s="25"/>
      <c r="N36" s="25"/>
      <c r="O36" s="25"/>
    </row>
    <row r="37" spans="1:15" s="1" customFormat="1" ht="9.9499999999999993" customHeight="1" x14ac:dyDescent="0.2">
      <c r="A37" s="2268" t="s">
        <v>8</v>
      </c>
      <c r="B37" s="2268"/>
      <c r="C37" s="2268"/>
      <c r="D37" s="2268"/>
      <c r="E37" s="2268"/>
      <c r="F37" s="2268"/>
      <c r="G37" s="2268"/>
      <c r="H37" s="2268"/>
      <c r="I37" s="26"/>
      <c r="J37" s="26"/>
      <c r="K37" s="27"/>
      <c r="M37" s="25"/>
      <c r="N37" s="25"/>
      <c r="O37" s="25"/>
    </row>
    <row r="38" spans="1:15" s="31" customFormat="1" x14ac:dyDescent="0.2">
      <c r="A38" s="2268" t="s">
        <v>35</v>
      </c>
      <c r="B38" s="2268"/>
      <c r="C38" s="2268"/>
      <c r="D38" s="2268"/>
      <c r="E38" s="2268"/>
      <c r="F38" s="2268"/>
      <c r="G38" s="2268"/>
      <c r="H38" s="2268"/>
    </row>
    <row r="39" spans="1:15" s="31" customFormat="1" x14ac:dyDescent="0.2">
      <c r="A39" s="2268" t="s">
        <v>36</v>
      </c>
      <c r="B39" s="2268"/>
      <c r="C39" s="2268"/>
      <c r="D39" s="2268"/>
      <c r="E39" s="2268"/>
      <c r="F39" s="2268"/>
      <c r="G39" s="2268"/>
      <c r="H39" s="2268"/>
    </row>
    <row r="41" spans="1:15" x14ac:dyDescent="0.2">
      <c r="A41" s="46"/>
      <c r="B41"/>
    </row>
  </sheetData>
  <mergeCells count="32">
    <mergeCell ref="A18:B18"/>
    <mergeCell ref="A2:H2"/>
    <mergeCell ref="A3:H3"/>
    <mergeCell ref="A4:H4"/>
    <mergeCell ref="A5: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8:H38"/>
    <mergeCell ref="A39:H39"/>
    <mergeCell ref="A31:B31"/>
    <mergeCell ref="A32:B32"/>
    <mergeCell ref="A33:B33"/>
    <mergeCell ref="A34:B34"/>
    <mergeCell ref="A36:H36"/>
    <mergeCell ref="A37:H37"/>
  </mergeCells>
  <printOptions horizontalCentered="1"/>
  <pageMargins left="0.7" right="0.7" top="0.75" bottom="0.75" header="0.3" footer="0.3"/>
  <pageSetup scale="76"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pageSetUpPr fitToPage="1"/>
  </sheetPr>
  <dimension ref="A1:O39"/>
  <sheetViews>
    <sheetView workbookViewId="0"/>
  </sheetViews>
  <sheetFormatPr defaultRowHeight="12.75" x14ac:dyDescent="0.2"/>
  <cols>
    <col min="1" max="1" width="13.7109375" style="1" customWidth="1"/>
    <col min="2" max="2" width="3.28515625" style="1" customWidth="1"/>
    <col min="3" max="3" width="15.42578125" style="1" customWidth="1"/>
    <col min="4" max="4" width="7.5703125" style="1" customWidth="1"/>
    <col min="5" max="5" width="14.7109375" style="1" customWidth="1"/>
    <col min="6" max="6" width="9.7109375" style="1" customWidth="1"/>
    <col min="7" max="9" width="11.7109375" style="1" customWidth="1"/>
    <col min="10" max="10" width="18.140625" style="1" customWidth="1"/>
    <col min="11" max="15" width="9.140625" style="1"/>
  </cols>
  <sheetData>
    <row r="1" spans="1:15" x14ac:dyDescent="0.2">
      <c r="A1" s="1552"/>
      <c r="B1" s="1553"/>
      <c r="C1" s="1553"/>
      <c r="D1" s="1553"/>
      <c r="E1" s="1553"/>
      <c r="F1" s="1553"/>
      <c r="G1" s="1553"/>
      <c r="H1" s="1553"/>
      <c r="I1" s="1553"/>
      <c r="J1" s="1554"/>
    </row>
    <row r="2" spans="1:15" ht="20.25" x14ac:dyDescent="0.3">
      <c r="A2" s="1581" t="s">
        <v>37</v>
      </c>
      <c r="B2" s="1595"/>
      <c r="C2" s="1569"/>
      <c r="D2" s="1569"/>
      <c r="E2" s="1569"/>
      <c r="F2" s="1569"/>
      <c r="G2" s="1569"/>
      <c r="H2" s="1569"/>
      <c r="I2" s="1569"/>
      <c r="J2" s="1596"/>
      <c r="K2" s="2"/>
      <c r="L2" s="2"/>
      <c r="M2" s="2"/>
      <c r="N2" s="2"/>
      <c r="O2" s="2"/>
    </row>
    <row r="3" spans="1:15" ht="20.25" x14ac:dyDescent="0.2">
      <c r="A3" s="1587" t="s">
        <v>1013</v>
      </c>
      <c r="B3" s="1597"/>
      <c r="C3" s="1598"/>
      <c r="D3" s="1598"/>
      <c r="E3" s="1598"/>
      <c r="F3" s="1598"/>
      <c r="G3" s="1598"/>
      <c r="H3" s="1598"/>
      <c r="I3" s="1598"/>
      <c r="J3" s="1599"/>
    </row>
    <row r="4" spans="1:15" ht="24" customHeight="1" x14ac:dyDescent="0.2">
      <c r="A4" s="1593" t="s">
        <v>11</v>
      </c>
      <c r="B4" s="1574"/>
      <c r="C4" s="1600"/>
      <c r="D4" s="1600"/>
      <c r="E4" s="1600"/>
      <c r="F4" s="1600"/>
      <c r="G4" s="1600"/>
      <c r="H4" s="1600"/>
      <c r="I4" s="1600"/>
      <c r="J4" s="1601"/>
      <c r="K4" s="3"/>
      <c r="L4" s="3"/>
      <c r="M4" s="3"/>
      <c r="N4" s="3"/>
      <c r="O4" s="3"/>
    </row>
    <row r="5" spans="1:15" x14ac:dyDescent="0.2">
      <c r="A5" s="2846" t="s">
        <v>1</v>
      </c>
      <c r="B5" s="2848"/>
      <c r="C5" s="2920" t="s">
        <v>831</v>
      </c>
      <c r="D5" s="2921"/>
      <c r="E5" s="2924" t="s">
        <v>832</v>
      </c>
      <c r="F5" s="2925"/>
      <c r="G5" s="2925"/>
      <c r="H5" s="2925"/>
      <c r="I5" s="2925"/>
      <c r="J5" s="2926"/>
      <c r="K5" s="6"/>
      <c r="L5" s="6"/>
      <c r="M5" s="6"/>
      <c r="N5" s="6"/>
      <c r="O5" s="6"/>
    </row>
    <row r="6" spans="1:15" x14ac:dyDescent="0.2">
      <c r="A6" s="2846"/>
      <c r="B6" s="2848"/>
      <c r="C6" s="2920"/>
      <c r="D6" s="2921"/>
      <c r="E6" s="2924"/>
      <c r="F6" s="2925"/>
      <c r="G6" s="2925"/>
      <c r="H6" s="2925"/>
      <c r="I6" s="2925"/>
      <c r="J6" s="2926"/>
      <c r="K6" s="6"/>
      <c r="L6" s="6"/>
      <c r="M6" s="6"/>
      <c r="N6" s="6"/>
      <c r="O6" s="6"/>
    </row>
    <row r="7" spans="1:15" ht="15" x14ac:dyDescent="0.25">
      <c r="A7" s="2846"/>
      <c r="B7" s="2848"/>
      <c r="C7" s="2920"/>
      <c r="D7" s="2921"/>
      <c r="E7" s="1699"/>
      <c r="F7" s="1088"/>
      <c r="G7" s="1089" t="s">
        <v>39</v>
      </c>
      <c r="H7" s="1089"/>
      <c r="I7" s="1090" t="s">
        <v>40</v>
      </c>
      <c r="J7" s="1091"/>
      <c r="K7" s="6"/>
      <c r="L7" s="6"/>
      <c r="M7" s="6"/>
      <c r="N7" s="6"/>
      <c r="O7" s="6"/>
    </row>
    <row r="8" spans="1:15" ht="15" x14ac:dyDescent="0.2">
      <c r="A8" s="2846"/>
      <c r="B8" s="2848"/>
      <c r="C8" s="2920"/>
      <c r="D8" s="2921"/>
      <c r="E8" s="2914" t="s">
        <v>12</v>
      </c>
      <c r="F8" s="2915"/>
      <c r="G8" s="1092" t="s">
        <v>41</v>
      </c>
      <c r="H8" s="1092"/>
      <c r="I8" s="1092" t="s">
        <v>42</v>
      </c>
      <c r="J8" s="1068"/>
      <c r="K8" s="9"/>
      <c r="L8" s="9"/>
      <c r="M8" s="9"/>
      <c r="N8" s="9"/>
      <c r="O8" s="9"/>
    </row>
    <row r="9" spans="1:15" ht="15.75" customHeight="1" thickBot="1" x14ac:dyDescent="0.25">
      <c r="A9" s="2849"/>
      <c r="B9" s="2851"/>
      <c r="C9" s="2922"/>
      <c r="D9" s="2923"/>
      <c r="E9" s="2916" t="s">
        <v>24</v>
      </c>
      <c r="F9" s="2917"/>
      <c r="G9" s="2239"/>
      <c r="H9" s="2239"/>
      <c r="I9" s="2239"/>
      <c r="J9" s="2240"/>
      <c r="K9" s="9"/>
      <c r="L9" s="9"/>
      <c r="M9" s="9"/>
      <c r="N9" s="9"/>
      <c r="O9" s="9"/>
    </row>
    <row r="10" spans="1:15" ht="12.75" customHeight="1" x14ac:dyDescent="0.2">
      <c r="A10" s="2918"/>
      <c r="B10" s="2919"/>
      <c r="C10" s="898"/>
      <c r="D10" s="899"/>
      <c r="E10" s="2236"/>
      <c r="F10" s="2237"/>
      <c r="G10" s="922"/>
      <c r="H10" s="2237"/>
      <c r="I10" s="922"/>
      <c r="J10" s="2238"/>
      <c r="K10" s="15"/>
      <c r="L10" s="15"/>
      <c r="M10" s="15"/>
      <c r="N10" s="15"/>
      <c r="O10" s="15"/>
    </row>
    <row r="11" spans="1:15" ht="26.25" customHeight="1" x14ac:dyDescent="0.2">
      <c r="A11" s="2918">
        <v>1980</v>
      </c>
      <c r="B11" s="2919"/>
      <c r="C11" s="898">
        <v>4100</v>
      </c>
      <c r="D11" s="899"/>
      <c r="E11" s="1741">
        <v>4</v>
      </c>
      <c r="F11" s="1666"/>
      <c r="G11" s="915">
        <v>76.94</v>
      </c>
      <c r="H11" s="1666"/>
      <c r="I11" s="915">
        <v>45</v>
      </c>
      <c r="J11" s="1742"/>
      <c r="K11" s="15"/>
      <c r="L11" s="15"/>
      <c r="M11" s="15"/>
      <c r="N11" s="15"/>
      <c r="O11" s="15"/>
    </row>
    <row r="12" spans="1:15" ht="26.25" customHeight="1" x14ac:dyDescent="0.2">
      <c r="A12" s="2918">
        <v>1985</v>
      </c>
      <c r="B12" s="2919"/>
      <c r="C12" s="898">
        <v>3100</v>
      </c>
      <c r="D12" s="899"/>
      <c r="E12" s="1741">
        <v>4</v>
      </c>
      <c r="F12" s="1666"/>
      <c r="G12" s="915">
        <v>91</v>
      </c>
      <c r="H12" s="1666"/>
      <c r="I12" s="915">
        <v>45</v>
      </c>
      <c r="J12" s="1742"/>
      <c r="K12" s="15"/>
      <c r="L12" s="15"/>
      <c r="M12" s="15"/>
      <c r="N12" s="15"/>
      <c r="O12" s="15"/>
    </row>
    <row r="13" spans="1:15" ht="26.25" customHeight="1" x14ac:dyDescent="0.2">
      <c r="A13" s="2918">
        <v>1990</v>
      </c>
      <c r="B13" s="2919"/>
      <c r="C13" s="898">
        <v>2170</v>
      </c>
      <c r="D13" s="899"/>
      <c r="E13" s="1741">
        <v>2</v>
      </c>
      <c r="F13" s="1666"/>
      <c r="G13" s="915">
        <v>97</v>
      </c>
      <c r="H13" s="1666"/>
      <c r="I13" s="915">
        <v>50</v>
      </c>
      <c r="J13" s="1742"/>
      <c r="K13" s="15"/>
      <c r="L13" s="15"/>
      <c r="M13" s="15"/>
      <c r="N13" s="15"/>
      <c r="O13" s="15"/>
    </row>
    <row r="14" spans="1:15" ht="20.25" customHeight="1" x14ac:dyDescent="0.2">
      <c r="A14" s="2757">
        <v>1995</v>
      </c>
      <c r="B14" s="2929"/>
      <c r="C14" s="51">
        <v>1300</v>
      </c>
      <c r="D14" s="52"/>
      <c r="E14" s="1741">
        <v>2</v>
      </c>
      <c r="F14" s="1666"/>
      <c r="G14" s="915">
        <v>102</v>
      </c>
      <c r="H14" s="1666"/>
      <c r="I14" s="915">
        <v>55</v>
      </c>
      <c r="J14" s="1742"/>
      <c r="K14" s="15"/>
      <c r="L14" s="15"/>
      <c r="M14" s="15"/>
      <c r="N14" s="15"/>
      <c r="O14" s="15"/>
    </row>
    <row r="15" spans="1:15" ht="20.25" customHeight="1" x14ac:dyDescent="0.2">
      <c r="A15" s="2757">
        <v>1996</v>
      </c>
      <c r="B15" s="2929"/>
      <c r="C15" s="51">
        <v>1130</v>
      </c>
      <c r="D15" s="52"/>
      <c r="E15" s="1741">
        <v>2</v>
      </c>
      <c r="F15" s="1666"/>
      <c r="G15" s="915">
        <v>104</v>
      </c>
      <c r="H15" s="1666"/>
      <c r="I15" s="915">
        <v>55</v>
      </c>
      <c r="J15" s="1742"/>
      <c r="K15" s="15"/>
      <c r="L15" s="15"/>
      <c r="M15" s="15"/>
      <c r="N15" s="15"/>
      <c r="O15" s="15"/>
    </row>
    <row r="16" spans="1:15" ht="20.25" customHeight="1" x14ac:dyDescent="0.2">
      <c r="A16" s="2757">
        <v>1997</v>
      </c>
      <c r="B16" s="2929"/>
      <c r="C16" s="51">
        <v>1000</v>
      </c>
      <c r="D16" s="52"/>
      <c r="E16" s="1741">
        <v>1</v>
      </c>
      <c r="F16" s="1666"/>
      <c r="G16" s="915">
        <v>102</v>
      </c>
      <c r="H16" s="1666"/>
      <c r="I16" s="915">
        <v>55</v>
      </c>
      <c r="J16" s="1742"/>
    </row>
    <row r="17" spans="1:11" ht="20.25" customHeight="1" x14ac:dyDescent="0.2">
      <c r="A17" s="2757">
        <v>1998</v>
      </c>
      <c r="B17" s="2929"/>
      <c r="C17" s="51">
        <v>855</v>
      </c>
      <c r="D17" s="52"/>
      <c r="E17" s="1741">
        <v>1</v>
      </c>
      <c r="F17" s="1666"/>
      <c r="G17" s="915">
        <v>104</v>
      </c>
      <c r="H17" s="1666"/>
      <c r="I17" s="915">
        <v>55</v>
      </c>
      <c r="J17" s="1742"/>
    </row>
    <row r="18" spans="1:11" ht="20.25" customHeight="1" x14ac:dyDescent="0.2">
      <c r="A18" s="2757">
        <v>1999</v>
      </c>
      <c r="B18" s="2929"/>
      <c r="C18" s="51">
        <v>738</v>
      </c>
      <c r="D18" s="52"/>
      <c r="E18" s="1741">
        <v>1</v>
      </c>
      <c r="F18" s="1666"/>
      <c r="G18" s="915">
        <v>106</v>
      </c>
      <c r="H18" s="1666"/>
      <c r="I18" s="915">
        <v>62</v>
      </c>
      <c r="J18" s="1742"/>
    </row>
    <row r="19" spans="1:11" ht="20.25" customHeight="1" x14ac:dyDescent="0.2">
      <c r="A19" s="2757">
        <v>2000</v>
      </c>
      <c r="B19" s="2929"/>
      <c r="C19" s="51">
        <v>626</v>
      </c>
      <c r="D19" s="52"/>
      <c r="E19" s="1741">
        <v>1</v>
      </c>
      <c r="F19" s="1666"/>
      <c r="G19" s="915">
        <v>109</v>
      </c>
      <c r="H19" s="1666"/>
      <c r="I19" s="915">
        <v>62</v>
      </c>
      <c r="J19" s="1742"/>
    </row>
    <row r="20" spans="1:11" ht="20.25" customHeight="1" x14ac:dyDescent="0.2">
      <c r="A20" s="2757">
        <v>2001</v>
      </c>
      <c r="B20" s="2929"/>
      <c r="C20" s="51">
        <v>510</v>
      </c>
      <c r="D20" s="52"/>
      <c r="E20" s="1741">
        <v>1</v>
      </c>
      <c r="F20" s="1666"/>
      <c r="G20" s="915">
        <v>112</v>
      </c>
      <c r="H20" s="1666"/>
      <c r="I20" s="915">
        <v>77</v>
      </c>
      <c r="J20" s="1742"/>
      <c r="K20" s="54"/>
    </row>
    <row r="21" spans="1:11" ht="20.25" customHeight="1" x14ac:dyDescent="0.2">
      <c r="A21" s="2757">
        <v>2002</v>
      </c>
      <c r="B21" s="2929"/>
      <c r="C21" s="51">
        <v>463</v>
      </c>
      <c r="D21" s="52"/>
      <c r="E21" s="1741">
        <v>1</v>
      </c>
      <c r="F21" s="1666"/>
      <c r="G21" s="915">
        <v>114</v>
      </c>
      <c r="H21" s="1666"/>
      <c r="I21" s="915">
        <v>82</v>
      </c>
      <c r="J21" s="1742"/>
    </row>
    <row r="22" spans="1:11" ht="20.25" customHeight="1" x14ac:dyDescent="0.2">
      <c r="A22" s="2757">
        <v>2003</v>
      </c>
      <c r="B22" s="2929"/>
      <c r="C22" s="51">
        <v>389</v>
      </c>
      <c r="D22" s="52"/>
      <c r="E22" s="1741">
        <v>1</v>
      </c>
      <c r="F22" s="1666"/>
      <c r="G22" s="915">
        <v>117</v>
      </c>
      <c r="H22" s="1666"/>
      <c r="I22" s="915">
        <v>90</v>
      </c>
      <c r="J22" s="1742"/>
    </row>
    <row r="23" spans="1:11" ht="20.25" customHeight="1" x14ac:dyDescent="0.2">
      <c r="A23" s="2757">
        <v>2004</v>
      </c>
      <c r="B23" s="2929"/>
      <c r="C23" s="51">
        <v>324</v>
      </c>
      <c r="D23" s="52"/>
      <c r="E23" s="1741">
        <v>0.70177900000000004</v>
      </c>
      <c r="F23" s="1666"/>
      <c r="G23" s="915">
        <v>135</v>
      </c>
      <c r="H23" s="1666"/>
      <c r="I23" s="915">
        <v>114.5</v>
      </c>
      <c r="J23" s="1742"/>
    </row>
    <row r="24" spans="1:11" ht="20.25" customHeight="1" x14ac:dyDescent="0.2">
      <c r="A24" s="2757">
        <v>2005</v>
      </c>
      <c r="B24" s="2929"/>
      <c r="C24" s="51">
        <v>279</v>
      </c>
      <c r="D24" s="52"/>
      <c r="E24" s="1741">
        <v>1</v>
      </c>
      <c r="F24" s="1666"/>
      <c r="G24" s="915">
        <v>120</v>
      </c>
      <c r="H24" s="1666"/>
      <c r="I24" s="915">
        <v>102</v>
      </c>
      <c r="J24" s="1742"/>
    </row>
    <row r="25" spans="1:11" ht="20.25" customHeight="1" x14ac:dyDescent="0.2">
      <c r="A25" s="2757">
        <v>2006</v>
      </c>
      <c r="B25" s="2929"/>
      <c r="C25" s="51">
        <v>238</v>
      </c>
      <c r="D25" s="52"/>
      <c r="E25" s="1741" t="s">
        <v>43</v>
      </c>
      <c r="F25" s="1666"/>
      <c r="G25" s="915">
        <v>120</v>
      </c>
      <c r="H25" s="1724"/>
      <c r="I25" s="915">
        <v>105</v>
      </c>
      <c r="J25" s="1742"/>
    </row>
    <row r="26" spans="1:11" ht="20.25" customHeight="1" x14ac:dyDescent="0.2">
      <c r="A26" s="2757">
        <v>2007</v>
      </c>
      <c r="B26" s="2758"/>
      <c r="C26" s="51">
        <v>203</v>
      </c>
      <c r="D26" s="55"/>
      <c r="E26" s="1741" t="s">
        <v>43</v>
      </c>
      <c r="F26" s="1743"/>
      <c r="G26" s="1724">
        <v>126</v>
      </c>
      <c r="H26" s="1724"/>
      <c r="I26" s="1724">
        <v>114</v>
      </c>
      <c r="J26" s="1744"/>
    </row>
    <row r="27" spans="1:11" ht="20.25" customHeight="1" x14ac:dyDescent="0.2">
      <c r="A27" s="2757">
        <v>2008</v>
      </c>
      <c r="B27" s="2758"/>
      <c r="C27" s="51">
        <v>166</v>
      </c>
      <c r="D27" s="55"/>
      <c r="E27" s="1741" t="s">
        <v>43</v>
      </c>
      <c r="F27" s="1743"/>
      <c r="G27" s="1724">
        <v>127</v>
      </c>
      <c r="H27" s="1724"/>
      <c r="I27" s="1724">
        <v>114</v>
      </c>
      <c r="J27" s="1744"/>
    </row>
    <row r="28" spans="1:11" ht="20.25" customHeight="1" x14ac:dyDescent="0.2">
      <c r="A28" s="2757">
        <v>2009</v>
      </c>
      <c r="B28" s="2758"/>
      <c r="C28" s="51">
        <v>134</v>
      </c>
      <c r="D28" s="55"/>
      <c r="E28" s="1741" t="s">
        <v>43</v>
      </c>
      <c r="F28" s="1743"/>
      <c r="G28" s="1724">
        <v>127</v>
      </c>
      <c r="H28" s="1724"/>
      <c r="I28" s="1724">
        <v>114</v>
      </c>
      <c r="J28" s="1744"/>
    </row>
    <row r="29" spans="1:11" ht="20.25" customHeight="1" x14ac:dyDescent="0.2">
      <c r="A29" s="2757">
        <v>2010</v>
      </c>
      <c r="B29" s="2758"/>
      <c r="C29" s="51">
        <v>110</v>
      </c>
      <c r="D29" s="55"/>
      <c r="E29" s="1741" t="s">
        <v>43</v>
      </c>
      <c r="F29" s="1743"/>
      <c r="G29" s="1724">
        <v>136</v>
      </c>
      <c r="H29" s="1724"/>
      <c r="I29" s="1724">
        <v>150</v>
      </c>
      <c r="J29" s="1744"/>
    </row>
    <row r="30" spans="1:11" ht="20.25" customHeight="1" x14ac:dyDescent="0.2">
      <c r="A30" s="2757">
        <v>2011</v>
      </c>
      <c r="B30" s="2758"/>
      <c r="C30" s="57">
        <v>97</v>
      </c>
      <c r="D30" s="58"/>
      <c r="E30" s="1745" t="s">
        <v>43</v>
      </c>
      <c r="F30" s="1746"/>
      <c r="G30" s="1724">
        <v>137</v>
      </c>
      <c r="H30" s="1724"/>
      <c r="I30" s="1724">
        <v>150</v>
      </c>
      <c r="J30" s="1744"/>
    </row>
    <row r="31" spans="1:11" ht="20.25" customHeight="1" x14ac:dyDescent="0.2">
      <c r="A31" s="2757">
        <v>2012</v>
      </c>
      <c r="B31" s="2758"/>
      <c r="C31" s="57">
        <v>74</v>
      </c>
      <c r="D31" s="58"/>
      <c r="E31" s="1745" t="s">
        <v>43</v>
      </c>
      <c r="F31" s="1746"/>
      <c r="G31" s="1724">
        <v>139</v>
      </c>
      <c r="H31" s="1724"/>
      <c r="I31" s="1724">
        <v>150</v>
      </c>
      <c r="J31" s="1744"/>
    </row>
    <row r="32" spans="1:11" ht="20.25" customHeight="1" thickBot="1" x14ac:dyDescent="0.25">
      <c r="A32" s="2927">
        <v>2013</v>
      </c>
      <c r="B32" s="2928"/>
      <c r="C32" s="896">
        <v>61</v>
      </c>
      <c r="D32" s="897"/>
      <c r="E32" s="1747" t="s">
        <v>43</v>
      </c>
      <c r="F32" s="897"/>
      <c r="G32" s="1748">
        <v>134</v>
      </c>
      <c r="H32" s="1748"/>
      <c r="I32" s="1748">
        <v>150</v>
      </c>
      <c r="J32" s="1749"/>
    </row>
    <row r="33" spans="1:15" ht="15.75" customHeight="1" x14ac:dyDescent="0.2">
      <c r="A33" s="21"/>
      <c r="B33" s="21"/>
      <c r="C33" s="22"/>
      <c r="D33" s="22"/>
      <c r="E33" s="22"/>
      <c r="F33" s="22"/>
      <c r="G33" s="22"/>
      <c r="H33" s="22"/>
      <c r="I33" s="22"/>
      <c r="J33" s="22"/>
    </row>
    <row r="34" spans="1:15" x14ac:dyDescent="0.2">
      <c r="A34" s="60" t="s">
        <v>44</v>
      </c>
      <c r="B34" s="60"/>
      <c r="C34" s="22"/>
      <c r="D34" s="22"/>
      <c r="E34" s="22"/>
      <c r="F34" s="22"/>
      <c r="G34" s="22"/>
      <c r="H34" s="22"/>
      <c r="I34" s="22"/>
      <c r="J34" s="22"/>
      <c r="K34" s="24"/>
      <c r="L34" s="24"/>
      <c r="M34" s="24"/>
      <c r="N34" s="24"/>
      <c r="O34" s="25"/>
    </row>
    <row r="35" spans="1:15" ht="12.75" customHeight="1" x14ac:dyDescent="0.2">
      <c r="A35" s="60" t="s">
        <v>45</v>
      </c>
      <c r="B35" s="60"/>
      <c r="C35" s="22"/>
      <c r="D35" s="22"/>
      <c r="E35" s="22"/>
      <c r="F35" s="22"/>
      <c r="G35" s="22"/>
      <c r="H35" s="22"/>
      <c r="I35" s="22"/>
      <c r="J35" s="22"/>
    </row>
    <row r="36" spans="1:15" ht="12.75" customHeight="1" x14ac:dyDescent="0.2">
      <c r="A36" s="60" t="s">
        <v>46</v>
      </c>
      <c r="B36" s="60"/>
      <c r="C36" s="22"/>
      <c r="D36" s="22"/>
      <c r="E36" s="22"/>
      <c r="F36" s="22"/>
      <c r="G36" s="22"/>
      <c r="H36" s="22"/>
      <c r="I36" s="22"/>
      <c r="J36" s="22"/>
    </row>
    <row r="37" spans="1:15" ht="12.75" customHeight="1" x14ac:dyDescent="0.2">
      <c r="A37" s="60" t="s">
        <v>47</v>
      </c>
      <c r="B37" s="60"/>
      <c r="C37" s="22"/>
      <c r="D37" s="22"/>
      <c r="E37" s="22"/>
      <c r="F37" s="22"/>
      <c r="G37" s="22"/>
      <c r="H37" s="22"/>
      <c r="I37" s="22"/>
      <c r="J37" s="22"/>
    </row>
    <row r="38" spans="1:15" x14ac:dyDescent="0.2">
      <c r="A38" s="60" t="s">
        <v>48</v>
      </c>
    </row>
    <row r="39" spans="1:15" x14ac:dyDescent="0.2">
      <c r="A39" s="61" t="s">
        <v>49</v>
      </c>
    </row>
  </sheetData>
  <mergeCells count="28">
    <mergeCell ref="A22:B22"/>
    <mergeCell ref="A23:B23"/>
    <mergeCell ref="A24:B24"/>
    <mergeCell ref="A25:B25"/>
    <mergeCell ref="A26:B26"/>
    <mergeCell ref="A32:B32"/>
    <mergeCell ref="A21:B21"/>
    <mergeCell ref="A12:B12"/>
    <mergeCell ref="A13:B13"/>
    <mergeCell ref="A14:B14"/>
    <mergeCell ref="A15:B15"/>
    <mergeCell ref="A16:B16"/>
    <mergeCell ref="A17:B17"/>
    <mergeCell ref="A18:B18"/>
    <mergeCell ref="A19:B19"/>
    <mergeCell ref="A20:B20"/>
    <mergeCell ref="A27:B27"/>
    <mergeCell ref="A28:B28"/>
    <mergeCell ref="A29:B29"/>
    <mergeCell ref="A30:B30"/>
    <mergeCell ref="A31:B31"/>
    <mergeCell ref="E8:F8"/>
    <mergeCell ref="E9:F9"/>
    <mergeCell ref="A11:B11"/>
    <mergeCell ref="A5:B9"/>
    <mergeCell ref="C5:D9"/>
    <mergeCell ref="A10:B10"/>
    <mergeCell ref="E5:J6"/>
  </mergeCells>
  <printOptions horizontalCentered="1"/>
  <pageMargins left="0.7" right="0.7" top="0.75" bottom="0.75" header="0.3" footer="0.3"/>
  <pageSetup scale="72"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pageSetUpPr fitToPage="1"/>
  </sheetPr>
  <dimension ref="A1:U68"/>
  <sheetViews>
    <sheetView workbookViewId="0"/>
  </sheetViews>
  <sheetFormatPr defaultRowHeight="12.75" x14ac:dyDescent="0.2"/>
  <cols>
    <col min="1" max="1" width="10.140625" customWidth="1"/>
    <col min="2" max="2" width="2.7109375" customWidth="1"/>
    <col min="3" max="3" width="8.5703125" customWidth="1"/>
    <col min="4" max="4" width="4.42578125" customWidth="1"/>
    <col min="5" max="5" width="2.7109375" customWidth="1"/>
    <col min="6" max="6" width="10.7109375" customWidth="1"/>
    <col min="7" max="7" width="5.7109375" customWidth="1"/>
    <col min="8" max="9" width="4.7109375" customWidth="1"/>
    <col min="10" max="10" width="5.5703125" customWidth="1"/>
    <col min="11" max="11" width="10.85546875" customWidth="1"/>
    <col min="12" max="12" width="5.7109375" customWidth="1"/>
    <col min="13" max="13" width="7" customWidth="1"/>
    <col min="14" max="14" width="3.5703125" customWidth="1"/>
    <col min="15" max="15" width="3.85546875" customWidth="1"/>
    <col min="16" max="16" width="10.7109375" customWidth="1"/>
    <col min="17" max="17" width="5.7109375" customWidth="1"/>
    <col min="18" max="18" width="12.7109375" customWidth="1"/>
    <col min="19" max="19" width="5.7109375" customWidth="1"/>
  </cols>
  <sheetData>
    <row r="1" spans="1:19" x14ac:dyDescent="0.2">
      <c r="A1" s="1590"/>
      <c r="B1" s="1591"/>
      <c r="C1" s="1591"/>
      <c r="D1" s="1591"/>
      <c r="E1" s="1591"/>
      <c r="F1" s="1591"/>
      <c r="G1" s="1591"/>
      <c r="H1" s="1591"/>
      <c r="I1" s="1591"/>
      <c r="J1" s="1591"/>
      <c r="K1" s="1591"/>
      <c r="L1" s="1591"/>
      <c r="M1" s="1591"/>
      <c r="N1" s="1591"/>
      <c r="O1" s="1591"/>
      <c r="P1" s="1591"/>
      <c r="Q1" s="1591"/>
      <c r="R1" s="1591"/>
      <c r="S1" s="1592"/>
    </row>
    <row r="2" spans="1:19" ht="23.25" x14ac:dyDescent="0.35">
      <c r="A2" s="2281" t="s">
        <v>613</v>
      </c>
      <c r="B2" s="2282"/>
      <c r="C2" s="2282"/>
      <c r="D2" s="2282"/>
      <c r="E2" s="2282"/>
      <c r="F2" s="2282"/>
      <c r="G2" s="2282"/>
      <c r="H2" s="2282"/>
      <c r="I2" s="2282"/>
      <c r="J2" s="2282"/>
      <c r="K2" s="2282"/>
      <c r="L2" s="2282"/>
      <c r="M2" s="2282"/>
      <c r="N2" s="2282"/>
      <c r="O2" s="2282"/>
      <c r="P2" s="2282"/>
      <c r="Q2" s="2282"/>
      <c r="R2" s="2282"/>
      <c r="S2" s="2421"/>
    </row>
    <row r="3" spans="1:19" ht="20.25" x14ac:dyDescent="0.2">
      <c r="A3" s="2273" t="s">
        <v>1014</v>
      </c>
      <c r="B3" s="2274"/>
      <c r="C3" s="2274"/>
      <c r="D3" s="2274"/>
      <c r="E3" s="2274"/>
      <c r="F3" s="2274"/>
      <c r="G3" s="2274"/>
      <c r="H3" s="2274"/>
      <c r="I3" s="2274"/>
      <c r="J3" s="2274"/>
      <c r="K3" s="2274"/>
      <c r="L3" s="2274"/>
      <c r="M3" s="2274"/>
      <c r="N3" s="2274"/>
      <c r="O3" s="2274"/>
      <c r="P3" s="2274"/>
      <c r="Q3" s="2274"/>
      <c r="R3" s="2274"/>
      <c r="S3" s="2275"/>
    </row>
    <row r="4" spans="1:19" ht="20.25" x14ac:dyDescent="0.2">
      <c r="A4" s="2273" t="s">
        <v>11</v>
      </c>
      <c r="B4" s="2274"/>
      <c r="C4" s="2274"/>
      <c r="D4" s="2274"/>
      <c r="E4" s="2274"/>
      <c r="F4" s="2274"/>
      <c r="G4" s="2274"/>
      <c r="H4" s="2274"/>
      <c r="I4" s="2274"/>
      <c r="J4" s="2274"/>
      <c r="K4" s="2274"/>
      <c r="L4" s="2274"/>
      <c r="M4" s="2274"/>
      <c r="N4" s="2274"/>
      <c r="O4" s="2274"/>
      <c r="P4" s="2274"/>
      <c r="Q4" s="2274"/>
      <c r="R4" s="2274"/>
      <c r="S4" s="2275"/>
    </row>
    <row r="5" spans="1:19" ht="16.350000000000001" customHeight="1" x14ac:dyDescent="0.2">
      <c r="A5" s="1593"/>
      <c r="B5" s="1574"/>
      <c r="C5" s="1574"/>
      <c r="D5" s="1574"/>
      <c r="E5" s="1574"/>
      <c r="F5" s="1574"/>
      <c r="G5" s="1574"/>
      <c r="H5" s="1574"/>
      <c r="I5" s="1574"/>
      <c r="J5" s="1574"/>
      <c r="K5" s="1574"/>
      <c r="L5" s="1574"/>
      <c r="M5" s="1574"/>
      <c r="N5" s="1574"/>
      <c r="O5" s="1574"/>
      <c r="P5" s="1574"/>
      <c r="Q5" s="1574"/>
      <c r="R5" s="1574"/>
      <c r="S5" s="1594"/>
    </row>
    <row r="6" spans="1:19" ht="15" x14ac:dyDescent="0.25">
      <c r="A6" s="2846" t="s">
        <v>62</v>
      </c>
      <c r="B6" s="2848"/>
      <c r="C6" s="2936" t="s">
        <v>614</v>
      </c>
      <c r="D6" s="2915"/>
      <c r="E6" s="2915"/>
      <c r="F6" s="2937" t="s">
        <v>12</v>
      </c>
      <c r="G6" s="2938"/>
      <c r="H6" s="2939" t="s">
        <v>615</v>
      </c>
      <c r="I6" s="2937"/>
      <c r="J6" s="2937"/>
      <c r="K6" s="2937"/>
      <c r="L6" s="2938"/>
      <c r="M6" s="2939" t="s">
        <v>616</v>
      </c>
      <c r="N6" s="2937"/>
      <c r="O6" s="2937"/>
      <c r="P6" s="1703"/>
      <c r="Q6" s="1703"/>
      <c r="R6" s="2930" t="s">
        <v>835</v>
      </c>
      <c r="S6" s="2931"/>
    </row>
    <row r="7" spans="1:19" ht="15" x14ac:dyDescent="0.2">
      <c r="A7" s="2846"/>
      <c r="B7" s="2848"/>
      <c r="C7" s="2936" t="s">
        <v>617</v>
      </c>
      <c r="D7" s="2915"/>
      <c r="E7" s="2915"/>
      <c r="F7" s="2915" t="s">
        <v>618</v>
      </c>
      <c r="G7" s="2915"/>
      <c r="H7" s="2914" t="s">
        <v>837</v>
      </c>
      <c r="I7" s="2915"/>
      <c r="J7" s="2915"/>
      <c r="K7" s="2915" t="s">
        <v>618</v>
      </c>
      <c r="L7" s="2915"/>
      <c r="M7" s="2914" t="s">
        <v>619</v>
      </c>
      <c r="N7" s="2915"/>
      <c r="O7" s="2915"/>
      <c r="P7" s="2915" t="s">
        <v>618</v>
      </c>
      <c r="Q7" s="2915"/>
      <c r="R7" s="2930"/>
      <c r="S7" s="2931"/>
    </row>
    <row r="8" spans="1:19" ht="15" x14ac:dyDescent="0.2">
      <c r="A8" s="2846"/>
      <c r="B8" s="2848"/>
      <c r="C8" s="2936" t="s">
        <v>620</v>
      </c>
      <c r="D8" s="2915"/>
      <c r="E8" s="2915"/>
      <c r="F8" s="2915" t="s">
        <v>621</v>
      </c>
      <c r="G8" s="2915"/>
      <c r="H8" s="2914" t="s">
        <v>838</v>
      </c>
      <c r="I8" s="2915"/>
      <c r="J8" s="2915"/>
      <c r="K8" s="2915" t="s">
        <v>622</v>
      </c>
      <c r="L8" s="2915"/>
      <c r="M8" s="2914" t="s">
        <v>623</v>
      </c>
      <c r="N8" s="2915"/>
      <c r="O8" s="2915"/>
      <c r="P8" s="2915" t="s">
        <v>624</v>
      </c>
      <c r="Q8" s="2915"/>
      <c r="R8" s="2930"/>
      <c r="S8" s="2931"/>
    </row>
    <row r="9" spans="1:19" ht="21" customHeight="1" thickBot="1" x14ac:dyDescent="0.25">
      <c r="A9" s="2849"/>
      <c r="B9" s="2851"/>
      <c r="C9" s="2940" t="s">
        <v>836</v>
      </c>
      <c r="D9" s="2941"/>
      <c r="E9" s="2241"/>
      <c r="F9" s="2942" t="s">
        <v>625</v>
      </c>
      <c r="G9" s="2942"/>
      <c r="H9" s="2934" t="s">
        <v>833</v>
      </c>
      <c r="I9" s="2935"/>
      <c r="J9" s="2935"/>
      <c r="K9" s="2943" t="s">
        <v>626</v>
      </c>
      <c r="L9" s="2944"/>
      <c r="M9" s="2934" t="s">
        <v>834</v>
      </c>
      <c r="N9" s="2935"/>
      <c r="O9" s="2935"/>
      <c r="P9" s="2942" t="s">
        <v>21</v>
      </c>
      <c r="Q9" s="2945"/>
      <c r="R9" s="2932"/>
      <c r="S9" s="2933"/>
    </row>
    <row r="10" spans="1:19" s="777" customFormat="1" ht="26.25" customHeight="1" x14ac:dyDescent="0.2">
      <c r="A10" s="2757" t="s">
        <v>627</v>
      </c>
      <c r="B10" s="2758"/>
      <c r="C10" s="1737">
        <v>7</v>
      </c>
      <c r="D10" s="1738"/>
      <c r="E10" s="1721"/>
      <c r="F10" s="1722">
        <v>2611.3000000000002</v>
      </c>
      <c r="G10" s="774"/>
      <c r="H10" s="1103"/>
      <c r="I10" s="1720" t="s">
        <v>166</v>
      </c>
      <c r="J10" s="1721"/>
      <c r="K10" s="1720" t="s">
        <v>166</v>
      </c>
      <c r="L10" s="775"/>
      <c r="M10" s="447">
        <v>7</v>
      </c>
      <c r="N10" s="447"/>
      <c r="O10" s="1721"/>
      <c r="P10" s="1722">
        <v>2611.3000000000002</v>
      </c>
      <c r="Q10" s="774"/>
      <c r="R10" s="1723">
        <v>165</v>
      </c>
      <c r="S10" s="776"/>
    </row>
    <row r="11" spans="1:19" ht="21.75" customHeight="1" x14ac:dyDescent="0.2">
      <c r="A11" s="2757">
        <v>1995</v>
      </c>
      <c r="B11" s="2929"/>
      <c r="C11" s="1737">
        <v>9</v>
      </c>
      <c r="D11" s="1738"/>
      <c r="E11" s="1721"/>
      <c r="F11" s="913">
        <v>4346.4230100000004</v>
      </c>
      <c r="G11" s="774"/>
      <c r="H11" s="1103"/>
      <c r="I11" s="1720" t="s">
        <v>166</v>
      </c>
      <c r="J11" s="1721"/>
      <c r="K11" s="1720" t="s">
        <v>166</v>
      </c>
      <c r="L11" s="775"/>
      <c r="M11" s="447">
        <v>9</v>
      </c>
      <c r="N11" s="447" t="s">
        <v>15</v>
      </c>
      <c r="O11" s="1721"/>
      <c r="P11" s="913">
        <v>4346.4230100000004</v>
      </c>
      <c r="Q11" s="774"/>
      <c r="R11" s="1723" t="s">
        <v>166</v>
      </c>
      <c r="S11" s="776"/>
    </row>
    <row r="12" spans="1:19" ht="21.75" customHeight="1" x14ac:dyDescent="0.2">
      <c r="A12" s="2757">
        <v>1996</v>
      </c>
      <c r="B12" s="2929"/>
      <c r="C12" s="1737">
        <v>12</v>
      </c>
      <c r="D12" s="1738"/>
      <c r="E12" s="1721"/>
      <c r="F12" s="913">
        <v>4021.7590700000001</v>
      </c>
      <c r="G12" s="774"/>
      <c r="H12" s="1103"/>
      <c r="I12" s="1720" t="s">
        <v>166</v>
      </c>
      <c r="J12" s="1721"/>
      <c r="K12" s="1720" t="s">
        <v>166</v>
      </c>
      <c r="L12" s="775"/>
      <c r="M12" s="447">
        <v>12</v>
      </c>
      <c r="N12" s="447" t="s">
        <v>15</v>
      </c>
      <c r="O12" s="1721"/>
      <c r="P12" s="913">
        <v>4021.7590700000001</v>
      </c>
      <c r="Q12" s="774"/>
      <c r="R12" s="1723" t="s">
        <v>166</v>
      </c>
      <c r="S12" s="776"/>
    </row>
    <row r="13" spans="1:19" ht="21.75" customHeight="1" x14ac:dyDescent="0.2">
      <c r="A13" s="2757">
        <v>1997</v>
      </c>
      <c r="B13" s="2929"/>
      <c r="C13" s="1737">
        <v>14</v>
      </c>
      <c r="D13" s="1738"/>
      <c r="E13" s="1721"/>
      <c r="F13" s="913">
        <v>4494.0807299999997</v>
      </c>
      <c r="G13" s="774"/>
      <c r="H13" s="1103"/>
      <c r="I13" s="1720" t="s">
        <v>166</v>
      </c>
      <c r="J13" s="1721"/>
      <c r="K13" s="1720" t="s">
        <v>166</v>
      </c>
      <c r="L13" s="775"/>
      <c r="M13" s="447">
        <v>14</v>
      </c>
      <c r="N13" s="447" t="s">
        <v>15</v>
      </c>
      <c r="O13" s="1721"/>
      <c r="P13" s="913">
        <v>4494.0807299999997</v>
      </c>
      <c r="Q13" s="774"/>
      <c r="R13" s="1723" t="s">
        <v>166</v>
      </c>
      <c r="S13" s="776"/>
    </row>
    <row r="14" spans="1:19" ht="21.75" customHeight="1" x14ac:dyDescent="0.2">
      <c r="A14" s="2757">
        <v>1998</v>
      </c>
      <c r="B14" s="2929"/>
      <c r="C14" s="1737">
        <v>18</v>
      </c>
      <c r="D14" s="1738"/>
      <c r="E14" s="1721"/>
      <c r="F14" s="913">
        <v>5437.6009400000003</v>
      </c>
      <c r="G14" s="774"/>
      <c r="H14" s="1103"/>
      <c r="I14" s="1720" t="s">
        <v>166</v>
      </c>
      <c r="J14" s="1721"/>
      <c r="K14" s="1720" t="s">
        <v>166</v>
      </c>
      <c r="L14" s="775"/>
      <c r="M14" s="447">
        <v>18</v>
      </c>
      <c r="N14" s="447" t="s">
        <v>15</v>
      </c>
      <c r="O14" s="1721"/>
      <c r="P14" s="913">
        <v>5437.6009400000003</v>
      </c>
      <c r="Q14" s="774"/>
      <c r="R14" s="1723">
        <v>3175.5</v>
      </c>
      <c r="S14" s="776"/>
    </row>
    <row r="15" spans="1:19" ht="21.75" customHeight="1" x14ac:dyDescent="0.2">
      <c r="A15" s="2757">
        <v>1999</v>
      </c>
      <c r="B15" s="2929"/>
      <c r="C15" s="1737">
        <v>21</v>
      </c>
      <c r="D15" s="1738"/>
      <c r="E15" s="1721"/>
      <c r="F15" s="913">
        <v>19219.670979999999</v>
      </c>
      <c r="G15" s="774"/>
      <c r="H15" s="1103"/>
      <c r="I15" s="1750">
        <v>1</v>
      </c>
      <c r="J15" s="1721"/>
      <c r="K15" s="1722">
        <v>14150</v>
      </c>
      <c r="L15" s="775"/>
      <c r="M15" s="447">
        <v>20</v>
      </c>
      <c r="N15" s="447" t="s">
        <v>15</v>
      </c>
      <c r="O15" s="1721"/>
      <c r="P15" s="913">
        <v>5069.670979999999</v>
      </c>
      <c r="Q15" s="774"/>
      <c r="R15" s="1723" t="s">
        <v>166</v>
      </c>
      <c r="S15" s="776"/>
    </row>
    <row r="16" spans="1:19" ht="21.75" customHeight="1" x14ac:dyDescent="0.2">
      <c r="A16" s="2757">
        <v>2000</v>
      </c>
      <c r="B16" s="2929"/>
      <c r="C16" s="1737">
        <v>21</v>
      </c>
      <c r="D16" s="1738"/>
      <c r="E16" s="1721"/>
      <c r="F16" s="913">
        <v>91032.629679999998</v>
      </c>
      <c r="G16" s="774"/>
      <c r="H16" s="1103"/>
      <c r="I16" s="1750">
        <v>2</v>
      </c>
      <c r="J16" s="1721"/>
      <c r="K16" s="1751">
        <v>86513.600000000006</v>
      </c>
      <c r="L16" s="775"/>
      <c r="M16" s="447">
        <v>19</v>
      </c>
      <c r="N16" s="447" t="s">
        <v>15</v>
      </c>
      <c r="O16" s="1721"/>
      <c r="P16" s="913">
        <v>4519</v>
      </c>
      <c r="Q16" s="774"/>
      <c r="R16" s="1723" t="s">
        <v>166</v>
      </c>
      <c r="S16" s="776"/>
    </row>
    <row r="17" spans="1:21" ht="21.75" customHeight="1" x14ac:dyDescent="0.2">
      <c r="A17" s="2757">
        <v>2001</v>
      </c>
      <c r="B17" s="2929"/>
      <c r="C17" s="1737">
        <v>22</v>
      </c>
      <c r="D17" s="1738"/>
      <c r="E17" s="1721"/>
      <c r="F17" s="913">
        <v>4526.33457</v>
      </c>
      <c r="G17" s="774"/>
      <c r="H17" s="1103"/>
      <c r="I17" s="1750">
        <v>1</v>
      </c>
      <c r="J17" s="1725" t="s">
        <v>628</v>
      </c>
      <c r="K17" s="1751">
        <v>53.4</v>
      </c>
      <c r="L17" s="775"/>
      <c r="M17" s="447">
        <v>22</v>
      </c>
      <c r="N17" s="447" t="s">
        <v>15</v>
      </c>
      <c r="O17" s="1721"/>
      <c r="P17" s="913">
        <v>4472.8999999999996</v>
      </c>
      <c r="Q17" s="774"/>
      <c r="R17" s="1723" t="s">
        <v>166</v>
      </c>
      <c r="S17" s="776"/>
    </row>
    <row r="18" spans="1:21" ht="21.75" customHeight="1" x14ac:dyDescent="0.2">
      <c r="A18" s="2757">
        <v>2002</v>
      </c>
      <c r="B18" s="2929"/>
      <c r="C18" s="1737">
        <v>23</v>
      </c>
      <c r="D18" s="1738"/>
      <c r="E18" s="1721"/>
      <c r="F18" s="913">
        <v>4893.8999999999996</v>
      </c>
      <c r="G18" s="774"/>
      <c r="H18" s="1103"/>
      <c r="I18" s="1720" t="s">
        <v>166</v>
      </c>
      <c r="J18" s="1721"/>
      <c r="K18" s="1752" t="s">
        <v>166</v>
      </c>
      <c r="L18" s="775"/>
      <c r="M18" s="447">
        <v>23</v>
      </c>
      <c r="N18" s="447" t="s">
        <v>15</v>
      </c>
      <c r="O18" s="1721"/>
      <c r="P18" s="913">
        <v>4893.8999999999996</v>
      </c>
      <c r="Q18" s="774"/>
      <c r="R18" s="1723" t="s">
        <v>166</v>
      </c>
      <c r="S18" s="776"/>
    </row>
    <row r="19" spans="1:21" ht="21.75" customHeight="1" x14ac:dyDescent="0.2">
      <c r="A19" s="2757">
        <v>2003</v>
      </c>
      <c r="B19" s="2929"/>
      <c r="C19" s="1737">
        <v>24</v>
      </c>
      <c r="D19" s="1738"/>
      <c r="E19" s="1721"/>
      <c r="F19" s="913">
        <v>5022.1000000000004</v>
      </c>
      <c r="G19" s="774"/>
      <c r="H19" s="1103"/>
      <c r="I19" s="1750">
        <v>1</v>
      </c>
      <c r="J19" s="1721"/>
      <c r="K19" s="1751">
        <v>230.9</v>
      </c>
      <c r="L19" s="775"/>
      <c r="M19" s="447">
        <v>23</v>
      </c>
      <c r="N19" s="447" t="s">
        <v>15</v>
      </c>
      <c r="O19" s="1721"/>
      <c r="P19" s="913">
        <v>4791.2</v>
      </c>
      <c r="Q19" s="774"/>
      <c r="R19" s="1723" t="s">
        <v>166</v>
      </c>
      <c r="S19" s="776"/>
    </row>
    <row r="20" spans="1:21" ht="21.75" customHeight="1" x14ac:dyDescent="0.2">
      <c r="A20" s="2757">
        <v>2004</v>
      </c>
      <c r="B20" s="2929"/>
      <c r="C20" s="1737">
        <v>27</v>
      </c>
      <c r="D20" s="1738"/>
      <c r="E20" s="1721"/>
      <c r="F20" s="913">
        <v>10120.799999999999</v>
      </c>
      <c r="G20" s="774"/>
      <c r="H20" s="1103"/>
      <c r="I20" s="1750">
        <v>1</v>
      </c>
      <c r="J20" s="1725" t="s">
        <v>628</v>
      </c>
      <c r="K20" s="1752">
        <v>282.2</v>
      </c>
      <c r="L20" s="775"/>
      <c r="M20" s="447">
        <v>27</v>
      </c>
      <c r="N20" s="447" t="s">
        <v>15</v>
      </c>
      <c r="O20" s="1721"/>
      <c r="P20" s="913">
        <v>9838.6</v>
      </c>
      <c r="Q20" s="774"/>
      <c r="R20" s="1723" t="s">
        <v>166</v>
      </c>
      <c r="S20" s="776"/>
    </row>
    <row r="21" spans="1:21" ht="21.75" customHeight="1" x14ac:dyDescent="0.2">
      <c r="A21" s="2757">
        <v>2005</v>
      </c>
      <c r="B21" s="2758"/>
      <c r="C21" s="1737">
        <v>29</v>
      </c>
      <c r="D21" s="1738"/>
      <c r="E21" s="1721"/>
      <c r="F21" s="913">
        <v>13757.7</v>
      </c>
      <c r="G21" s="774"/>
      <c r="H21" s="1103"/>
      <c r="I21" s="1750">
        <v>1</v>
      </c>
      <c r="J21" s="1725" t="s">
        <v>628</v>
      </c>
      <c r="K21" s="1751">
        <v>535</v>
      </c>
      <c r="L21" s="775"/>
      <c r="M21" s="447">
        <v>28</v>
      </c>
      <c r="N21" s="447" t="s">
        <v>15</v>
      </c>
      <c r="O21" s="1726"/>
      <c r="P21" s="913">
        <v>13222.7</v>
      </c>
      <c r="Q21" s="774"/>
      <c r="R21" s="1723" t="s">
        <v>166</v>
      </c>
      <c r="S21" s="776"/>
    </row>
    <row r="22" spans="1:21" ht="21.75" customHeight="1" x14ac:dyDescent="0.2">
      <c r="A22" s="2757">
        <v>2006</v>
      </c>
      <c r="B22" s="2758"/>
      <c r="C22" s="1737">
        <v>33</v>
      </c>
      <c r="D22" s="1738"/>
      <c r="E22" s="1721"/>
      <c r="F22" s="913">
        <v>70096.5</v>
      </c>
      <c r="G22" s="774"/>
      <c r="H22" s="1103"/>
      <c r="I22" s="1750">
        <v>1</v>
      </c>
      <c r="J22" s="1721"/>
      <c r="K22" s="1751">
        <v>176</v>
      </c>
      <c r="L22" s="775"/>
      <c r="M22" s="447">
        <v>32</v>
      </c>
      <c r="N22" s="447" t="s">
        <v>15</v>
      </c>
      <c r="O22" s="1726"/>
      <c r="P22" s="913">
        <v>69920.5</v>
      </c>
      <c r="Q22" s="774"/>
      <c r="R22" s="1723" t="s">
        <v>166</v>
      </c>
      <c r="S22" s="776"/>
    </row>
    <row r="23" spans="1:21" ht="21.75" customHeight="1" x14ac:dyDescent="0.2">
      <c r="A23" s="2757">
        <v>2007</v>
      </c>
      <c r="B23" s="2758"/>
      <c r="C23" s="1737">
        <v>36</v>
      </c>
      <c r="D23" s="1738"/>
      <c r="E23" s="1721"/>
      <c r="F23" s="913">
        <v>71869.5</v>
      </c>
      <c r="G23" s="774"/>
      <c r="H23" s="1103"/>
      <c r="I23" s="1750">
        <v>3</v>
      </c>
      <c r="J23" s="1725" t="s">
        <v>628</v>
      </c>
      <c r="K23" s="1751">
        <v>641.1</v>
      </c>
      <c r="L23" s="775"/>
      <c r="M23" s="447">
        <v>36</v>
      </c>
      <c r="N23" s="447" t="s">
        <v>15</v>
      </c>
      <c r="O23" s="1726"/>
      <c r="P23" s="913">
        <v>71228.399999999994</v>
      </c>
      <c r="Q23" s="774"/>
      <c r="R23" s="1723" t="s">
        <v>166</v>
      </c>
      <c r="S23" s="776"/>
    </row>
    <row r="24" spans="1:21" ht="21.75" customHeight="1" x14ac:dyDescent="0.2">
      <c r="A24" s="2757">
        <v>2008</v>
      </c>
      <c r="B24" s="2758"/>
      <c r="C24" s="1737">
        <v>42</v>
      </c>
      <c r="D24" s="1738"/>
      <c r="E24" s="1721"/>
      <c r="F24" s="913">
        <v>84623.4</v>
      </c>
      <c r="G24" s="774"/>
      <c r="H24" s="1103"/>
      <c r="I24" s="1750">
        <v>5</v>
      </c>
      <c r="J24" s="1725" t="s">
        <v>629</v>
      </c>
      <c r="K24" s="1751">
        <v>5810.3</v>
      </c>
      <c r="L24" s="775"/>
      <c r="M24" s="447">
        <v>40</v>
      </c>
      <c r="N24" s="447" t="s">
        <v>15</v>
      </c>
      <c r="O24" s="1726"/>
      <c r="P24" s="913">
        <v>78813.100000000006</v>
      </c>
      <c r="Q24" s="774"/>
      <c r="R24" s="1723" t="s">
        <v>166</v>
      </c>
      <c r="S24" s="776"/>
    </row>
    <row r="25" spans="1:21" ht="21.75" customHeight="1" x14ac:dyDescent="0.2">
      <c r="A25" s="2757">
        <v>2009</v>
      </c>
      <c r="B25" s="2758"/>
      <c r="C25" s="1737">
        <v>43</v>
      </c>
      <c r="D25" s="1725" t="s">
        <v>630</v>
      </c>
      <c r="E25" s="1721"/>
      <c r="F25" s="913">
        <v>85636.5</v>
      </c>
      <c r="G25" s="774"/>
      <c r="H25" s="1103"/>
      <c r="I25" s="1750">
        <v>4</v>
      </c>
      <c r="J25" s="1725" t="s">
        <v>628</v>
      </c>
      <c r="K25" s="1751">
        <v>7308.7</v>
      </c>
      <c r="L25" s="775"/>
      <c r="M25" s="447">
        <v>41</v>
      </c>
      <c r="N25" s="447" t="s">
        <v>15</v>
      </c>
      <c r="O25" s="1726"/>
      <c r="P25" s="913">
        <v>78327.8</v>
      </c>
      <c r="Q25" s="774"/>
      <c r="R25" s="1723" t="s">
        <v>166</v>
      </c>
      <c r="S25" s="776"/>
    </row>
    <row r="26" spans="1:21" s="777" customFormat="1" ht="21.75" customHeight="1" x14ac:dyDescent="0.2">
      <c r="A26" s="2757">
        <v>2010</v>
      </c>
      <c r="B26" s="2758"/>
      <c r="C26" s="1737">
        <v>50</v>
      </c>
      <c r="D26" s="1727" t="s">
        <v>15</v>
      </c>
      <c r="E26" s="1721"/>
      <c r="F26" s="913">
        <v>97083.3</v>
      </c>
      <c r="G26" s="774"/>
      <c r="H26" s="1103"/>
      <c r="I26" s="1750">
        <v>7</v>
      </c>
      <c r="J26" s="1725" t="s">
        <v>631</v>
      </c>
      <c r="K26" s="1751">
        <v>10412.928</v>
      </c>
      <c r="L26" s="775"/>
      <c r="M26" s="447">
        <v>44</v>
      </c>
      <c r="N26" s="447" t="s">
        <v>15</v>
      </c>
      <c r="O26" s="1726" t="s">
        <v>15</v>
      </c>
      <c r="P26" s="913">
        <f>+F26-K26</f>
        <v>86670.372000000003</v>
      </c>
      <c r="Q26" s="774"/>
      <c r="R26" s="1723" t="s">
        <v>166</v>
      </c>
      <c r="S26" s="776"/>
    </row>
    <row r="27" spans="1:21" ht="21.75" customHeight="1" x14ac:dyDescent="0.2">
      <c r="A27" s="2757">
        <v>2011</v>
      </c>
      <c r="B27" s="2758"/>
      <c r="C27" s="1737">
        <v>49</v>
      </c>
      <c r="D27" s="1727" t="s">
        <v>15</v>
      </c>
      <c r="E27" s="1721"/>
      <c r="F27" s="913">
        <v>114325.8</v>
      </c>
      <c r="G27" s="774"/>
      <c r="H27" s="1103"/>
      <c r="I27" s="1750">
        <v>5</v>
      </c>
      <c r="J27" s="1725" t="s">
        <v>629</v>
      </c>
      <c r="K27" s="1751">
        <v>14309.5</v>
      </c>
      <c r="L27" s="775"/>
      <c r="M27" s="447">
        <v>47</v>
      </c>
      <c r="N27" s="447" t="s">
        <v>15</v>
      </c>
      <c r="O27" s="1726" t="s">
        <v>15</v>
      </c>
      <c r="P27" s="913">
        <f>+F27-K27</f>
        <v>100016.3</v>
      </c>
      <c r="Q27" s="774"/>
      <c r="R27" s="1723" t="s">
        <v>166</v>
      </c>
      <c r="S27" s="776"/>
    </row>
    <row r="28" spans="1:21" ht="21.75" customHeight="1" x14ac:dyDescent="0.2">
      <c r="A28" s="2757">
        <v>2012</v>
      </c>
      <c r="B28" s="2758"/>
      <c r="C28" s="1753">
        <v>49</v>
      </c>
      <c r="D28" s="1750"/>
      <c r="E28" s="1727"/>
      <c r="F28" s="913">
        <v>95067.6</v>
      </c>
      <c r="G28" s="774"/>
      <c r="H28" s="1103"/>
      <c r="I28" s="1750">
        <v>5</v>
      </c>
      <c r="J28" s="1727" t="s">
        <v>15</v>
      </c>
      <c r="K28" s="1751">
        <v>1017.7</v>
      </c>
      <c r="L28" s="775"/>
      <c r="M28" s="447">
        <v>44</v>
      </c>
      <c r="N28" s="447"/>
      <c r="O28" s="1726"/>
      <c r="P28" s="913">
        <f>+F28-K28</f>
        <v>94049.900000000009</v>
      </c>
      <c r="Q28" s="774"/>
      <c r="R28" s="1723" t="s">
        <v>166</v>
      </c>
      <c r="S28" s="776"/>
    </row>
    <row r="29" spans="1:21" ht="21.75" customHeight="1" x14ac:dyDescent="0.2">
      <c r="A29" s="2757">
        <v>2013</v>
      </c>
      <c r="B29" s="2758"/>
      <c r="C29" s="1753">
        <v>49</v>
      </c>
      <c r="D29" s="1750"/>
      <c r="E29" s="1727"/>
      <c r="F29" s="913">
        <v>89197.9</v>
      </c>
      <c r="G29" s="774"/>
      <c r="H29" s="1103"/>
      <c r="I29" s="1754" t="s">
        <v>166</v>
      </c>
      <c r="J29" s="1727"/>
      <c r="K29" s="1755" t="s">
        <v>166</v>
      </c>
      <c r="L29" s="775"/>
      <c r="M29" s="1728" t="s">
        <v>166</v>
      </c>
      <c r="N29" s="447"/>
      <c r="O29" s="1756"/>
      <c r="P29" s="1729" t="s">
        <v>166</v>
      </c>
      <c r="Q29" s="774"/>
      <c r="R29" s="1723" t="s">
        <v>166</v>
      </c>
      <c r="S29" s="776"/>
    </row>
    <row r="30" spans="1:21" ht="21.75" customHeight="1" thickBot="1" x14ac:dyDescent="0.25">
      <c r="A30" s="1093" t="s">
        <v>52</v>
      </c>
      <c r="B30" s="1094" t="s">
        <v>632</v>
      </c>
      <c r="C30" s="1739">
        <v>76</v>
      </c>
      <c r="D30" s="1740"/>
      <c r="E30" s="1731"/>
      <c r="F30" s="1732">
        <f>SUM(F10:F29)</f>
        <v>877384.79898000008</v>
      </c>
      <c r="G30" s="1095"/>
      <c r="H30" s="1104"/>
      <c r="I30" s="1730">
        <v>37</v>
      </c>
      <c r="J30" s="1731"/>
      <c r="K30" s="1732">
        <f>SUM(K10:K28)</f>
        <v>141441.32800000001</v>
      </c>
      <c r="L30" s="1096"/>
      <c r="M30" s="1733">
        <v>63</v>
      </c>
      <c r="N30" s="1733" t="s">
        <v>15</v>
      </c>
      <c r="O30" s="1731"/>
      <c r="P30" s="1734">
        <f>+F30-K30</f>
        <v>735943.4709800001</v>
      </c>
      <c r="Q30" s="1095"/>
      <c r="R30" s="1735">
        <v>3340.5</v>
      </c>
      <c r="S30" s="1736" t="s">
        <v>633</v>
      </c>
      <c r="U30" t="s">
        <v>15</v>
      </c>
    </row>
    <row r="31" spans="1:21" ht="12.75" customHeight="1" x14ac:dyDescent="0.2">
      <c r="A31" s="778"/>
      <c r="B31" s="778"/>
      <c r="C31" s="779"/>
      <c r="D31" s="779"/>
      <c r="E31" s="779"/>
      <c r="F31" s="779"/>
      <c r="G31" s="780"/>
      <c r="H31" s="779"/>
      <c r="I31" s="779"/>
      <c r="J31" s="779"/>
      <c r="K31" s="779"/>
      <c r="L31" s="780"/>
      <c r="M31" s="779"/>
      <c r="N31" s="779"/>
      <c r="O31" s="779"/>
      <c r="P31" s="779"/>
      <c r="Q31" s="780"/>
      <c r="R31" s="779"/>
      <c r="S31" s="780"/>
    </row>
    <row r="32" spans="1:21" ht="12.75" customHeight="1" x14ac:dyDescent="0.2">
      <c r="A32" s="61" t="s">
        <v>634</v>
      </c>
      <c r="B32" s="61"/>
      <c r="C32" s="228"/>
      <c r="D32" s="228"/>
      <c r="E32" s="228"/>
      <c r="F32" s="781"/>
      <c r="G32" s="574"/>
      <c r="H32" s="574"/>
      <c r="I32" s="574"/>
      <c r="J32" s="574"/>
      <c r="K32" s="574"/>
      <c r="L32" s="574"/>
      <c r="M32" s="574"/>
      <c r="N32" s="574"/>
      <c r="O32" s="574"/>
      <c r="P32" s="782"/>
      <c r="Q32" s="574"/>
      <c r="R32" s="781"/>
      <c r="S32" s="574"/>
    </row>
    <row r="33" spans="1:19" ht="12.75" customHeight="1" x14ac:dyDescent="0.2">
      <c r="A33" s="61" t="s">
        <v>648</v>
      </c>
      <c r="B33" s="61"/>
      <c r="C33" s="228"/>
      <c r="D33" s="228"/>
      <c r="E33" s="228"/>
      <c r="F33" s="781"/>
      <c r="G33" s="574"/>
      <c r="H33" s="574"/>
      <c r="I33" s="574"/>
      <c r="J33" s="574"/>
      <c r="K33" s="574"/>
      <c r="L33" s="574"/>
      <c r="M33" s="574"/>
      <c r="N33" s="574"/>
      <c r="O33" s="574"/>
      <c r="P33" s="782"/>
      <c r="Q33" s="574"/>
      <c r="R33" s="781"/>
      <c r="S33" s="574"/>
    </row>
    <row r="34" spans="1:19" ht="12.75" customHeight="1" x14ac:dyDescent="0.2">
      <c r="A34" s="46" t="s">
        <v>635</v>
      </c>
      <c r="B34" s="46"/>
    </row>
    <row r="35" spans="1:19" x14ac:dyDescent="0.2">
      <c r="A35" s="46" t="s">
        <v>636</v>
      </c>
      <c r="B35" s="46"/>
    </row>
    <row r="36" spans="1:19" x14ac:dyDescent="0.2">
      <c r="A36" s="46" t="s">
        <v>637</v>
      </c>
      <c r="B36" s="46"/>
    </row>
    <row r="37" spans="1:19" x14ac:dyDescent="0.2">
      <c r="A37" s="46" t="s">
        <v>638</v>
      </c>
      <c r="B37" s="46"/>
    </row>
    <row r="38" spans="1:19" x14ac:dyDescent="0.2">
      <c r="A38" s="46" t="s">
        <v>639</v>
      </c>
      <c r="B38" s="46"/>
    </row>
    <row r="39" spans="1:19" x14ac:dyDescent="0.2">
      <c r="A39" s="46" t="s">
        <v>640</v>
      </c>
      <c r="B39" s="46"/>
    </row>
    <row r="40" spans="1:19" x14ac:dyDescent="0.2">
      <c r="A40" s="46" t="s">
        <v>641</v>
      </c>
      <c r="B40" s="46"/>
    </row>
    <row r="41" spans="1:19" x14ac:dyDescent="0.2">
      <c r="A41" s="46" t="s">
        <v>642</v>
      </c>
      <c r="B41" s="46"/>
    </row>
    <row r="42" spans="1:19" x14ac:dyDescent="0.2">
      <c r="A42" s="46" t="s">
        <v>643</v>
      </c>
      <c r="B42" s="46"/>
    </row>
    <row r="43" spans="1:19" x14ac:dyDescent="0.2">
      <c r="A43" s="46" t="s">
        <v>644</v>
      </c>
      <c r="B43" s="46"/>
    </row>
    <row r="46" spans="1:19" x14ac:dyDescent="0.2">
      <c r="F46" s="783" t="s">
        <v>15</v>
      </c>
    </row>
    <row r="47" spans="1:19" x14ac:dyDescent="0.2">
      <c r="K47" t="s">
        <v>15</v>
      </c>
    </row>
    <row r="48" spans="1:19" x14ac:dyDescent="0.2">
      <c r="K48" t="s">
        <v>15</v>
      </c>
    </row>
    <row r="49" spans="3:19" x14ac:dyDescent="0.2">
      <c r="K49" t="s">
        <v>15</v>
      </c>
    </row>
    <row r="50" spans="3:19" x14ac:dyDescent="0.2">
      <c r="F50" s="343"/>
      <c r="G50" s="343"/>
      <c r="H50" s="343"/>
      <c r="I50" s="343"/>
      <c r="J50" s="343"/>
      <c r="K50" s="343" t="s">
        <v>15</v>
      </c>
      <c r="L50" s="343"/>
      <c r="M50" s="343"/>
      <c r="N50" s="343"/>
      <c r="O50" s="343"/>
      <c r="P50" s="343"/>
      <c r="Q50" s="343"/>
      <c r="R50" s="343"/>
      <c r="S50" s="343"/>
    </row>
    <row r="51" spans="3:19" x14ac:dyDescent="0.2">
      <c r="C51" s="343"/>
      <c r="D51" s="343"/>
      <c r="E51" s="343"/>
      <c r="F51" s="343"/>
      <c r="G51" s="343"/>
      <c r="H51" s="343"/>
      <c r="I51" s="343"/>
      <c r="J51" s="343"/>
      <c r="K51" s="343" t="s">
        <v>15</v>
      </c>
      <c r="L51" s="343"/>
      <c r="M51" s="343"/>
      <c r="N51" s="343"/>
      <c r="O51" s="343"/>
      <c r="P51" s="343"/>
      <c r="Q51" s="343"/>
      <c r="R51" s="343"/>
      <c r="S51" s="343"/>
    </row>
    <row r="52" spans="3:19" x14ac:dyDescent="0.2">
      <c r="F52" s="343"/>
      <c r="G52" s="343"/>
      <c r="H52" s="343"/>
      <c r="I52" s="343"/>
      <c r="J52" s="343"/>
      <c r="K52" s="343" t="s">
        <v>15</v>
      </c>
      <c r="L52" s="343"/>
      <c r="M52" s="343"/>
      <c r="N52" s="343"/>
      <c r="O52" s="343"/>
      <c r="P52" s="343"/>
      <c r="Q52" s="343"/>
      <c r="R52" s="343"/>
      <c r="S52" s="343"/>
    </row>
    <row r="53" spans="3:19" x14ac:dyDescent="0.2">
      <c r="F53" s="343"/>
      <c r="G53" s="343"/>
      <c r="H53" s="343"/>
      <c r="I53" s="343"/>
      <c r="J53" s="343"/>
      <c r="K53" s="343" t="s">
        <v>15</v>
      </c>
      <c r="L53" s="343"/>
      <c r="M53" s="343"/>
      <c r="N53" s="343"/>
      <c r="O53" s="343"/>
      <c r="P53" s="343"/>
      <c r="Q53" s="343"/>
      <c r="R53" s="343"/>
      <c r="S53" s="343"/>
    </row>
    <row r="54" spans="3:19" x14ac:dyDescent="0.2">
      <c r="F54" s="343"/>
      <c r="G54" s="343"/>
      <c r="H54" s="343"/>
      <c r="I54" s="343"/>
      <c r="J54" s="343"/>
      <c r="K54" s="343" t="s">
        <v>15</v>
      </c>
      <c r="L54" s="343"/>
      <c r="M54" s="343"/>
      <c r="N54" s="343"/>
      <c r="O54" s="343"/>
      <c r="P54" s="343"/>
      <c r="Q54" s="343"/>
      <c r="R54" s="343"/>
      <c r="S54" s="343"/>
    </row>
    <row r="55" spans="3:19" x14ac:dyDescent="0.2">
      <c r="F55" s="343"/>
      <c r="G55" s="343"/>
      <c r="H55" s="343"/>
      <c r="I55" s="343"/>
      <c r="J55" s="343"/>
      <c r="K55" s="343"/>
      <c r="L55" s="343"/>
      <c r="M55" s="343"/>
      <c r="N55" s="343"/>
      <c r="O55" s="343"/>
      <c r="P55" s="343"/>
      <c r="Q55" s="343"/>
      <c r="R55" s="343"/>
      <c r="S55" s="343"/>
    </row>
    <row r="56" spans="3:19" x14ac:dyDescent="0.2">
      <c r="F56" s="343"/>
      <c r="G56" s="343"/>
      <c r="H56" s="343"/>
      <c r="I56" s="343"/>
      <c r="J56" s="343"/>
      <c r="K56" s="343"/>
      <c r="L56" s="343"/>
      <c r="M56" s="343"/>
      <c r="N56" s="343"/>
      <c r="O56" s="343"/>
      <c r="P56" s="343"/>
      <c r="Q56" s="343"/>
      <c r="R56" s="343"/>
      <c r="S56" s="343"/>
    </row>
    <row r="57" spans="3:19" x14ac:dyDescent="0.2">
      <c r="F57" s="343"/>
      <c r="G57" s="343"/>
      <c r="H57" s="343"/>
      <c r="I57" s="343"/>
      <c r="J57" s="343"/>
      <c r="K57" s="343"/>
      <c r="L57" s="343"/>
      <c r="M57" s="343"/>
      <c r="N57" s="343"/>
      <c r="O57" s="343"/>
      <c r="P57" s="343"/>
      <c r="Q57" s="343"/>
      <c r="R57" s="343"/>
      <c r="S57" s="343"/>
    </row>
    <row r="58" spans="3:19" x14ac:dyDescent="0.2">
      <c r="F58" s="343"/>
      <c r="G58" s="343"/>
      <c r="H58" s="343"/>
      <c r="I58" s="343"/>
      <c r="J58" s="343"/>
      <c r="K58" s="343"/>
      <c r="L58" s="343"/>
      <c r="M58" s="343"/>
      <c r="N58" s="343"/>
      <c r="O58" s="343"/>
      <c r="P58" s="343"/>
      <c r="Q58" s="343"/>
      <c r="R58" s="343"/>
      <c r="S58" s="343"/>
    </row>
    <row r="59" spans="3:19" x14ac:dyDescent="0.2">
      <c r="F59" s="343"/>
      <c r="G59" s="343"/>
      <c r="H59" s="343"/>
      <c r="I59" s="343"/>
      <c r="J59" s="343"/>
      <c r="K59" s="343"/>
      <c r="L59" s="343"/>
      <c r="M59" s="343"/>
      <c r="N59" s="343"/>
      <c r="O59" s="343"/>
      <c r="P59" s="343"/>
      <c r="Q59" s="343"/>
      <c r="R59" s="343"/>
      <c r="S59" s="343"/>
    </row>
    <row r="60" spans="3:19" x14ac:dyDescent="0.2">
      <c r="F60" s="343"/>
      <c r="G60" s="343"/>
      <c r="H60" s="343"/>
      <c r="I60" s="343"/>
      <c r="J60" s="343"/>
      <c r="K60" s="343"/>
      <c r="L60" s="343"/>
      <c r="M60" s="343"/>
      <c r="N60" s="343"/>
      <c r="O60" s="343"/>
      <c r="P60" s="343"/>
      <c r="Q60" s="343"/>
      <c r="R60" s="343"/>
      <c r="S60" s="343"/>
    </row>
    <row r="61" spans="3:19" x14ac:dyDescent="0.2">
      <c r="F61" s="343"/>
      <c r="G61" s="343"/>
      <c r="H61" s="343"/>
      <c r="I61" s="343"/>
      <c r="J61" s="343"/>
      <c r="K61" s="343"/>
      <c r="L61" s="343"/>
      <c r="M61" s="343"/>
      <c r="N61" s="343"/>
      <c r="O61" s="343"/>
      <c r="P61" s="343"/>
      <c r="Q61" s="343"/>
      <c r="R61" s="343"/>
      <c r="S61" s="343"/>
    </row>
    <row r="62" spans="3:19" x14ac:dyDescent="0.2">
      <c r="F62" s="343"/>
      <c r="G62" s="343"/>
      <c r="H62" s="343"/>
      <c r="I62" s="343"/>
      <c r="J62" s="343"/>
      <c r="K62" s="343"/>
      <c r="L62" s="343"/>
      <c r="M62" s="343"/>
      <c r="N62" s="343"/>
      <c r="O62" s="343"/>
      <c r="P62" s="343"/>
      <c r="Q62" s="343"/>
      <c r="R62" s="343"/>
      <c r="S62" s="343"/>
    </row>
    <row r="63" spans="3:19" x14ac:dyDescent="0.2">
      <c r="F63" s="343"/>
      <c r="G63" s="343"/>
      <c r="H63" s="343"/>
      <c r="I63" s="343"/>
      <c r="J63" s="343"/>
      <c r="K63" s="343"/>
      <c r="L63" s="343"/>
      <c r="M63" s="343"/>
      <c r="N63" s="343"/>
      <c r="O63" s="343"/>
      <c r="P63" s="343"/>
      <c r="Q63" s="343"/>
      <c r="R63" s="343"/>
      <c r="S63" s="343"/>
    </row>
    <row r="64" spans="3:19" x14ac:dyDescent="0.2">
      <c r="F64" s="343"/>
      <c r="G64" s="343"/>
      <c r="H64" s="343"/>
      <c r="I64" s="343"/>
      <c r="J64" s="343"/>
      <c r="K64" s="343"/>
      <c r="L64" s="343"/>
      <c r="M64" s="343"/>
      <c r="N64" s="343"/>
      <c r="O64" s="343"/>
      <c r="P64" s="343"/>
      <c r="Q64" s="343"/>
      <c r="R64" s="343"/>
      <c r="S64" s="343"/>
    </row>
    <row r="65" spans="6:19" x14ac:dyDescent="0.2">
      <c r="F65" s="343"/>
      <c r="G65" s="343"/>
      <c r="H65" s="343"/>
      <c r="I65" s="343"/>
      <c r="J65" s="343"/>
      <c r="K65" s="343"/>
      <c r="L65" s="343"/>
      <c r="M65" s="343"/>
      <c r="N65" s="343"/>
      <c r="O65" s="343"/>
      <c r="P65" s="343"/>
      <c r="Q65" s="343"/>
      <c r="R65" s="343"/>
      <c r="S65" s="343"/>
    </row>
    <row r="66" spans="6:19" x14ac:dyDescent="0.2">
      <c r="G66" s="343"/>
      <c r="H66" s="343"/>
      <c r="I66" s="343"/>
      <c r="J66" s="343"/>
      <c r="K66" s="343"/>
      <c r="L66" s="343"/>
      <c r="M66" s="343"/>
      <c r="N66" s="343"/>
      <c r="O66" s="343"/>
      <c r="P66" s="343"/>
      <c r="Q66" s="343"/>
      <c r="S66" s="343"/>
    </row>
    <row r="67" spans="6:19" x14ac:dyDescent="0.2">
      <c r="G67" s="343"/>
      <c r="H67" s="343"/>
      <c r="I67" s="343"/>
      <c r="J67" s="343"/>
      <c r="K67" s="343"/>
      <c r="L67" s="343"/>
      <c r="M67" s="343"/>
      <c r="N67" s="343"/>
      <c r="O67" s="343"/>
      <c r="P67" s="343"/>
      <c r="Q67" s="343"/>
      <c r="S67" s="343"/>
    </row>
    <row r="68" spans="6:19" x14ac:dyDescent="0.2">
      <c r="G68" s="343"/>
      <c r="H68" s="343"/>
      <c r="I68" s="343"/>
      <c r="J68" s="343"/>
      <c r="K68" s="343"/>
      <c r="L68" s="343"/>
      <c r="M68" s="343"/>
      <c r="N68" s="343"/>
      <c r="O68" s="343"/>
      <c r="P68" s="343"/>
      <c r="Q68" s="343"/>
      <c r="S68" s="343"/>
    </row>
  </sheetData>
  <mergeCells count="48">
    <mergeCell ref="A27:B27"/>
    <mergeCell ref="A28:B28"/>
    <mergeCell ref="A29:B29"/>
    <mergeCell ref="A21:B21"/>
    <mergeCell ref="A22:B22"/>
    <mergeCell ref="A23:B23"/>
    <mergeCell ref="A24:B24"/>
    <mergeCell ref="A25:B25"/>
    <mergeCell ref="A26:B26"/>
    <mergeCell ref="C9:D9"/>
    <mergeCell ref="F9:G9"/>
    <mergeCell ref="K9:L9"/>
    <mergeCell ref="P9:Q9"/>
    <mergeCell ref="A20:B20"/>
    <mergeCell ref="A11:B11"/>
    <mergeCell ref="A12:B12"/>
    <mergeCell ref="A13:B13"/>
    <mergeCell ref="A14:B14"/>
    <mergeCell ref="A15:B15"/>
    <mergeCell ref="A16:B16"/>
    <mergeCell ref="A17:B17"/>
    <mergeCell ref="A18:B18"/>
    <mergeCell ref="A19:B19"/>
    <mergeCell ref="A10:B10"/>
    <mergeCell ref="K8:L8"/>
    <mergeCell ref="M8:O8"/>
    <mergeCell ref="P8:Q8"/>
    <mergeCell ref="C7:E7"/>
    <mergeCell ref="F7:G7"/>
    <mergeCell ref="H7:J7"/>
    <mergeCell ref="K7:L7"/>
    <mergeCell ref="M7:O7"/>
    <mergeCell ref="R6:S9"/>
    <mergeCell ref="H9:J9"/>
    <mergeCell ref="M9:O9"/>
    <mergeCell ref="A2:S2"/>
    <mergeCell ref="A3:S3"/>
    <mergeCell ref="A4:S4"/>
    <mergeCell ref="C6:E6"/>
    <mergeCell ref="F6:G6"/>
    <mergeCell ref="H6:J6"/>
    <mergeCell ref="K6:L6"/>
    <mergeCell ref="M6:O6"/>
    <mergeCell ref="A6:B9"/>
    <mergeCell ref="P7:Q7"/>
    <mergeCell ref="C8:E8"/>
    <mergeCell ref="F8:G8"/>
    <mergeCell ref="H8:J8"/>
  </mergeCells>
  <printOptions horizontalCentered="1"/>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L46"/>
  <sheetViews>
    <sheetView workbookViewId="0">
      <selection activeCell="B6" sqref="A6:J9"/>
    </sheetView>
  </sheetViews>
  <sheetFormatPr defaultRowHeight="12.75" x14ac:dyDescent="0.2"/>
  <cols>
    <col min="1" max="1" width="4.140625" style="1" customWidth="1"/>
    <col min="2" max="3" width="16.7109375" style="1" customWidth="1"/>
    <col min="4" max="4" width="5.7109375" style="1" customWidth="1"/>
    <col min="5" max="5" width="17.28515625" style="1" bestFit="1" customWidth="1"/>
    <col min="6" max="6" width="4.7109375" style="1" customWidth="1"/>
    <col min="7" max="7" width="16.140625" style="1" bestFit="1" customWidth="1"/>
    <col min="8" max="8" width="17.28515625" style="1" bestFit="1" customWidth="1"/>
    <col min="9" max="9" width="3.42578125" style="1" customWidth="1"/>
    <col min="10" max="10" width="18.7109375" style="1" customWidth="1"/>
    <col min="12" max="12" width="16.42578125" bestFit="1" customWidth="1"/>
    <col min="13" max="13" width="7.140625" customWidth="1"/>
    <col min="20" max="20" width="12" bestFit="1" customWidth="1"/>
  </cols>
  <sheetData>
    <row r="1" spans="1:12" ht="7.5" customHeight="1" x14ac:dyDescent="0.2">
      <c r="A1" s="1552"/>
      <c r="B1" s="1553"/>
      <c r="C1" s="1553"/>
      <c r="D1" s="1553"/>
      <c r="E1" s="1553"/>
      <c r="F1" s="1553"/>
      <c r="G1" s="1553"/>
      <c r="H1" s="1553"/>
      <c r="I1" s="1553"/>
      <c r="J1" s="1554"/>
      <c r="L1" s="91"/>
    </row>
    <row r="2" spans="1:12" ht="20.25" x14ac:dyDescent="0.3">
      <c r="A2" s="2265" t="s">
        <v>341</v>
      </c>
      <c r="B2" s="2266"/>
      <c r="C2" s="2266"/>
      <c r="D2" s="2266"/>
      <c r="E2" s="2266"/>
      <c r="F2" s="2266"/>
      <c r="G2" s="2266"/>
      <c r="H2" s="2266"/>
      <c r="I2" s="2266"/>
      <c r="J2" s="2267"/>
      <c r="L2" s="91"/>
    </row>
    <row r="3" spans="1:12" ht="18" x14ac:dyDescent="0.25">
      <c r="A3" s="2296" t="s">
        <v>349</v>
      </c>
      <c r="B3" s="2297"/>
      <c r="C3" s="2297"/>
      <c r="D3" s="2297"/>
      <c r="E3" s="2297"/>
      <c r="F3" s="2297"/>
      <c r="G3" s="2297"/>
      <c r="H3" s="2297"/>
      <c r="I3" s="2297"/>
      <c r="J3" s="2298"/>
      <c r="L3" s="91"/>
    </row>
    <row r="4" spans="1:12" ht="18" x14ac:dyDescent="0.25">
      <c r="A4" s="2296" t="s">
        <v>205</v>
      </c>
      <c r="B4" s="2297"/>
      <c r="C4" s="2297"/>
      <c r="D4" s="2297"/>
      <c r="E4" s="2297"/>
      <c r="F4" s="2297"/>
      <c r="G4" s="2297"/>
      <c r="H4" s="2297"/>
      <c r="I4" s="2297"/>
      <c r="J4" s="2298"/>
      <c r="L4" s="91"/>
    </row>
    <row r="5" spans="1:12" ht="13.5" thickBot="1" x14ac:dyDescent="0.25">
      <c r="A5" s="1773"/>
      <c r="B5" s="1804"/>
      <c r="C5" s="1616"/>
      <c r="D5" s="1616"/>
      <c r="E5" s="1616"/>
      <c r="F5" s="1616"/>
      <c r="G5" s="1616"/>
      <c r="H5" s="1616"/>
      <c r="I5" s="1616"/>
      <c r="J5" s="1792"/>
    </row>
    <row r="6" spans="1:12" x14ac:dyDescent="0.2">
      <c r="A6" s="1903"/>
      <c r="B6" s="1904"/>
      <c r="C6" s="1905"/>
      <c r="D6" s="1906"/>
      <c r="E6" s="1907"/>
      <c r="F6" s="1908"/>
      <c r="G6" s="1909"/>
      <c r="H6" s="1910"/>
      <c r="I6" s="1906"/>
      <c r="J6" s="1911"/>
    </row>
    <row r="7" spans="1:12" x14ac:dyDescent="0.2">
      <c r="A7" s="2299" t="s">
        <v>320</v>
      </c>
      <c r="B7" s="2300"/>
      <c r="C7" s="808"/>
      <c r="D7" s="809"/>
      <c r="E7" s="810" t="s">
        <v>342</v>
      </c>
      <c r="F7" s="811"/>
      <c r="G7" s="812"/>
      <c r="H7" s="810" t="s">
        <v>343</v>
      </c>
      <c r="I7" s="811"/>
      <c r="J7" s="813"/>
    </row>
    <row r="8" spans="1:12" x14ac:dyDescent="0.2">
      <c r="A8" s="2299" t="s">
        <v>62</v>
      </c>
      <c r="B8" s="2300"/>
      <c r="C8" s="2301" t="s">
        <v>654</v>
      </c>
      <c r="D8" s="2302"/>
      <c r="E8" s="814" t="s">
        <v>345</v>
      </c>
      <c r="F8" s="815"/>
      <c r="G8" s="816"/>
      <c r="H8" s="814" t="s">
        <v>345</v>
      </c>
      <c r="I8" s="815"/>
      <c r="J8" s="817"/>
    </row>
    <row r="9" spans="1:12" ht="13.5" thickBot="1" x14ac:dyDescent="0.25">
      <c r="A9" s="1899"/>
      <c r="B9" s="1900"/>
      <c r="C9" s="1912"/>
      <c r="D9" s="1913"/>
      <c r="E9" s="1914"/>
      <c r="F9" s="1915"/>
      <c r="G9" s="1916"/>
      <c r="H9" s="1914"/>
      <c r="I9" s="1915"/>
      <c r="J9" s="1917"/>
    </row>
    <row r="10" spans="1:12" x14ac:dyDescent="0.2">
      <c r="A10" s="394"/>
      <c r="B10" s="395"/>
      <c r="C10" s="167"/>
      <c r="D10" s="167"/>
      <c r="E10" s="396"/>
      <c r="F10" s="144"/>
      <c r="G10" s="387"/>
      <c r="H10" s="651"/>
      <c r="I10" s="145"/>
      <c r="J10" s="50"/>
    </row>
    <row r="11" spans="1:12" x14ac:dyDescent="0.2">
      <c r="A11" s="2292" t="s">
        <v>330</v>
      </c>
      <c r="B11" s="2293"/>
      <c r="C11" s="398">
        <v>251797143</v>
      </c>
      <c r="D11" s="399"/>
      <c r="E11" s="400" t="s">
        <v>346</v>
      </c>
      <c r="F11" s="401"/>
      <c r="G11" s="402" t="s">
        <v>347</v>
      </c>
      <c r="H11" s="403">
        <v>251797143</v>
      </c>
      <c r="I11" s="399"/>
      <c r="J11" s="404">
        <v>1</v>
      </c>
    </row>
    <row r="12" spans="1:12" x14ac:dyDescent="0.2">
      <c r="A12" s="397"/>
      <c r="B12" s="389"/>
      <c r="C12" s="405"/>
      <c r="D12" s="399"/>
      <c r="E12" s="400"/>
      <c r="F12" s="401"/>
      <c r="G12" s="406"/>
      <c r="H12" s="407"/>
      <c r="I12" s="408"/>
      <c r="J12" s="404"/>
    </row>
    <row r="13" spans="1:12" x14ac:dyDescent="0.2">
      <c r="A13" s="2292" t="s">
        <v>331</v>
      </c>
      <c r="B13" s="2293"/>
      <c r="C13" s="409">
        <v>738521562</v>
      </c>
      <c r="D13" s="410"/>
      <c r="E13" s="400" t="s">
        <v>346</v>
      </c>
      <c r="F13" s="401"/>
      <c r="G13" s="402" t="s">
        <v>347</v>
      </c>
      <c r="H13" s="407">
        <v>738521562</v>
      </c>
      <c r="I13" s="408"/>
      <c r="J13" s="404">
        <v>1</v>
      </c>
    </row>
    <row r="14" spans="1:12" x14ac:dyDescent="0.2">
      <c r="A14" s="397"/>
      <c r="B14" s="389"/>
      <c r="C14" s="405"/>
      <c r="D14" s="399"/>
      <c r="E14" s="411"/>
      <c r="F14" s="401"/>
      <c r="G14" s="406"/>
      <c r="H14" s="407"/>
      <c r="I14" s="408"/>
      <c r="J14" s="404" t="s">
        <v>15</v>
      </c>
    </row>
    <row r="15" spans="1:12" x14ac:dyDescent="0.2">
      <c r="A15" s="2292" t="s">
        <v>332</v>
      </c>
      <c r="B15" s="2293"/>
      <c r="C15" s="409">
        <v>1700007238</v>
      </c>
      <c r="D15" s="412"/>
      <c r="E15" s="400" t="s">
        <v>346</v>
      </c>
      <c r="F15" s="401"/>
      <c r="G15" s="402" t="s">
        <v>347</v>
      </c>
      <c r="H15" s="407">
        <v>1700007238</v>
      </c>
      <c r="I15" s="408"/>
      <c r="J15" s="404">
        <v>1</v>
      </c>
    </row>
    <row r="16" spans="1:12" x14ac:dyDescent="0.2">
      <c r="A16" s="397"/>
      <c r="B16" s="389"/>
      <c r="C16" s="405"/>
      <c r="D16" s="399"/>
      <c r="E16" s="411"/>
      <c r="F16" s="399"/>
      <c r="G16" s="413"/>
      <c r="H16" s="407"/>
      <c r="I16" s="408"/>
      <c r="J16" s="404" t="s">
        <v>15</v>
      </c>
    </row>
    <row r="17" spans="1:10" x14ac:dyDescent="0.2">
      <c r="A17" s="2292" t="s">
        <v>333</v>
      </c>
      <c r="B17" s="2293"/>
      <c r="C17" s="409">
        <v>2840966022</v>
      </c>
      <c r="D17" s="399"/>
      <c r="E17" s="414">
        <v>841082434</v>
      </c>
      <c r="F17" s="401"/>
      <c r="G17" s="415">
        <v>0.29605508389990876</v>
      </c>
      <c r="H17" s="407">
        <v>1999883588</v>
      </c>
      <c r="I17" s="408"/>
      <c r="J17" s="404">
        <v>0.70394491610009124</v>
      </c>
    </row>
    <row r="18" spans="1:10" x14ac:dyDescent="0.2">
      <c r="A18" s="397"/>
      <c r="B18" s="389"/>
      <c r="C18" s="409"/>
      <c r="D18" s="399"/>
      <c r="E18" s="416"/>
      <c r="F18" s="408"/>
      <c r="G18" s="415"/>
      <c r="H18" s="407"/>
      <c r="I18" s="408"/>
      <c r="J18" s="404" t="s">
        <v>15</v>
      </c>
    </row>
    <row r="19" spans="1:10" x14ac:dyDescent="0.2">
      <c r="A19" s="2292">
        <v>1995</v>
      </c>
      <c r="B19" s="2293"/>
      <c r="C19" s="409">
        <v>161874707</v>
      </c>
      <c r="D19" s="399"/>
      <c r="E19" s="400" t="s">
        <v>346</v>
      </c>
      <c r="F19" s="401"/>
      <c r="G19" s="402" t="s">
        <v>347</v>
      </c>
      <c r="H19" s="407">
        <v>161874707</v>
      </c>
      <c r="I19" s="408"/>
      <c r="J19" s="404">
        <v>1</v>
      </c>
    </row>
    <row r="20" spans="1:10" x14ac:dyDescent="0.2">
      <c r="A20" s="2292">
        <v>1996</v>
      </c>
      <c r="B20" s="2293"/>
      <c r="C20" s="411">
        <v>165745886</v>
      </c>
      <c r="D20" s="399"/>
      <c r="E20" s="400" t="s">
        <v>346</v>
      </c>
      <c r="F20" s="401"/>
      <c r="G20" s="402" t="s">
        <v>347</v>
      </c>
      <c r="H20" s="407">
        <v>165745886</v>
      </c>
      <c r="I20" s="408"/>
      <c r="J20" s="404">
        <v>1</v>
      </c>
    </row>
    <row r="21" spans="1:10" x14ac:dyDescent="0.2">
      <c r="A21" s="2292">
        <v>1997</v>
      </c>
      <c r="B21" s="2293"/>
      <c r="C21" s="409">
        <v>206849889</v>
      </c>
      <c r="D21" s="399"/>
      <c r="E21" s="400" t="s">
        <v>346</v>
      </c>
      <c r="F21" s="401"/>
      <c r="G21" s="402" t="s">
        <v>347</v>
      </c>
      <c r="H21" s="407">
        <v>206849889</v>
      </c>
      <c r="I21" s="408"/>
      <c r="J21" s="404">
        <v>1</v>
      </c>
    </row>
    <row r="22" spans="1:10" x14ac:dyDescent="0.2">
      <c r="A22" s="2292">
        <v>1998</v>
      </c>
      <c r="B22" s="2293"/>
      <c r="C22" s="411">
        <v>75402917</v>
      </c>
      <c r="D22" s="399"/>
      <c r="E22" s="400" t="s">
        <v>346</v>
      </c>
      <c r="F22" s="401"/>
      <c r="G22" s="402" t="s">
        <v>347</v>
      </c>
      <c r="H22" s="407">
        <v>75402917</v>
      </c>
      <c r="I22" s="408"/>
      <c r="J22" s="404">
        <v>1</v>
      </c>
    </row>
    <row r="23" spans="1:10" x14ac:dyDescent="0.2">
      <c r="A23" s="2292">
        <v>1999</v>
      </c>
      <c r="B23" s="2293"/>
      <c r="C23" s="411">
        <v>168044581</v>
      </c>
      <c r="D23" s="399"/>
      <c r="E23" s="400" t="s">
        <v>346</v>
      </c>
      <c r="F23" s="401"/>
      <c r="G23" s="402" t="s">
        <v>347</v>
      </c>
      <c r="H23" s="407">
        <v>168044581</v>
      </c>
      <c r="I23" s="408"/>
      <c r="J23" s="404">
        <v>1</v>
      </c>
    </row>
    <row r="24" spans="1:10" x14ac:dyDescent="0.2">
      <c r="A24" s="2292">
        <v>2000</v>
      </c>
      <c r="B24" s="2293"/>
      <c r="C24" s="409">
        <v>100692339</v>
      </c>
      <c r="D24" s="399"/>
      <c r="E24" s="400" t="s">
        <v>346</v>
      </c>
      <c r="F24" s="401"/>
      <c r="G24" s="402" t="s">
        <v>347</v>
      </c>
      <c r="H24" s="407">
        <v>100692339</v>
      </c>
      <c r="I24" s="408"/>
      <c r="J24" s="404">
        <v>1</v>
      </c>
    </row>
    <row r="25" spans="1:10" x14ac:dyDescent="0.2">
      <c r="A25" s="2292">
        <v>2001</v>
      </c>
      <c r="B25" s="2293"/>
      <c r="C25" s="409">
        <v>1149431079</v>
      </c>
      <c r="D25" s="399"/>
      <c r="E25" s="407">
        <v>668377105</v>
      </c>
      <c r="F25" s="408"/>
      <c r="G25" s="415">
        <v>0.58148515140332302</v>
      </c>
      <c r="H25" s="407">
        <v>481053974</v>
      </c>
      <c r="I25" s="408"/>
      <c r="J25" s="404">
        <v>0.41851484859667692</v>
      </c>
    </row>
    <row r="26" spans="1:10" x14ac:dyDescent="0.2">
      <c r="A26" s="2292">
        <v>2002</v>
      </c>
      <c r="B26" s="2293"/>
      <c r="C26" s="409">
        <v>3781455163</v>
      </c>
      <c r="D26" s="399"/>
      <c r="E26" s="407">
        <v>2081361845</v>
      </c>
      <c r="F26" s="408"/>
      <c r="G26" s="415">
        <v>0.55041293768739574</v>
      </c>
      <c r="H26" s="407">
        <v>1700093318</v>
      </c>
      <c r="I26" s="408"/>
      <c r="J26" s="404">
        <v>0.44958706231260426</v>
      </c>
    </row>
    <row r="27" spans="1:10" x14ac:dyDescent="0.2">
      <c r="A27" s="2292">
        <v>2003</v>
      </c>
      <c r="B27" s="2293"/>
      <c r="C27" s="409">
        <v>6474852822</v>
      </c>
      <c r="D27" s="399"/>
      <c r="E27" s="407">
        <v>5550023176</v>
      </c>
      <c r="F27" s="408"/>
      <c r="G27" s="415">
        <v>0.85716591999471392</v>
      </c>
      <c r="H27" s="407">
        <v>924829646</v>
      </c>
      <c r="I27" s="408"/>
      <c r="J27" s="404">
        <v>0.14283408000528602</v>
      </c>
    </row>
    <row r="28" spans="1:10" x14ac:dyDescent="0.2">
      <c r="A28" s="2292">
        <v>2004</v>
      </c>
      <c r="B28" s="2293"/>
      <c r="C28" s="409">
        <v>3257974135</v>
      </c>
      <c r="D28" s="399"/>
      <c r="E28" s="407">
        <v>692584382</v>
      </c>
      <c r="F28" s="408"/>
      <c r="G28" s="415">
        <v>0.21258130153939972</v>
      </c>
      <c r="H28" s="407">
        <v>2565389753</v>
      </c>
      <c r="I28" s="408"/>
      <c r="J28" s="404">
        <v>0.78741869846060031</v>
      </c>
    </row>
    <row r="29" spans="1:10" x14ac:dyDescent="0.2">
      <c r="A29" s="2292">
        <v>2005</v>
      </c>
      <c r="B29" s="2293"/>
      <c r="C29" s="409">
        <v>11245778448</v>
      </c>
      <c r="D29" s="399"/>
      <c r="E29" s="407">
        <v>9486323370</v>
      </c>
      <c r="F29" s="408"/>
      <c r="G29" s="415">
        <v>0.84354528358035463</v>
      </c>
      <c r="H29" s="407">
        <v>1759455078</v>
      </c>
      <c r="I29" s="408"/>
      <c r="J29" s="404">
        <v>0.1564547164196454</v>
      </c>
    </row>
    <row r="30" spans="1:10" x14ac:dyDescent="0.2">
      <c r="A30" s="2292">
        <v>2006</v>
      </c>
      <c r="B30" s="2293"/>
      <c r="C30" s="411">
        <v>2232924048</v>
      </c>
      <c r="D30" s="399"/>
      <c r="E30" s="400">
        <v>1720156505</v>
      </c>
      <c r="F30" s="401"/>
      <c r="G30" s="415">
        <v>0.77036050847350634</v>
      </c>
      <c r="H30" s="407">
        <v>512767543</v>
      </c>
      <c r="I30" s="408"/>
      <c r="J30" s="404">
        <v>0.22963949152649368</v>
      </c>
    </row>
    <row r="31" spans="1:10" x14ac:dyDescent="0.2">
      <c r="A31" s="2292">
        <v>2007</v>
      </c>
      <c r="B31" s="2293"/>
      <c r="C31" s="411">
        <v>340662411</v>
      </c>
      <c r="D31" s="399"/>
      <c r="E31" s="400" t="s">
        <v>166</v>
      </c>
      <c r="F31" s="401"/>
      <c r="G31" s="402" t="s">
        <v>347</v>
      </c>
      <c r="H31" s="407">
        <v>340662411</v>
      </c>
      <c r="I31" s="408"/>
      <c r="J31" s="404">
        <v>1</v>
      </c>
    </row>
    <row r="32" spans="1:10" x14ac:dyDescent="0.2">
      <c r="A32" s="2292">
        <v>2008</v>
      </c>
      <c r="B32" s="2293"/>
      <c r="C32" s="411">
        <v>277027450</v>
      </c>
      <c r="D32" s="399"/>
      <c r="E32" s="400" t="s">
        <v>346</v>
      </c>
      <c r="F32" s="401"/>
      <c r="G32" s="402" t="s">
        <v>347</v>
      </c>
      <c r="H32" s="407">
        <v>277027450</v>
      </c>
      <c r="I32" s="408"/>
      <c r="J32" s="404">
        <v>1</v>
      </c>
    </row>
    <row r="33" spans="1:12" x14ac:dyDescent="0.2">
      <c r="A33" s="2292">
        <v>2009</v>
      </c>
      <c r="B33" s="2293"/>
      <c r="C33" s="418">
        <v>8793618979</v>
      </c>
      <c r="D33" s="399"/>
      <c r="E33" s="400">
        <v>6387164573</v>
      </c>
      <c r="F33" s="401"/>
      <c r="G33" s="415">
        <v>0.72634083740188848</v>
      </c>
      <c r="H33" s="407">
        <v>2406454406</v>
      </c>
      <c r="I33" s="408"/>
      <c r="J33" s="404">
        <v>0.27365916259811146</v>
      </c>
    </row>
    <row r="34" spans="1:12" x14ac:dyDescent="0.2">
      <c r="A34" s="2292">
        <v>2010</v>
      </c>
      <c r="B34" s="2293"/>
      <c r="C34" s="418">
        <v>1228577946</v>
      </c>
      <c r="D34" s="399"/>
      <c r="E34" s="400" t="s">
        <v>346</v>
      </c>
      <c r="F34" s="401"/>
      <c r="G34" s="402" t="s">
        <v>347</v>
      </c>
      <c r="H34" s="407">
        <v>1228577946</v>
      </c>
      <c r="I34" s="408"/>
      <c r="J34" s="404">
        <v>1</v>
      </c>
    </row>
    <row r="35" spans="1:12" x14ac:dyDescent="0.2">
      <c r="A35" s="2292">
        <v>2011</v>
      </c>
      <c r="B35" s="2293"/>
      <c r="C35" s="418">
        <v>699728049</v>
      </c>
      <c r="D35" s="399"/>
      <c r="E35" s="400" t="s">
        <v>346</v>
      </c>
      <c r="F35" s="401"/>
      <c r="G35" s="402" t="s">
        <v>347</v>
      </c>
      <c r="H35" s="407">
        <v>699728049</v>
      </c>
      <c r="I35" s="408"/>
      <c r="J35" s="404">
        <v>1</v>
      </c>
    </row>
    <row r="36" spans="1:12" x14ac:dyDescent="0.2">
      <c r="A36" s="2292">
        <v>2012</v>
      </c>
      <c r="B36" s="2293"/>
      <c r="C36" s="418">
        <v>953975512</v>
      </c>
      <c r="D36" s="399"/>
      <c r="E36" s="400" t="s">
        <v>346</v>
      </c>
      <c r="F36" s="401"/>
      <c r="G36" s="402" t="s">
        <v>347</v>
      </c>
      <c r="H36" s="407">
        <v>953975512</v>
      </c>
      <c r="I36" s="408"/>
      <c r="J36" s="404">
        <v>1</v>
      </c>
    </row>
    <row r="37" spans="1:12" x14ac:dyDescent="0.2">
      <c r="A37" s="2292">
        <v>2013</v>
      </c>
      <c r="B37" s="2293"/>
      <c r="C37" s="418">
        <v>1699992013</v>
      </c>
      <c r="D37" s="399"/>
      <c r="E37" s="400"/>
      <c r="F37" s="401"/>
      <c r="G37" s="402"/>
      <c r="H37" s="407">
        <v>1699992013</v>
      </c>
      <c r="I37" s="408"/>
      <c r="J37" s="404">
        <v>1</v>
      </c>
    </row>
    <row r="38" spans="1:12" x14ac:dyDescent="0.2">
      <c r="A38" s="397"/>
      <c r="B38" s="389"/>
      <c r="C38" s="418"/>
      <c r="D38" s="399"/>
      <c r="E38" s="400"/>
      <c r="F38" s="401"/>
      <c r="G38" s="415"/>
      <c r="H38" s="407"/>
      <c r="I38" s="408"/>
      <c r="J38" s="404"/>
    </row>
    <row r="39" spans="1:12" x14ac:dyDescent="0.2">
      <c r="A39" s="2292" t="s">
        <v>971</v>
      </c>
      <c r="B39" s="2293"/>
      <c r="C39" s="398">
        <v>48545900339</v>
      </c>
      <c r="D39" s="399"/>
      <c r="E39" s="403">
        <v>27427073390</v>
      </c>
      <c r="F39" s="399"/>
      <c r="G39" s="415">
        <v>0.56497197906464802</v>
      </c>
      <c r="H39" s="403">
        <v>21118826949</v>
      </c>
      <c r="I39" s="399"/>
      <c r="J39" s="404">
        <v>0.43502802093535192</v>
      </c>
      <c r="L39" s="428"/>
    </row>
    <row r="40" spans="1:12" ht="13.5" thickBot="1" x14ac:dyDescent="0.25">
      <c r="A40" s="419"/>
      <c r="B40" s="420"/>
      <c r="C40" s="421"/>
      <c r="D40" s="422"/>
      <c r="E40" s="423"/>
      <c r="F40" s="424"/>
      <c r="G40" s="424"/>
      <c r="H40" s="425"/>
      <c r="I40" s="422"/>
      <c r="J40" s="426"/>
    </row>
    <row r="42" spans="1:12" x14ac:dyDescent="0.2">
      <c r="A42" s="232" t="s">
        <v>655</v>
      </c>
      <c r="B42" s="232"/>
      <c r="C42" s="232"/>
      <c r="D42" s="232"/>
      <c r="E42" s="232"/>
      <c r="F42" s="232"/>
      <c r="G42" s="232"/>
      <c r="H42" s="232"/>
      <c r="I42" s="232"/>
      <c r="J42" s="232"/>
      <c r="K42" s="232"/>
      <c r="L42" s="232"/>
    </row>
    <row r="43" spans="1:12" x14ac:dyDescent="0.2">
      <c r="A43" s="232" t="s">
        <v>169</v>
      </c>
      <c r="B43" s="232"/>
      <c r="C43" s="232"/>
      <c r="D43" s="232"/>
      <c r="E43" s="232"/>
      <c r="F43" s="232"/>
      <c r="G43" s="232"/>
      <c r="H43" s="232"/>
      <c r="I43" s="232"/>
      <c r="J43" s="232"/>
      <c r="K43" s="232"/>
      <c r="L43" s="232"/>
    </row>
    <row r="44" spans="1:12" ht="12.75" customHeight="1" x14ac:dyDescent="0.2">
      <c r="A44" s="2295" t="s">
        <v>350</v>
      </c>
      <c r="B44" s="2295"/>
      <c r="C44" s="2295"/>
      <c r="D44" s="2295"/>
      <c r="E44" s="2295"/>
      <c r="F44" s="2295"/>
      <c r="G44" s="2295"/>
      <c r="H44" s="2295"/>
      <c r="I44" s="2295"/>
      <c r="J44" s="2295"/>
      <c r="K44" s="429"/>
      <c r="L44" s="429"/>
    </row>
    <row r="45" spans="1:12" ht="12.75" customHeight="1" x14ac:dyDescent="0.2">
      <c r="A45" s="2295"/>
      <c r="B45" s="2295"/>
      <c r="C45" s="2295"/>
      <c r="D45" s="2295"/>
      <c r="E45" s="2295"/>
      <c r="F45" s="2295"/>
      <c r="G45" s="2295"/>
      <c r="H45" s="2295"/>
      <c r="I45" s="2295"/>
      <c r="J45" s="2295"/>
      <c r="K45" s="429"/>
      <c r="L45" s="429"/>
    </row>
    <row r="46" spans="1:12" x14ac:dyDescent="0.2">
      <c r="A46" s="232" t="s">
        <v>348</v>
      </c>
      <c r="B46" s="232"/>
      <c r="C46" s="232"/>
      <c r="D46" s="232"/>
      <c r="E46" s="232"/>
      <c r="F46" s="232"/>
      <c r="G46" s="232"/>
      <c r="H46" s="232"/>
      <c r="I46" s="232"/>
      <c r="J46" s="232"/>
      <c r="K46" s="232"/>
      <c r="L46" s="232"/>
    </row>
  </sheetData>
  <mergeCells count="31">
    <mergeCell ref="A26:B26"/>
    <mergeCell ref="A27:B27"/>
    <mergeCell ref="A28:B28"/>
    <mergeCell ref="A29:B29"/>
    <mergeCell ref="A30:B30"/>
    <mergeCell ref="A21:B21"/>
    <mergeCell ref="A22:B22"/>
    <mergeCell ref="A23:B23"/>
    <mergeCell ref="A24:B24"/>
    <mergeCell ref="A25:B25"/>
    <mergeCell ref="A33:B33"/>
    <mergeCell ref="A34:B34"/>
    <mergeCell ref="A35:B35"/>
    <mergeCell ref="A36:B36"/>
    <mergeCell ref="A32:B32"/>
    <mergeCell ref="A31:B31"/>
    <mergeCell ref="A44:J45"/>
    <mergeCell ref="A2:J2"/>
    <mergeCell ref="A3:J3"/>
    <mergeCell ref="A4:J4"/>
    <mergeCell ref="A7:B7"/>
    <mergeCell ref="A8:B8"/>
    <mergeCell ref="C8:D8"/>
    <mergeCell ref="A11:B11"/>
    <mergeCell ref="A13:B13"/>
    <mergeCell ref="A15:B15"/>
    <mergeCell ref="A17:B17"/>
    <mergeCell ref="A19:B19"/>
    <mergeCell ref="A37:B37"/>
    <mergeCell ref="A39:B39"/>
    <mergeCell ref="A20:B20"/>
  </mergeCells>
  <printOptions horizontalCentered="1"/>
  <pageMargins left="0.7" right="0.7" top="0.75" bottom="0.75" header="0.3" footer="0.3"/>
  <pageSetup scale="86"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pageSetUpPr fitToPage="1"/>
  </sheetPr>
  <dimension ref="A1:K43"/>
  <sheetViews>
    <sheetView workbookViewId="0"/>
  </sheetViews>
  <sheetFormatPr defaultRowHeight="12.75" x14ac:dyDescent="0.2"/>
  <cols>
    <col min="1" max="1" width="12.7109375" style="28" customWidth="1"/>
    <col min="2" max="5" width="16.140625" style="28" customWidth="1"/>
    <col min="6" max="8" width="16.140625" style="73" customWidth="1"/>
    <col min="9" max="9" width="16.140625" style="28" customWidth="1"/>
    <col min="10" max="10" width="10.140625" bestFit="1" customWidth="1"/>
    <col min="11" max="11" width="10.5703125" bestFit="1" customWidth="1"/>
    <col min="12" max="12" width="19.5703125" customWidth="1"/>
  </cols>
  <sheetData>
    <row r="1" spans="1:9" x14ac:dyDescent="0.2">
      <c r="A1" s="1575"/>
      <c r="B1" s="1576"/>
      <c r="C1" s="1576"/>
      <c r="D1" s="1576"/>
      <c r="E1" s="1576"/>
      <c r="F1" s="1576"/>
      <c r="G1" s="1576"/>
      <c r="H1" s="1576"/>
      <c r="I1" s="1577"/>
    </row>
    <row r="2" spans="1:9" ht="23.25" x14ac:dyDescent="0.2">
      <c r="A2" s="2270" t="s">
        <v>50</v>
      </c>
      <c r="B2" s="2271"/>
      <c r="C2" s="2271"/>
      <c r="D2" s="2271"/>
      <c r="E2" s="2271"/>
      <c r="F2" s="2271"/>
      <c r="G2" s="2271"/>
      <c r="H2" s="2271"/>
      <c r="I2" s="2272"/>
    </row>
    <row r="3" spans="1:9" ht="23.25" customHeight="1" x14ac:dyDescent="0.2">
      <c r="A3" s="2273" t="s">
        <v>51</v>
      </c>
      <c r="B3" s="2274"/>
      <c r="C3" s="2274"/>
      <c r="D3" s="2274"/>
      <c r="E3" s="2274"/>
      <c r="F3" s="2274"/>
      <c r="G3" s="2274"/>
      <c r="H3" s="2274"/>
      <c r="I3" s="2275"/>
    </row>
    <row r="4" spans="1:9" ht="23.25" customHeight="1" x14ac:dyDescent="0.2">
      <c r="A4" s="2273" t="s">
        <v>11</v>
      </c>
      <c r="B4" s="2274"/>
      <c r="C4" s="2274"/>
      <c r="D4" s="2274"/>
      <c r="E4" s="2274"/>
      <c r="F4" s="2274"/>
      <c r="G4" s="2274"/>
      <c r="H4" s="2274"/>
      <c r="I4" s="2275"/>
    </row>
    <row r="5" spans="1:9" ht="11.25" customHeight="1" x14ac:dyDescent="0.2">
      <c r="A5" s="1587"/>
      <c r="B5" s="1588"/>
      <c r="C5" s="1588"/>
      <c r="D5" s="1588"/>
      <c r="E5" s="1588"/>
      <c r="F5" s="1588"/>
      <c r="G5" s="1588"/>
      <c r="H5" s="1588"/>
      <c r="I5" s="1589"/>
    </row>
    <row r="6" spans="1:9" ht="6.75" customHeight="1" x14ac:dyDescent="0.2">
      <c r="A6" s="2578" t="s">
        <v>62</v>
      </c>
      <c r="B6" s="1681"/>
      <c r="C6" s="859"/>
      <c r="D6" s="859"/>
      <c r="E6" s="859"/>
      <c r="F6" s="859"/>
      <c r="G6" s="859"/>
      <c r="H6" s="859"/>
      <c r="I6" s="860"/>
    </row>
    <row r="7" spans="1:9" ht="15" x14ac:dyDescent="0.2">
      <c r="A7" s="2579"/>
      <c r="B7" s="1692" t="s">
        <v>52</v>
      </c>
      <c r="C7" s="1085" t="s">
        <v>53</v>
      </c>
      <c r="D7" s="1085" t="s">
        <v>53</v>
      </c>
      <c r="E7" s="1085" t="s">
        <v>53</v>
      </c>
      <c r="F7" s="1085" t="s">
        <v>53</v>
      </c>
      <c r="G7" s="1085" t="s">
        <v>53</v>
      </c>
      <c r="H7" s="1085" t="s">
        <v>53</v>
      </c>
      <c r="I7" s="1759" t="s">
        <v>53</v>
      </c>
    </row>
    <row r="8" spans="1:9" ht="15" x14ac:dyDescent="0.2">
      <c r="A8" s="2579"/>
      <c r="B8" s="1086" t="s">
        <v>54</v>
      </c>
      <c r="C8" s="1085" t="s">
        <v>839</v>
      </c>
      <c r="D8" s="1085" t="s">
        <v>56</v>
      </c>
      <c r="E8" s="1085" t="s">
        <v>57</v>
      </c>
      <c r="F8" s="1085" t="s">
        <v>58</v>
      </c>
      <c r="G8" s="1085" t="s">
        <v>59</v>
      </c>
      <c r="H8" s="1085" t="s">
        <v>60</v>
      </c>
      <c r="I8" s="1759" t="s">
        <v>61</v>
      </c>
    </row>
    <row r="9" spans="1:9" ht="15" x14ac:dyDescent="0.2">
      <c r="A9" s="2579"/>
      <c r="B9" s="1086" t="s">
        <v>63</v>
      </c>
      <c r="C9" s="1085" t="s">
        <v>63</v>
      </c>
      <c r="D9" s="1085" t="s">
        <v>63</v>
      </c>
      <c r="E9" s="1085" t="s">
        <v>63</v>
      </c>
      <c r="F9" s="1085" t="s">
        <v>63</v>
      </c>
      <c r="G9" s="1085" t="s">
        <v>63</v>
      </c>
      <c r="H9" s="1085" t="s">
        <v>63</v>
      </c>
      <c r="I9" s="1759" t="s">
        <v>63</v>
      </c>
    </row>
    <row r="10" spans="1:9" ht="13.5" thickBot="1" x14ac:dyDescent="0.25">
      <c r="A10" s="2580"/>
      <c r="B10" s="1760"/>
      <c r="C10" s="1761"/>
      <c r="D10" s="1761"/>
      <c r="E10" s="1761"/>
      <c r="F10" s="1761"/>
      <c r="G10" s="1761"/>
      <c r="H10" s="1761"/>
      <c r="I10" s="1762"/>
    </row>
    <row r="11" spans="1:9" ht="12" customHeight="1" x14ac:dyDescent="0.2">
      <c r="A11" s="892"/>
      <c r="B11" s="894"/>
      <c r="C11" s="894"/>
      <c r="D11" s="894"/>
      <c r="E11" s="894"/>
      <c r="F11" s="893"/>
      <c r="G11" s="893"/>
      <c r="H11" s="893"/>
      <c r="I11" s="895"/>
    </row>
    <row r="12" spans="1:9" ht="26.25" customHeight="1" x14ac:dyDescent="0.2">
      <c r="A12" s="892">
        <v>1980</v>
      </c>
      <c r="B12" s="894">
        <v>7997</v>
      </c>
      <c r="C12" s="894">
        <v>5072</v>
      </c>
      <c r="D12" s="894">
        <v>925</v>
      </c>
      <c r="E12" s="894">
        <v>751</v>
      </c>
      <c r="F12" s="893">
        <v>731</v>
      </c>
      <c r="G12" s="893">
        <v>299</v>
      </c>
      <c r="H12" s="893">
        <v>147</v>
      </c>
      <c r="I12" s="895">
        <v>71</v>
      </c>
    </row>
    <row r="13" spans="1:9" ht="26.25" customHeight="1" x14ac:dyDescent="0.2">
      <c r="A13" s="892">
        <v>1985</v>
      </c>
      <c r="B13" s="894">
        <v>8209</v>
      </c>
      <c r="C13" s="894">
        <v>5376</v>
      </c>
      <c r="D13" s="894">
        <v>857</v>
      </c>
      <c r="E13" s="894">
        <v>761</v>
      </c>
      <c r="F13" s="893">
        <v>729</v>
      </c>
      <c r="G13" s="893">
        <v>283</v>
      </c>
      <c r="H13" s="893">
        <v>136</v>
      </c>
      <c r="I13" s="895">
        <v>66</v>
      </c>
    </row>
    <row r="14" spans="1:9" ht="26.25" customHeight="1" x14ac:dyDescent="0.2">
      <c r="A14" s="892">
        <v>1990</v>
      </c>
      <c r="B14" s="894">
        <v>8534</v>
      </c>
      <c r="C14" s="894">
        <v>5731</v>
      </c>
      <c r="D14" s="893">
        <v>891</v>
      </c>
      <c r="E14" s="893">
        <v>757</v>
      </c>
      <c r="F14" s="893">
        <v>695</v>
      </c>
      <c r="G14" s="893">
        <v>290</v>
      </c>
      <c r="H14" s="893">
        <v>121</v>
      </c>
      <c r="I14" s="895">
        <v>48</v>
      </c>
    </row>
    <row r="15" spans="1:9" ht="25.5" customHeight="1" x14ac:dyDescent="0.2">
      <c r="A15" s="63">
        <v>1995</v>
      </c>
      <c r="B15" s="64">
        <v>8632.4259999999995</v>
      </c>
      <c r="C15" s="64">
        <v>5986</v>
      </c>
      <c r="D15" s="64">
        <v>855.02700000000004</v>
      </c>
      <c r="E15" s="65">
        <v>708.928</v>
      </c>
      <c r="F15" s="65">
        <v>660.96199999999999</v>
      </c>
      <c r="G15" s="65">
        <v>263.70299999999997</v>
      </c>
      <c r="H15" s="65">
        <v>112.464</v>
      </c>
      <c r="I15" s="66">
        <v>44.637</v>
      </c>
    </row>
    <row r="16" spans="1:9" ht="25.5" customHeight="1" x14ac:dyDescent="0.2">
      <c r="A16" s="63">
        <v>1996</v>
      </c>
      <c r="B16" s="64">
        <v>8648.9010000000017</v>
      </c>
      <c r="C16" s="64">
        <v>5976</v>
      </c>
      <c r="D16" s="64">
        <v>903.85900000000004</v>
      </c>
      <c r="E16" s="65">
        <v>712.92100000000005</v>
      </c>
      <c r="F16" s="65">
        <v>635.81600000000003</v>
      </c>
      <c r="G16" s="65">
        <v>266.46600000000001</v>
      </c>
      <c r="H16" s="65">
        <v>106.223</v>
      </c>
      <c r="I16" s="66">
        <v>47.884999999999998</v>
      </c>
    </row>
    <row r="17" spans="1:11" ht="25.5" customHeight="1" x14ac:dyDescent="0.2">
      <c r="A17" s="63">
        <v>1997</v>
      </c>
      <c r="B17" s="64">
        <v>8739.9179999999997</v>
      </c>
      <c r="C17" s="64">
        <v>6058</v>
      </c>
      <c r="D17" s="64">
        <v>906.36099999999999</v>
      </c>
      <c r="E17" s="65">
        <v>718.16700000000003</v>
      </c>
      <c r="F17" s="65">
        <v>641.21600000000001</v>
      </c>
      <c r="G17" s="65">
        <v>263.036</v>
      </c>
      <c r="H17" s="65">
        <v>110.42700000000001</v>
      </c>
      <c r="I17" s="66">
        <v>43.901000000000003</v>
      </c>
    </row>
    <row r="18" spans="1:11" ht="25.5" customHeight="1" x14ac:dyDescent="0.2">
      <c r="A18" s="63">
        <v>1998</v>
      </c>
      <c r="B18" s="64">
        <v>8876</v>
      </c>
      <c r="C18" s="64">
        <v>6212</v>
      </c>
      <c r="D18" s="64">
        <v>930</v>
      </c>
      <c r="E18" s="65">
        <v>675</v>
      </c>
      <c r="F18" s="65">
        <v>650</v>
      </c>
      <c r="G18" s="65">
        <v>259</v>
      </c>
      <c r="H18" s="65">
        <v>108</v>
      </c>
      <c r="I18" s="66">
        <v>42</v>
      </c>
    </row>
    <row r="19" spans="1:11" ht="25.5" customHeight="1" x14ac:dyDescent="0.2">
      <c r="A19" s="63">
        <v>1999</v>
      </c>
      <c r="B19" s="64">
        <v>8991</v>
      </c>
      <c r="C19" s="64">
        <v>6323</v>
      </c>
      <c r="D19" s="64">
        <v>935</v>
      </c>
      <c r="E19" s="65">
        <v>666</v>
      </c>
      <c r="F19" s="65">
        <v>663</v>
      </c>
      <c r="G19" s="65">
        <v>260</v>
      </c>
      <c r="H19" s="65">
        <v>104</v>
      </c>
      <c r="I19" s="66">
        <v>39</v>
      </c>
    </row>
    <row r="20" spans="1:11" ht="25.5" customHeight="1" x14ac:dyDescent="0.2">
      <c r="A20" s="63">
        <v>2000</v>
      </c>
      <c r="B20" s="64">
        <v>9132.4629999999997</v>
      </c>
      <c r="C20" s="64">
        <v>6464.067</v>
      </c>
      <c r="D20" s="64">
        <v>952.875</v>
      </c>
      <c r="E20" s="65">
        <v>682.91700000000003</v>
      </c>
      <c r="F20" s="65">
        <v>639.66399999999999</v>
      </c>
      <c r="G20" s="65">
        <v>261.16399999999999</v>
      </c>
      <c r="H20" s="65">
        <v>96.763999999999996</v>
      </c>
      <c r="I20" s="66">
        <v>34.981999999999999</v>
      </c>
    </row>
    <row r="21" spans="1:11" ht="25.5" customHeight="1" x14ac:dyDescent="0.2">
      <c r="A21" s="63">
        <v>2001</v>
      </c>
      <c r="B21" s="64">
        <v>9422.5970000000016</v>
      </c>
      <c r="C21" s="64">
        <v>6775.9859999999999</v>
      </c>
      <c r="D21" s="64">
        <v>927.05700000000002</v>
      </c>
      <c r="E21" s="65">
        <v>733.10799999999995</v>
      </c>
      <c r="F21" s="65">
        <v>617.31600000000003</v>
      </c>
      <c r="G21" s="65">
        <v>240.03399999999999</v>
      </c>
      <c r="H21" s="65">
        <v>96.013000000000005</v>
      </c>
      <c r="I21" s="66">
        <v>33.082999999999998</v>
      </c>
    </row>
    <row r="22" spans="1:11" ht="25.5" customHeight="1" x14ac:dyDescent="0.2">
      <c r="A22" s="63">
        <v>2002</v>
      </c>
      <c r="B22" s="64">
        <v>9630.19</v>
      </c>
      <c r="C22" s="64">
        <v>6970.3289999999997</v>
      </c>
      <c r="D22" s="64">
        <v>929.80200000000002</v>
      </c>
      <c r="E22" s="65">
        <v>739.16700000000003</v>
      </c>
      <c r="F22" s="65">
        <v>646.94600000000003</v>
      </c>
      <c r="G22" s="65">
        <v>227.32499999999999</v>
      </c>
      <c r="H22" s="65">
        <v>87.396000000000001</v>
      </c>
      <c r="I22" s="66">
        <v>29.225000000000001</v>
      </c>
    </row>
    <row r="23" spans="1:11" ht="25.5" customHeight="1" x14ac:dyDescent="0.2">
      <c r="A23" s="63">
        <v>2003</v>
      </c>
      <c r="B23" s="64">
        <v>9698.94</v>
      </c>
      <c r="C23" s="64">
        <v>7126.5150000000003</v>
      </c>
      <c r="D23" s="64">
        <v>884.89300000000003</v>
      </c>
      <c r="E23" s="65">
        <v>715.125</v>
      </c>
      <c r="F23" s="65">
        <v>641.73299999999995</v>
      </c>
      <c r="G23" s="65">
        <v>228.33799999999999</v>
      </c>
      <c r="H23" s="65">
        <v>75.286000000000001</v>
      </c>
      <c r="I23" s="66">
        <v>27.05</v>
      </c>
      <c r="J23" s="67"/>
    </row>
    <row r="24" spans="1:11" ht="25.5" customHeight="1" x14ac:dyDescent="0.2">
      <c r="A24" s="63">
        <v>2004</v>
      </c>
      <c r="B24" s="64">
        <v>9829</v>
      </c>
      <c r="C24" s="64">
        <v>7248</v>
      </c>
      <c r="D24" s="64">
        <v>897</v>
      </c>
      <c r="E24" s="65">
        <v>723</v>
      </c>
      <c r="F24" s="65">
        <v>643</v>
      </c>
      <c r="G24" s="65">
        <v>217</v>
      </c>
      <c r="H24" s="65">
        <v>74</v>
      </c>
      <c r="I24" s="66">
        <v>26</v>
      </c>
      <c r="J24" s="67"/>
    </row>
    <row r="25" spans="1:11" ht="25.5" customHeight="1" x14ac:dyDescent="0.2">
      <c r="A25" s="63">
        <v>2005</v>
      </c>
      <c r="B25" s="64">
        <v>9887</v>
      </c>
      <c r="C25" s="64">
        <v>7286</v>
      </c>
      <c r="D25" s="64">
        <v>938</v>
      </c>
      <c r="E25" s="65">
        <v>709</v>
      </c>
      <c r="F25" s="65">
        <v>631</v>
      </c>
      <c r="G25" s="65">
        <v>224</v>
      </c>
      <c r="H25" s="65">
        <v>74</v>
      </c>
      <c r="I25" s="66">
        <v>25</v>
      </c>
      <c r="J25" s="67"/>
    </row>
    <row r="26" spans="1:11" ht="25.5" customHeight="1" x14ac:dyDescent="0.2">
      <c r="A26" s="63">
        <v>2006</v>
      </c>
      <c r="B26" s="64">
        <v>9911</v>
      </c>
      <c r="C26" s="64">
        <v>7320</v>
      </c>
      <c r="D26" s="64">
        <v>944</v>
      </c>
      <c r="E26" s="65">
        <v>709</v>
      </c>
      <c r="F26" s="65">
        <v>627</v>
      </c>
      <c r="G26" s="65">
        <v>219</v>
      </c>
      <c r="H26" s="65">
        <v>68</v>
      </c>
      <c r="I26" s="66">
        <v>24</v>
      </c>
      <c r="J26" s="67"/>
    </row>
    <row r="27" spans="1:11" ht="25.5" customHeight="1" x14ac:dyDescent="0.2">
      <c r="A27" s="63">
        <v>2007</v>
      </c>
      <c r="B27" s="68">
        <v>10032</v>
      </c>
      <c r="C27" s="64">
        <v>7504</v>
      </c>
      <c r="D27" s="64">
        <v>884</v>
      </c>
      <c r="E27" s="64">
        <v>696</v>
      </c>
      <c r="F27" s="64">
        <v>644</v>
      </c>
      <c r="G27" s="64">
        <v>212</v>
      </c>
      <c r="H27" s="64">
        <v>67</v>
      </c>
      <c r="I27" s="69">
        <v>24</v>
      </c>
      <c r="J27" s="67"/>
      <c r="K27" s="67"/>
    </row>
    <row r="28" spans="1:11" ht="25.5" customHeight="1" x14ac:dyDescent="0.2">
      <c r="A28" s="63">
        <v>2008</v>
      </c>
      <c r="B28" s="64">
        <v>10170</v>
      </c>
      <c r="C28" s="64">
        <v>7589</v>
      </c>
      <c r="D28" s="64">
        <v>930</v>
      </c>
      <c r="E28" s="64">
        <v>716</v>
      </c>
      <c r="F28" s="64">
        <v>639</v>
      </c>
      <c r="G28" s="64">
        <v>205</v>
      </c>
      <c r="H28" s="64">
        <v>67</v>
      </c>
      <c r="I28" s="69">
        <v>24</v>
      </c>
      <c r="J28" s="67"/>
      <c r="K28" s="67"/>
    </row>
    <row r="29" spans="1:11" ht="25.5" customHeight="1" x14ac:dyDescent="0.2">
      <c r="A29" s="63">
        <v>2009</v>
      </c>
      <c r="B29" s="64">
        <v>10396</v>
      </c>
      <c r="C29" s="64">
        <v>7864</v>
      </c>
      <c r="D29" s="64">
        <v>907</v>
      </c>
      <c r="E29" s="64">
        <v>708</v>
      </c>
      <c r="F29" s="64">
        <v>628</v>
      </c>
      <c r="G29" s="64">
        <v>203</v>
      </c>
      <c r="H29" s="64">
        <v>64</v>
      </c>
      <c r="I29" s="69">
        <v>23</v>
      </c>
      <c r="J29" s="67"/>
      <c r="K29" s="67"/>
    </row>
    <row r="30" spans="1:11" ht="25.5" customHeight="1" x14ac:dyDescent="0.2">
      <c r="A30" s="63">
        <v>2010</v>
      </c>
      <c r="B30" s="64">
        <v>10413</v>
      </c>
      <c r="C30" s="64">
        <v>7921</v>
      </c>
      <c r="D30" s="64">
        <v>895</v>
      </c>
      <c r="E30" s="64">
        <v>701</v>
      </c>
      <c r="F30" s="64">
        <v>612</v>
      </c>
      <c r="G30" s="64">
        <v>199</v>
      </c>
      <c r="H30" s="64">
        <v>63</v>
      </c>
      <c r="I30" s="69">
        <v>23</v>
      </c>
      <c r="J30" s="67"/>
      <c r="K30" s="67"/>
    </row>
    <row r="31" spans="1:11" ht="25.5" customHeight="1" x14ac:dyDescent="0.2">
      <c r="A31" s="63">
        <v>2011</v>
      </c>
      <c r="B31" s="64">
        <v>10281</v>
      </c>
      <c r="C31" s="64">
        <v>7867</v>
      </c>
      <c r="D31" s="64">
        <v>827</v>
      </c>
      <c r="E31" s="64">
        <v>699</v>
      </c>
      <c r="F31" s="64">
        <v>600</v>
      </c>
      <c r="G31" s="64">
        <v>202</v>
      </c>
      <c r="H31" s="64">
        <v>64</v>
      </c>
      <c r="I31" s="69">
        <v>22</v>
      </c>
      <c r="J31" s="67"/>
      <c r="K31" s="67"/>
    </row>
    <row r="32" spans="1:11" ht="25.5" customHeight="1" x14ac:dyDescent="0.2">
      <c r="A32" s="63">
        <v>2012</v>
      </c>
      <c r="B32" s="64">
        <v>10372</v>
      </c>
      <c r="C32" s="64">
        <v>7972</v>
      </c>
      <c r="D32" s="64">
        <v>823</v>
      </c>
      <c r="E32" s="64">
        <v>689</v>
      </c>
      <c r="F32" s="64">
        <v>607</v>
      </c>
      <c r="G32" s="64">
        <v>200</v>
      </c>
      <c r="H32" s="64">
        <v>61</v>
      </c>
      <c r="I32" s="69">
        <v>21</v>
      </c>
      <c r="J32" s="67"/>
      <c r="K32" s="67"/>
    </row>
    <row r="33" spans="1:11" ht="25.5" customHeight="1" x14ac:dyDescent="0.2">
      <c r="A33" s="63">
        <v>2013</v>
      </c>
      <c r="B33" s="64">
        <v>10398.724</v>
      </c>
      <c r="C33" s="64">
        <v>7970.5420000000004</v>
      </c>
      <c r="D33" s="64">
        <v>834.85599999999999</v>
      </c>
      <c r="E33" s="64">
        <v>699.71100000000001</v>
      </c>
      <c r="F33" s="64">
        <v>612.58399999999995</v>
      </c>
      <c r="G33" s="64">
        <v>201.97900000000001</v>
      </c>
      <c r="H33" s="64">
        <v>57.750999999999998</v>
      </c>
      <c r="I33" s="69">
        <v>21.370999999999999</v>
      </c>
      <c r="J33" s="67"/>
      <c r="K33" s="67"/>
    </row>
    <row r="34" spans="1:11" ht="25.5" customHeight="1" thickBot="1" x14ac:dyDescent="0.25">
      <c r="A34" s="70">
        <v>2014</v>
      </c>
      <c r="B34" s="71">
        <v>10303</v>
      </c>
      <c r="C34" s="71">
        <v>7910</v>
      </c>
      <c r="D34" s="71">
        <v>827</v>
      </c>
      <c r="E34" s="71">
        <v>693</v>
      </c>
      <c r="F34" s="71">
        <v>586</v>
      </c>
      <c r="G34" s="71">
        <v>207</v>
      </c>
      <c r="H34" s="71">
        <v>59</v>
      </c>
      <c r="I34" s="72">
        <v>22</v>
      </c>
      <c r="J34" s="67"/>
      <c r="K34" s="67"/>
    </row>
    <row r="35" spans="1:11" x14ac:dyDescent="0.2">
      <c r="A35" s="73"/>
      <c r="B35" s="73"/>
      <c r="C35" s="73"/>
      <c r="D35" s="73"/>
    </row>
    <row r="36" spans="1:11" x14ac:dyDescent="0.2">
      <c r="A36" s="385" t="s">
        <v>649</v>
      </c>
      <c r="B36" s="385"/>
      <c r="C36" s="385"/>
      <c r="D36" s="385"/>
      <c r="E36" s="385"/>
      <c r="F36" s="385"/>
      <c r="G36" s="385"/>
      <c r="H36" s="385"/>
      <c r="I36" s="385"/>
    </row>
    <row r="37" spans="1:11" x14ac:dyDescent="0.2">
      <c r="A37" s="2946" t="s">
        <v>66</v>
      </c>
      <c r="B37" s="2946"/>
      <c r="C37" s="2946"/>
      <c r="D37" s="2946"/>
      <c r="E37" s="2946"/>
      <c r="F37" s="2946"/>
      <c r="G37" s="2946"/>
      <c r="H37" s="2946"/>
      <c r="I37" s="2946"/>
    </row>
    <row r="38" spans="1:11" x14ac:dyDescent="0.2">
      <c r="A38" s="2946" t="s">
        <v>65</v>
      </c>
      <c r="B38" s="2946"/>
      <c r="C38" s="2946"/>
      <c r="D38" s="2946"/>
      <c r="E38" s="2946"/>
      <c r="F38" s="2946"/>
      <c r="G38" s="2946"/>
      <c r="H38" s="2946"/>
      <c r="I38" s="2946"/>
    </row>
    <row r="39" spans="1:11" x14ac:dyDescent="0.2">
      <c r="B39" s="74" t="s">
        <v>15</v>
      </c>
    </row>
    <row r="40" spans="1:11" x14ac:dyDescent="0.2">
      <c r="B40" s="74"/>
    </row>
    <row r="41" spans="1:11" x14ac:dyDescent="0.2">
      <c r="C41" s="74"/>
    </row>
    <row r="43" spans="1:11" x14ac:dyDescent="0.2">
      <c r="F43" s="28"/>
      <c r="G43" s="28"/>
      <c r="H43" s="28"/>
    </row>
  </sheetData>
  <mergeCells count="6">
    <mergeCell ref="A38:I38"/>
    <mergeCell ref="A2:I2"/>
    <mergeCell ref="A3:I3"/>
    <mergeCell ref="A4:I4"/>
    <mergeCell ref="A37:I37"/>
    <mergeCell ref="A6:A10"/>
  </mergeCells>
  <printOptions horizontalCentered="1"/>
  <pageMargins left="0.25" right="0.25" top="0.75" bottom="0.75" header="0.3" footer="0.3"/>
  <pageSetup scale="64"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pageSetUpPr fitToPage="1"/>
  </sheetPr>
  <dimension ref="A1:K37"/>
  <sheetViews>
    <sheetView workbookViewId="0">
      <selection activeCell="N13" sqref="N13:N14"/>
    </sheetView>
  </sheetViews>
  <sheetFormatPr defaultRowHeight="12.75" x14ac:dyDescent="0.2"/>
  <cols>
    <col min="1" max="1" width="12.7109375" style="28" customWidth="1"/>
    <col min="2" max="2" width="13.140625" style="28" customWidth="1"/>
    <col min="3" max="6" width="14.7109375" style="28" customWidth="1"/>
    <col min="7" max="8" width="14.7109375" style="73" customWidth="1"/>
    <col min="9" max="9" width="21.7109375" style="28" customWidth="1"/>
    <col min="10" max="10" width="10.140625" bestFit="1" customWidth="1"/>
  </cols>
  <sheetData>
    <row r="1" spans="1:9" x14ac:dyDescent="0.2">
      <c r="A1" s="1575"/>
      <c r="B1" s="1576"/>
      <c r="C1" s="1576"/>
      <c r="D1" s="1576"/>
      <c r="E1" s="1576"/>
      <c r="F1" s="1576"/>
      <c r="G1" s="1576"/>
      <c r="H1" s="1576"/>
      <c r="I1" s="1577"/>
    </row>
    <row r="2" spans="1:9" ht="23.25" x14ac:dyDescent="0.35">
      <c r="A2" s="1578" t="s">
        <v>67</v>
      </c>
      <c r="B2" s="1579"/>
      <c r="C2" s="1579"/>
      <c r="D2" s="1579"/>
      <c r="E2" s="1579"/>
      <c r="F2" s="1579"/>
      <c r="G2" s="1579"/>
      <c r="H2" s="1579"/>
      <c r="I2" s="1580"/>
    </row>
    <row r="3" spans="1:9" ht="23.25" customHeight="1" x14ac:dyDescent="0.3">
      <c r="A3" s="2265" t="s">
        <v>68</v>
      </c>
      <c r="B3" s="2266"/>
      <c r="C3" s="2266"/>
      <c r="D3" s="2266"/>
      <c r="E3" s="2266"/>
      <c r="F3" s="2266"/>
      <c r="G3" s="2266"/>
      <c r="H3" s="2266"/>
      <c r="I3" s="2267"/>
    </row>
    <row r="4" spans="1:9" ht="23.25" x14ac:dyDescent="0.35">
      <c r="A4" s="1581" t="s">
        <v>11</v>
      </c>
      <c r="B4" s="1582"/>
      <c r="C4" s="1582"/>
      <c r="D4" s="1582"/>
      <c r="E4" s="1582"/>
      <c r="F4" s="1582"/>
      <c r="G4" s="1582"/>
      <c r="H4" s="1582"/>
      <c r="I4" s="1583"/>
    </row>
    <row r="5" spans="1:9" x14ac:dyDescent="0.2">
      <c r="A5" s="1584"/>
      <c r="B5" s="1585"/>
      <c r="C5" s="1585"/>
      <c r="D5" s="1585"/>
      <c r="E5" s="1585"/>
      <c r="F5" s="1585"/>
      <c r="G5" s="1585"/>
      <c r="H5" s="1585"/>
      <c r="I5" s="1586"/>
    </row>
    <row r="6" spans="1:9" ht="12.75" customHeight="1" x14ac:dyDescent="0.2">
      <c r="A6" s="2578" t="s">
        <v>62</v>
      </c>
      <c r="B6" s="2948" t="s">
        <v>786</v>
      </c>
      <c r="C6" s="859"/>
      <c r="D6" s="859"/>
      <c r="E6" s="859"/>
      <c r="F6" s="859"/>
      <c r="G6" s="859"/>
      <c r="H6" s="859"/>
      <c r="I6" s="860"/>
    </row>
    <row r="7" spans="1:9" ht="15" customHeight="1" x14ac:dyDescent="0.2">
      <c r="A7" s="2579"/>
      <c r="B7" s="2949"/>
      <c r="C7" s="1085" t="s">
        <v>54</v>
      </c>
      <c r="D7" s="1085" t="s">
        <v>54</v>
      </c>
      <c r="E7" s="1085" t="s">
        <v>54</v>
      </c>
      <c r="F7" s="1085" t="s">
        <v>54</v>
      </c>
      <c r="G7" s="1085" t="s">
        <v>54</v>
      </c>
      <c r="H7" s="1085" t="s">
        <v>54</v>
      </c>
      <c r="I7" s="1759" t="s">
        <v>54</v>
      </c>
    </row>
    <row r="8" spans="1:9" ht="15" customHeight="1" x14ac:dyDescent="0.2">
      <c r="A8" s="2579"/>
      <c r="B8" s="2949"/>
      <c r="C8" s="1085" t="s">
        <v>840</v>
      </c>
      <c r="D8" s="1085" t="s">
        <v>840</v>
      </c>
      <c r="E8" s="1085" t="s">
        <v>840</v>
      </c>
      <c r="F8" s="1085" t="s">
        <v>840</v>
      </c>
      <c r="G8" s="1085" t="s">
        <v>840</v>
      </c>
      <c r="H8" s="1085" t="s">
        <v>840</v>
      </c>
      <c r="I8" s="1759" t="s">
        <v>840</v>
      </c>
    </row>
    <row r="9" spans="1:9" ht="15" customHeight="1" x14ac:dyDescent="0.2">
      <c r="A9" s="2579"/>
      <c r="B9" s="2949"/>
      <c r="C9" s="1085" t="s">
        <v>839</v>
      </c>
      <c r="D9" s="1085" t="s">
        <v>56</v>
      </c>
      <c r="E9" s="1085" t="s">
        <v>57</v>
      </c>
      <c r="F9" s="1085" t="s">
        <v>58</v>
      </c>
      <c r="G9" s="1085" t="s">
        <v>59</v>
      </c>
      <c r="H9" s="1085" t="s">
        <v>60</v>
      </c>
      <c r="I9" s="1759" t="s">
        <v>61</v>
      </c>
    </row>
    <row r="10" spans="1:9" ht="15" customHeight="1" x14ac:dyDescent="0.2">
      <c r="A10" s="2579"/>
      <c r="B10" s="2949"/>
      <c r="C10" s="1085" t="s">
        <v>63</v>
      </c>
      <c r="D10" s="1085" t="s">
        <v>63</v>
      </c>
      <c r="E10" s="1085" t="s">
        <v>63</v>
      </c>
      <c r="F10" s="1085" t="s">
        <v>63</v>
      </c>
      <c r="G10" s="1085" t="s">
        <v>63</v>
      </c>
      <c r="H10" s="1085" t="s">
        <v>63</v>
      </c>
      <c r="I10" s="1759" t="s">
        <v>63</v>
      </c>
    </row>
    <row r="11" spans="1:9" ht="12.75" customHeight="1" thickBot="1" x14ac:dyDescent="0.25">
      <c r="A11" s="2580"/>
      <c r="B11" s="2950"/>
      <c r="C11" s="1761"/>
      <c r="D11" s="1761"/>
      <c r="E11" s="1761"/>
      <c r="F11" s="1761"/>
      <c r="G11" s="1761"/>
      <c r="H11" s="1761"/>
      <c r="I11" s="1762"/>
    </row>
    <row r="12" spans="1:9" ht="10.5" customHeight="1" x14ac:dyDescent="0.2">
      <c r="A12" s="892"/>
      <c r="B12" s="893"/>
      <c r="C12" s="893"/>
      <c r="D12" s="893"/>
      <c r="E12" s="893"/>
      <c r="F12" s="894"/>
      <c r="G12" s="893"/>
      <c r="H12" s="893"/>
      <c r="I12" s="1097"/>
    </row>
    <row r="13" spans="1:9" ht="26.25" customHeight="1" x14ac:dyDescent="0.2">
      <c r="A13" s="892">
        <v>1980</v>
      </c>
      <c r="B13" s="893">
        <v>2244</v>
      </c>
      <c r="C13" s="893">
        <v>120</v>
      </c>
      <c r="D13" s="893">
        <v>131</v>
      </c>
      <c r="E13" s="893">
        <v>211</v>
      </c>
      <c r="F13" s="894">
        <v>452</v>
      </c>
      <c r="G13" s="893">
        <v>420</v>
      </c>
      <c r="H13" s="893">
        <v>404</v>
      </c>
      <c r="I13" s="1097">
        <v>506</v>
      </c>
    </row>
    <row r="14" spans="1:9" ht="26.25" customHeight="1" x14ac:dyDescent="0.2">
      <c r="A14" s="892">
        <v>1985</v>
      </c>
      <c r="B14" s="893">
        <v>2188</v>
      </c>
      <c r="C14" s="893">
        <v>137</v>
      </c>
      <c r="D14" s="893">
        <v>124</v>
      </c>
      <c r="E14" s="893">
        <v>216</v>
      </c>
      <c r="F14" s="894">
        <v>459</v>
      </c>
      <c r="G14" s="893">
        <v>402</v>
      </c>
      <c r="H14" s="893">
        <v>376</v>
      </c>
      <c r="I14" s="1097">
        <v>474</v>
      </c>
    </row>
    <row r="15" spans="1:9" ht="26.25" customHeight="1" x14ac:dyDescent="0.2">
      <c r="A15" s="892">
        <v>1990</v>
      </c>
      <c r="B15" s="893">
        <v>1983</v>
      </c>
      <c r="C15" s="893">
        <v>140</v>
      </c>
      <c r="D15" s="893">
        <v>127</v>
      </c>
      <c r="E15" s="893">
        <v>214</v>
      </c>
      <c r="F15" s="893">
        <v>428</v>
      </c>
      <c r="G15" s="893">
        <v>402</v>
      </c>
      <c r="H15" s="893">
        <v>332</v>
      </c>
      <c r="I15" s="1097">
        <v>340</v>
      </c>
    </row>
    <row r="16" spans="1:9" ht="26.25" customHeight="1" x14ac:dyDescent="0.2">
      <c r="A16" s="892">
        <v>1995</v>
      </c>
      <c r="B16" s="893">
        <v>1879</v>
      </c>
      <c r="C16" s="893">
        <v>144</v>
      </c>
      <c r="D16" s="893">
        <v>123</v>
      </c>
      <c r="E16" s="893">
        <v>205</v>
      </c>
      <c r="F16" s="893">
        <v>409</v>
      </c>
      <c r="G16" s="893">
        <v>368</v>
      </c>
      <c r="H16" s="893">
        <v>303</v>
      </c>
      <c r="I16" s="1097">
        <v>327</v>
      </c>
    </row>
    <row r="17" spans="1:11" ht="25.5" customHeight="1" x14ac:dyDescent="0.2">
      <c r="A17" s="63">
        <v>1996</v>
      </c>
      <c r="B17" s="65">
        <v>1876</v>
      </c>
      <c r="C17" s="65">
        <v>143</v>
      </c>
      <c r="D17" s="65">
        <v>132</v>
      </c>
      <c r="E17" s="65">
        <v>206</v>
      </c>
      <c r="F17" s="65">
        <v>400</v>
      </c>
      <c r="G17" s="65">
        <v>373</v>
      </c>
      <c r="H17" s="65">
        <v>287</v>
      </c>
      <c r="I17" s="1098">
        <v>335</v>
      </c>
    </row>
    <row r="18" spans="1:11" ht="25.5" customHeight="1" x14ac:dyDescent="0.2">
      <c r="A18" s="63">
        <v>1997</v>
      </c>
      <c r="B18" s="65">
        <v>1846</v>
      </c>
      <c r="C18" s="65">
        <v>145</v>
      </c>
      <c r="D18" s="65">
        <v>131</v>
      </c>
      <c r="E18" s="65">
        <v>206</v>
      </c>
      <c r="F18" s="65">
        <v>401</v>
      </c>
      <c r="G18" s="65">
        <v>365</v>
      </c>
      <c r="H18" s="65">
        <v>296</v>
      </c>
      <c r="I18" s="1098">
        <v>302</v>
      </c>
      <c r="K18" s="67"/>
    </row>
    <row r="19" spans="1:11" ht="25.5" customHeight="1" x14ac:dyDescent="0.2">
      <c r="A19" s="63">
        <v>1998</v>
      </c>
      <c r="B19" s="65">
        <v>1817</v>
      </c>
      <c r="C19" s="65">
        <v>147</v>
      </c>
      <c r="D19" s="65">
        <v>136</v>
      </c>
      <c r="E19" s="65">
        <v>193</v>
      </c>
      <c r="F19" s="65">
        <v>400</v>
      </c>
      <c r="G19" s="65">
        <v>357</v>
      </c>
      <c r="H19" s="65">
        <v>290</v>
      </c>
      <c r="I19" s="1098">
        <v>294</v>
      </c>
    </row>
    <row r="20" spans="1:11" ht="25.5" customHeight="1" x14ac:dyDescent="0.2">
      <c r="A20" s="63">
        <v>1999</v>
      </c>
      <c r="B20" s="65">
        <v>1800</v>
      </c>
      <c r="C20" s="65">
        <v>149</v>
      </c>
      <c r="D20" s="65">
        <v>137</v>
      </c>
      <c r="E20" s="65">
        <v>189</v>
      </c>
      <c r="F20" s="65">
        <v>403</v>
      </c>
      <c r="G20" s="65">
        <v>357</v>
      </c>
      <c r="H20" s="65">
        <v>279</v>
      </c>
      <c r="I20" s="1098">
        <v>286</v>
      </c>
    </row>
    <row r="21" spans="1:11" ht="25.5" customHeight="1" x14ac:dyDescent="0.2">
      <c r="A21" s="63">
        <v>2000</v>
      </c>
      <c r="B21" s="65">
        <v>1744</v>
      </c>
      <c r="C21" s="65">
        <v>152</v>
      </c>
      <c r="D21" s="65">
        <v>138</v>
      </c>
      <c r="E21" s="65">
        <v>197</v>
      </c>
      <c r="F21" s="65">
        <v>388</v>
      </c>
      <c r="G21" s="65">
        <v>357</v>
      </c>
      <c r="H21" s="65">
        <v>258</v>
      </c>
      <c r="I21" s="1098">
        <v>254</v>
      </c>
    </row>
    <row r="22" spans="1:11" ht="25.5" customHeight="1" x14ac:dyDescent="0.2">
      <c r="A22" s="63">
        <v>2001</v>
      </c>
      <c r="B22" s="65">
        <v>1707</v>
      </c>
      <c r="C22" s="65">
        <v>159</v>
      </c>
      <c r="D22" s="65">
        <v>133</v>
      </c>
      <c r="E22" s="65">
        <v>210</v>
      </c>
      <c r="F22" s="65">
        <v>377</v>
      </c>
      <c r="G22" s="65">
        <v>327</v>
      </c>
      <c r="H22" s="65">
        <v>254</v>
      </c>
      <c r="I22" s="1098">
        <v>247</v>
      </c>
    </row>
    <row r="23" spans="1:11" ht="25.5" customHeight="1" x14ac:dyDescent="0.2">
      <c r="A23" s="63">
        <v>2002</v>
      </c>
      <c r="B23" s="65">
        <v>1671</v>
      </c>
      <c r="C23" s="65">
        <v>163</v>
      </c>
      <c r="D23" s="65">
        <v>133</v>
      </c>
      <c r="E23" s="65">
        <v>212</v>
      </c>
      <c r="F23" s="65">
        <v>397</v>
      </c>
      <c r="G23" s="65">
        <v>316</v>
      </c>
      <c r="H23" s="65">
        <v>233</v>
      </c>
      <c r="I23" s="1098">
        <v>217</v>
      </c>
    </row>
    <row r="24" spans="1:11" ht="25.5" customHeight="1" x14ac:dyDescent="0.2">
      <c r="A24" s="63">
        <v>2003</v>
      </c>
      <c r="B24" s="65">
        <v>1612</v>
      </c>
      <c r="C24" s="65">
        <v>166</v>
      </c>
      <c r="D24" s="65">
        <v>129</v>
      </c>
      <c r="E24" s="65">
        <v>206</v>
      </c>
      <c r="F24" s="65">
        <v>391</v>
      </c>
      <c r="G24" s="65">
        <v>321</v>
      </c>
      <c r="H24" s="65">
        <v>202</v>
      </c>
      <c r="I24" s="1098">
        <v>197</v>
      </c>
      <c r="J24" s="67"/>
    </row>
    <row r="25" spans="1:11" ht="25.5" customHeight="1" x14ac:dyDescent="0.2">
      <c r="A25" s="63">
        <v>2004</v>
      </c>
      <c r="B25" s="65">
        <v>1586</v>
      </c>
      <c r="C25" s="65">
        <v>166</v>
      </c>
      <c r="D25" s="65">
        <v>129</v>
      </c>
      <c r="E25" s="65">
        <v>208</v>
      </c>
      <c r="F25" s="65">
        <v>393</v>
      </c>
      <c r="G25" s="65">
        <v>305</v>
      </c>
      <c r="H25" s="65">
        <v>198</v>
      </c>
      <c r="I25" s="1098">
        <v>187</v>
      </c>
      <c r="J25" s="67"/>
    </row>
    <row r="26" spans="1:11" ht="25.5" customHeight="1" x14ac:dyDescent="0.2">
      <c r="A26" s="63">
        <v>2005</v>
      </c>
      <c r="B26" s="65">
        <v>1571</v>
      </c>
      <c r="C26" s="65">
        <v>164</v>
      </c>
      <c r="D26" s="65">
        <v>134</v>
      </c>
      <c r="E26" s="65">
        <v>204</v>
      </c>
      <c r="F26" s="65">
        <v>381</v>
      </c>
      <c r="G26" s="65">
        <v>309</v>
      </c>
      <c r="H26" s="65">
        <v>195</v>
      </c>
      <c r="I26" s="1098">
        <v>184</v>
      </c>
      <c r="J26" s="67"/>
    </row>
    <row r="27" spans="1:11" ht="25.5" customHeight="1" x14ac:dyDescent="0.2">
      <c r="A27" s="63">
        <v>2006</v>
      </c>
      <c r="B27" s="65">
        <v>1538</v>
      </c>
      <c r="C27" s="65">
        <v>162</v>
      </c>
      <c r="D27" s="65">
        <v>132</v>
      </c>
      <c r="E27" s="65">
        <v>203</v>
      </c>
      <c r="F27" s="65">
        <v>380</v>
      </c>
      <c r="G27" s="65">
        <v>305</v>
      </c>
      <c r="H27" s="65">
        <v>184</v>
      </c>
      <c r="I27" s="1098">
        <v>172</v>
      </c>
      <c r="J27" s="67"/>
    </row>
    <row r="28" spans="1:11" ht="25.5" customHeight="1" x14ac:dyDescent="0.2">
      <c r="A28" s="63">
        <v>2007</v>
      </c>
      <c r="B28" s="65">
        <v>1522</v>
      </c>
      <c r="C28" s="65">
        <v>167</v>
      </c>
      <c r="D28" s="65">
        <v>124</v>
      </c>
      <c r="E28" s="65">
        <v>197</v>
      </c>
      <c r="F28" s="65">
        <v>388</v>
      </c>
      <c r="G28" s="65">
        <v>293</v>
      </c>
      <c r="H28" s="65">
        <v>177</v>
      </c>
      <c r="I28" s="1098">
        <v>176</v>
      </c>
      <c r="J28" s="67"/>
    </row>
    <row r="29" spans="1:11" ht="25.5" customHeight="1" x14ac:dyDescent="0.2">
      <c r="A29" s="63">
        <v>2008</v>
      </c>
      <c r="B29" s="65">
        <v>1517</v>
      </c>
      <c r="C29" s="65">
        <v>167</v>
      </c>
      <c r="D29" s="65">
        <v>130</v>
      </c>
      <c r="E29" s="65">
        <v>205</v>
      </c>
      <c r="F29" s="65">
        <v>388</v>
      </c>
      <c r="G29" s="65">
        <v>283</v>
      </c>
      <c r="H29" s="65">
        <v>176</v>
      </c>
      <c r="I29" s="1098">
        <v>168</v>
      </c>
      <c r="J29" s="67"/>
    </row>
    <row r="30" spans="1:11" ht="25.5" customHeight="1" x14ac:dyDescent="0.2">
      <c r="A30" s="63">
        <v>2009</v>
      </c>
      <c r="B30" s="65">
        <v>1488</v>
      </c>
      <c r="C30" s="65">
        <v>170</v>
      </c>
      <c r="D30" s="65">
        <v>128</v>
      </c>
      <c r="E30" s="65">
        <v>202</v>
      </c>
      <c r="F30" s="65">
        <v>381</v>
      </c>
      <c r="G30" s="65">
        <v>278</v>
      </c>
      <c r="H30" s="65">
        <v>169</v>
      </c>
      <c r="I30" s="1098">
        <v>160</v>
      </c>
      <c r="J30" s="67"/>
    </row>
    <row r="31" spans="1:11" ht="25.5" customHeight="1" x14ac:dyDescent="0.2">
      <c r="A31" s="63">
        <v>2010</v>
      </c>
      <c r="B31" s="65">
        <v>1475</v>
      </c>
      <c r="C31" s="65">
        <v>168</v>
      </c>
      <c r="D31" s="65">
        <v>126</v>
      </c>
      <c r="E31" s="65">
        <v>199</v>
      </c>
      <c r="F31" s="65">
        <v>372</v>
      </c>
      <c r="G31" s="65">
        <v>273</v>
      </c>
      <c r="H31" s="65">
        <v>169</v>
      </c>
      <c r="I31" s="1098">
        <v>168</v>
      </c>
      <c r="J31" s="67"/>
    </row>
    <row r="32" spans="1:11" ht="25.5" customHeight="1" x14ac:dyDescent="0.2">
      <c r="A32" s="63">
        <v>2011</v>
      </c>
      <c r="B32" s="65">
        <v>1461</v>
      </c>
      <c r="C32" s="65">
        <v>172</v>
      </c>
      <c r="D32" s="65">
        <v>116</v>
      </c>
      <c r="E32" s="65">
        <v>198</v>
      </c>
      <c r="F32" s="65">
        <v>366</v>
      </c>
      <c r="G32" s="65">
        <v>277</v>
      </c>
      <c r="H32" s="65">
        <v>170</v>
      </c>
      <c r="I32" s="1098">
        <v>162</v>
      </c>
      <c r="J32" s="67"/>
    </row>
    <row r="33" spans="1:10" ht="25.5" customHeight="1" x14ac:dyDescent="0.2">
      <c r="A33" s="63">
        <v>2012</v>
      </c>
      <c r="B33" s="65">
        <v>1448</v>
      </c>
      <c r="C33" s="65">
        <v>174</v>
      </c>
      <c r="D33" s="65">
        <v>117</v>
      </c>
      <c r="E33" s="65">
        <v>196</v>
      </c>
      <c r="F33" s="65">
        <v>368</v>
      </c>
      <c r="G33" s="65">
        <v>274</v>
      </c>
      <c r="H33" s="65">
        <v>165</v>
      </c>
      <c r="I33" s="1098">
        <v>154</v>
      </c>
      <c r="J33" s="67"/>
    </row>
    <row r="34" spans="1:10" ht="25.5" customHeight="1" x14ac:dyDescent="0.2">
      <c r="A34" s="63">
        <v>2013</v>
      </c>
      <c r="B34" s="65">
        <v>1435</v>
      </c>
      <c r="C34" s="65">
        <v>171</v>
      </c>
      <c r="D34" s="65">
        <v>115</v>
      </c>
      <c r="E34" s="65">
        <v>195</v>
      </c>
      <c r="F34" s="65">
        <v>370</v>
      </c>
      <c r="G34" s="65">
        <v>277</v>
      </c>
      <c r="H34" s="65">
        <v>157</v>
      </c>
      <c r="I34" s="1098">
        <v>150</v>
      </c>
      <c r="J34" s="67"/>
    </row>
    <row r="35" spans="1:10" ht="25.5" customHeight="1" x14ac:dyDescent="0.2">
      <c r="A35" s="1099">
        <v>2014</v>
      </c>
      <c r="B35" s="1100">
        <v>1425</v>
      </c>
      <c r="C35" s="1100">
        <v>168</v>
      </c>
      <c r="D35" s="1100">
        <v>114</v>
      </c>
      <c r="E35" s="1100">
        <v>195</v>
      </c>
      <c r="F35" s="1100">
        <v>355</v>
      </c>
      <c r="G35" s="1100">
        <v>283</v>
      </c>
      <c r="H35" s="1100">
        <v>158</v>
      </c>
      <c r="I35" s="1101">
        <v>152</v>
      </c>
      <c r="J35" s="67"/>
    </row>
    <row r="36" spans="1:10" x14ac:dyDescent="0.2">
      <c r="A36" s="73"/>
    </row>
    <row r="37" spans="1:10" ht="16.5" customHeight="1" x14ac:dyDescent="0.2">
      <c r="A37" s="2947" t="s">
        <v>65</v>
      </c>
      <c r="B37" s="2947"/>
      <c r="C37" s="2947"/>
      <c r="D37" s="2947"/>
      <c r="E37" s="2947"/>
      <c r="F37" s="2947"/>
      <c r="G37" s="2947"/>
      <c r="H37" s="2947"/>
      <c r="I37" s="2947"/>
    </row>
  </sheetData>
  <mergeCells count="4">
    <mergeCell ref="A3:I3"/>
    <mergeCell ref="A37:I37"/>
    <mergeCell ref="A6:A11"/>
    <mergeCell ref="B6:B11"/>
  </mergeCells>
  <printOptions horizontalCentered="1"/>
  <pageMargins left="0.25" right="0.25" top="0.75" bottom="0.75" header="0.3" footer="0.3"/>
  <pageSetup scale="64"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pageSetUpPr fitToPage="1"/>
  </sheetPr>
  <dimension ref="A1:FD35"/>
  <sheetViews>
    <sheetView workbookViewId="0">
      <selection activeCell="N13" sqref="N13"/>
    </sheetView>
  </sheetViews>
  <sheetFormatPr defaultRowHeight="12.75" x14ac:dyDescent="0.2"/>
  <cols>
    <col min="1" max="1" width="22.28515625" customWidth="1"/>
    <col min="2" max="2" width="12.7109375" customWidth="1"/>
    <col min="3" max="3" width="18.7109375" customWidth="1"/>
    <col min="4" max="4" width="12.7109375" customWidth="1"/>
    <col min="5" max="5" width="18.7109375" customWidth="1"/>
    <col min="6" max="6" width="5.42578125" customWidth="1"/>
    <col min="7" max="7" width="30.28515625" customWidth="1"/>
    <col min="8" max="8" width="9.140625" hidden="1" customWidth="1"/>
    <col min="9" max="160" width="9.140625" style="91"/>
  </cols>
  <sheetData>
    <row r="1" spans="1:160" s="81" customFormat="1" ht="32.25" customHeight="1" x14ac:dyDescent="0.35">
      <c r="A1" s="2279" t="s">
        <v>71</v>
      </c>
      <c r="B1" s="2280"/>
      <c r="C1" s="2280"/>
      <c r="D1" s="2280"/>
      <c r="E1" s="2280"/>
      <c r="F1" s="2280"/>
      <c r="G1" s="2420"/>
      <c r="H1" s="78"/>
      <c r="I1" s="79"/>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row>
    <row r="2" spans="1:160" s="85" customFormat="1" ht="20.25" customHeight="1" x14ac:dyDescent="0.2">
      <c r="A2" s="2273" t="s">
        <v>72</v>
      </c>
      <c r="B2" s="2274"/>
      <c r="C2" s="2274"/>
      <c r="D2" s="2274"/>
      <c r="E2" s="2274"/>
      <c r="F2" s="2274"/>
      <c r="G2" s="2275"/>
      <c r="H2" s="82"/>
      <c r="I2" s="83"/>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row>
    <row r="3" spans="1:160" s="85" customFormat="1" ht="20.25" customHeight="1" x14ac:dyDescent="0.2">
      <c r="A3" s="2273" t="s">
        <v>11</v>
      </c>
      <c r="B3" s="2274"/>
      <c r="C3" s="2274"/>
      <c r="D3" s="2274"/>
      <c r="E3" s="2274"/>
      <c r="F3" s="2274"/>
      <c r="G3" s="2275"/>
      <c r="H3" s="82"/>
      <c r="I3" s="83"/>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row>
    <row r="4" spans="1:160" s="88" customFormat="1" ht="10.5" customHeight="1" thickBot="1" x14ac:dyDescent="0.25">
      <c r="A4" s="1593"/>
      <c r="B4" s="1574"/>
      <c r="C4" s="1574"/>
      <c r="D4" s="1574"/>
      <c r="E4" s="1574"/>
      <c r="F4" s="1574"/>
      <c r="G4" s="1594"/>
      <c r="H4" s="82"/>
      <c r="I4" s="86"/>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row>
    <row r="5" spans="1:160" s="88" customFormat="1" ht="10.5" customHeight="1" x14ac:dyDescent="0.2">
      <c r="A5" s="2951" t="s">
        <v>62</v>
      </c>
      <c r="B5" s="1768"/>
      <c r="C5" s="1768"/>
      <c r="D5" s="1768"/>
      <c r="E5" s="1768"/>
      <c r="F5" s="1768"/>
      <c r="G5" s="1769"/>
      <c r="H5" s="891"/>
      <c r="I5" s="86"/>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row>
    <row r="6" spans="1:160" ht="15" x14ac:dyDescent="0.2">
      <c r="A6" s="2952"/>
      <c r="B6" s="1027"/>
      <c r="C6" s="1704" t="s">
        <v>73</v>
      </c>
      <c r="D6" s="1027"/>
      <c r="E6" s="1704" t="s">
        <v>74</v>
      </c>
      <c r="F6" s="1027"/>
      <c r="G6" s="1705" t="s">
        <v>75</v>
      </c>
    </row>
    <row r="7" spans="1:160" ht="15" x14ac:dyDescent="0.2">
      <c r="A7" s="2952"/>
      <c r="B7" s="1027"/>
      <c r="C7" s="1102" t="s">
        <v>63</v>
      </c>
      <c r="D7" s="890"/>
      <c r="E7" s="1102" t="s">
        <v>63</v>
      </c>
      <c r="F7" s="889"/>
      <c r="G7" s="1763" t="s">
        <v>63</v>
      </c>
    </row>
    <row r="8" spans="1:160" ht="13.5" thickBot="1" x14ac:dyDescent="0.25">
      <c r="A8" s="2953"/>
      <c r="B8" s="1770"/>
      <c r="C8" s="1770"/>
      <c r="D8" s="1771"/>
      <c r="E8" s="1770"/>
      <c r="F8" s="1770"/>
      <c r="G8" s="1772"/>
    </row>
    <row r="9" spans="1:160" s="95" customFormat="1" ht="26.25" customHeight="1" x14ac:dyDescent="0.2">
      <c r="A9" s="146">
        <v>1980</v>
      </c>
      <c r="B9" s="773"/>
      <c r="C9" s="1030">
        <v>0.75900000000000001</v>
      </c>
      <c r="D9" s="774"/>
      <c r="E9" s="1030">
        <v>0.17699999999999999</v>
      </c>
      <c r="F9" s="774"/>
      <c r="G9" s="857">
        <v>6.5000000000000002E-2</v>
      </c>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1"/>
      <c r="FD9" s="91"/>
    </row>
    <row r="10" spans="1:160" s="95" customFormat="1" ht="26.25" customHeight="1" x14ac:dyDescent="0.2">
      <c r="A10" s="146">
        <v>1985</v>
      </c>
      <c r="B10" s="773"/>
      <c r="C10" s="1030">
        <v>0.66100000000000003</v>
      </c>
      <c r="D10" s="1031"/>
      <c r="E10" s="1030">
        <v>0.22600000000000001</v>
      </c>
      <c r="F10" s="1031"/>
      <c r="G10" s="857">
        <v>0.114</v>
      </c>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c r="EQ10" s="91"/>
      <c r="ER10" s="91"/>
      <c r="ES10" s="91"/>
      <c r="ET10" s="91"/>
      <c r="EU10" s="91"/>
      <c r="EV10" s="91"/>
      <c r="EW10" s="91"/>
      <c r="EX10" s="91"/>
      <c r="EY10" s="91"/>
      <c r="EZ10" s="91"/>
      <c r="FA10" s="91"/>
      <c r="FB10" s="91"/>
      <c r="FC10" s="91"/>
      <c r="FD10" s="91"/>
    </row>
    <row r="11" spans="1:160" s="95" customFormat="1" ht="26.25" customHeight="1" x14ac:dyDescent="0.2">
      <c r="A11" s="146">
        <v>1990</v>
      </c>
      <c r="B11" s="773"/>
      <c r="C11" s="1030">
        <v>0.58599999999999997</v>
      </c>
      <c r="D11" s="1031"/>
      <c r="E11" s="1030">
        <v>0.252</v>
      </c>
      <c r="F11" s="1031"/>
      <c r="G11" s="857">
        <v>0.16200000000000001</v>
      </c>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row>
    <row r="12" spans="1:160" s="95" customFormat="1" ht="16.5" customHeight="1" x14ac:dyDescent="0.2">
      <c r="A12" s="146">
        <v>1995</v>
      </c>
      <c r="B12" s="92"/>
      <c r="C12" s="96">
        <v>0.52400000000000002</v>
      </c>
      <c r="D12" s="98"/>
      <c r="E12" s="96">
        <v>0.28899999999999998</v>
      </c>
      <c r="F12" s="98"/>
      <c r="G12" s="1764">
        <v>0.187</v>
      </c>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c r="EQ12" s="91"/>
      <c r="ER12" s="91"/>
      <c r="ES12" s="91"/>
      <c r="ET12" s="91"/>
      <c r="EU12" s="91"/>
      <c r="EV12" s="91"/>
      <c r="EW12" s="91"/>
      <c r="EX12" s="91"/>
      <c r="EY12" s="91"/>
      <c r="EZ12" s="91"/>
      <c r="FA12" s="91"/>
      <c r="FB12" s="91"/>
      <c r="FC12" s="91"/>
      <c r="FD12" s="91"/>
    </row>
    <row r="13" spans="1:160" s="95" customFormat="1" ht="16.5" customHeight="1" x14ac:dyDescent="0.2">
      <c r="A13" s="146">
        <v>1996</v>
      </c>
      <c r="B13" s="92"/>
      <c r="C13" s="96">
        <v>0.52100000000000002</v>
      </c>
      <c r="D13" s="98"/>
      <c r="E13" s="96">
        <v>0.29099999999999998</v>
      </c>
      <c r="F13" s="98"/>
      <c r="G13" s="1764">
        <v>0.188</v>
      </c>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row>
    <row r="14" spans="1:160" s="95" customFormat="1" ht="16.5" customHeight="1" x14ac:dyDescent="0.2">
      <c r="A14" s="146">
        <v>1997</v>
      </c>
      <c r="B14" s="92"/>
      <c r="C14" s="96">
        <v>0.52200000000000002</v>
      </c>
      <c r="D14" s="98"/>
      <c r="E14" s="96">
        <v>0.28899999999999998</v>
      </c>
      <c r="F14" s="98"/>
      <c r="G14" s="1764">
        <v>0.189</v>
      </c>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row>
    <row r="15" spans="1:160" s="95" customFormat="1" ht="16.5" customHeight="1" x14ac:dyDescent="0.2">
      <c r="A15" s="146">
        <v>1998</v>
      </c>
      <c r="B15" s="92"/>
      <c r="C15" s="96">
        <v>0.51200000000000001</v>
      </c>
      <c r="D15" s="98"/>
      <c r="E15" s="96">
        <v>0.30399999999999999</v>
      </c>
      <c r="F15" s="98"/>
      <c r="G15" s="1764">
        <v>0.183</v>
      </c>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row>
    <row r="16" spans="1:160" s="95" customFormat="1" ht="16.5" customHeight="1" x14ac:dyDescent="0.2">
      <c r="A16" s="146">
        <v>1999</v>
      </c>
      <c r="B16" s="92"/>
      <c r="C16" s="96">
        <v>0.50900000000000001</v>
      </c>
      <c r="D16" s="98"/>
      <c r="E16" s="96">
        <v>0.30499999999999999</v>
      </c>
      <c r="F16" s="98"/>
      <c r="G16" s="1764">
        <v>0.186</v>
      </c>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row>
    <row r="17" spans="1:160" s="95" customFormat="1" ht="16.5" customHeight="1" x14ac:dyDescent="0.2">
      <c r="A17" s="146">
        <v>2000</v>
      </c>
      <c r="B17" s="92"/>
      <c r="C17" s="96">
        <v>0.51100000000000001</v>
      </c>
      <c r="D17" s="98"/>
      <c r="E17" s="96">
        <v>0.30099999999999999</v>
      </c>
      <c r="F17" s="98"/>
      <c r="G17" s="1764">
        <v>0.187</v>
      </c>
      <c r="I17" s="99"/>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row>
    <row r="18" spans="1:160" s="95" customFormat="1" ht="16.5" customHeight="1" x14ac:dyDescent="0.2">
      <c r="A18" s="146">
        <v>2001</v>
      </c>
      <c r="B18" s="92"/>
      <c r="C18" s="96">
        <v>0.495</v>
      </c>
      <c r="D18" s="98"/>
      <c r="E18" s="96">
        <v>0.29599999999999999</v>
      </c>
      <c r="F18" s="98"/>
      <c r="G18" s="1764">
        <v>0.20899999999999999</v>
      </c>
      <c r="I18" s="99"/>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row>
    <row r="19" spans="1:160" s="95" customFormat="1" ht="16.5" customHeight="1" x14ac:dyDescent="0.2">
      <c r="A19" s="146">
        <v>2002</v>
      </c>
      <c r="B19" s="92"/>
      <c r="C19" s="96">
        <v>0.48099999999999998</v>
      </c>
      <c r="D19" s="98"/>
      <c r="E19" s="96">
        <v>0.29699999999999999</v>
      </c>
      <c r="F19" s="98"/>
      <c r="G19" s="1764">
        <v>0.222</v>
      </c>
      <c r="I19" s="99"/>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row>
    <row r="20" spans="1:160" s="95" customFormat="1" ht="16.5" customHeight="1" x14ac:dyDescent="0.2">
      <c r="A20" s="146">
        <v>2003</v>
      </c>
      <c r="B20" s="92"/>
      <c r="C20" s="96">
        <v>0.47099999999999997</v>
      </c>
      <c r="D20" s="98"/>
      <c r="E20" s="96">
        <v>0.30199999999999999</v>
      </c>
      <c r="F20" s="98"/>
      <c r="G20" s="1764">
        <v>0.22800000000000001</v>
      </c>
      <c r="I20" s="99"/>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row>
    <row r="21" spans="1:160" s="95" customFormat="1" ht="16.5" customHeight="1" x14ac:dyDescent="0.2">
      <c r="A21" s="146">
        <v>2004</v>
      </c>
      <c r="B21" s="92"/>
      <c r="C21" s="96">
        <v>0.46</v>
      </c>
      <c r="D21" s="98"/>
      <c r="E21" s="96">
        <v>0.308</v>
      </c>
      <c r="F21" s="98"/>
      <c r="G21" s="1764">
        <v>0.23200000000000001</v>
      </c>
      <c r="I21" s="99"/>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91"/>
      <c r="DS21" s="91"/>
      <c r="DT21" s="91"/>
      <c r="DU21" s="91"/>
      <c r="DV21" s="91"/>
      <c r="DW21" s="91"/>
      <c r="DX21" s="91"/>
      <c r="DY21" s="91"/>
      <c r="DZ21" s="91"/>
      <c r="EA21" s="91"/>
      <c r="EB21" s="91"/>
      <c r="EC21" s="91"/>
      <c r="ED21" s="91"/>
      <c r="EE21" s="91"/>
      <c r="EF21" s="91"/>
      <c r="EG21" s="91"/>
      <c r="EH21" s="91"/>
      <c r="EI21" s="91"/>
      <c r="EJ21" s="91"/>
      <c r="EK21" s="91"/>
      <c r="EL21" s="91"/>
      <c r="EM21" s="91"/>
      <c r="EN21" s="91"/>
      <c r="EO21" s="91"/>
      <c r="EP21" s="91"/>
      <c r="EQ21" s="91"/>
      <c r="ER21" s="91"/>
      <c r="ES21" s="91"/>
      <c r="ET21" s="91"/>
      <c r="EU21" s="91"/>
      <c r="EV21" s="91"/>
      <c r="EW21" s="91"/>
      <c r="EX21" s="91"/>
      <c r="EY21" s="91"/>
      <c r="EZ21" s="91"/>
      <c r="FA21" s="91"/>
      <c r="FB21" s="91"/>
      <c r="FC21" s="91"/>
      <c r="FD21" s="91"/>
    </row>
    <row r="22" spans="1:160" s="95" customFormat="1" ht="16.5" customHeight="1" x14ac:dyDescent="0.2">
      <c r="A22" s="146">
        <v>2005</v>
      </c>
      <c r="B22" s="92"/>
      <c r="C22" s="96">
        <v>0.45700000000000002</v>
      </c>
      <c r="D22" s="98"/>
      <c r="E22" s="96">
        <v>0.308</v>
      </c>
      <c r="F22" s="98"/>
      <c r="G22" s="1764">
        <v>0.23499999999999999</v>
      </c>
      <c r="I22" s="99"/>
      <c r="J22" s="100"/>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91"/>
      <c r="DS22" s="91"/>
      <c r="DT22" s="91"/>
      <c r="DU22" s="91"/>
      <c r="DV22" s="91"/>
      <c r="DW22" s="91"/>
      <c r="DX22" s="91"/>
      <c r="DY22" s="91"/>
      <c r="DZ22" s="91"/>
      <c r="EA22" s="91"/>
      <c r="EB22" s="91"/>
      <c r="EC22" s="91"/>
      <c r="ED22" s="91"/>
      <c r="EE22" s="91"/>
      <c r="EF22" s="91"/>
      <c r="EG22" s="91"/>
      <c r="EH22" s="91"/>
      <c r="EI22" s="91"/>
      <c r="EJ22" s="91"/>
      <c r="EK22" s="91"/>
      <c r="EL22" s="91"/>
      <c r="EM22" s="91"/>
      <c r="EN22" s="91"/>
      <c r="EO22" s="91"/>
      <c r="EP22" s="91"/>
      <c r="EQ22" s="91"/>
      <c r="ER22" s="91"/>
      <c r="ES22" s="91"/>
      <c r="ET22" s="91"/>
      <c r="EU22" s="91"/>
      <c r="EV22" s="91"/>
      <c r="EW22" s="91"/>
      <c r="EX22" s="91"/>
      <c r="EY22" s="91"/>
      <c r="EZ22" s="91"/>
      <c r="FA22" s="91"/>
      <c r="FB22" s="91"/>
      <c r="FC22" s="91"/>
      <c r="FD22" s="91"/>
    </row>
    <row r="23" spans="1:160" s="95" customFormat="1" ht="16.5" customHeight="1" x14ac:dyDescent="0.2">
      <c r="A23" s="146">
        <v>2006</v>
      </c>
      <c r="B23" s="92"/>
      <c r="C23" s="96">
        <v>0.45300000000000001</v>
      </c>
      <c r="D23" s="98"/>
      <c r="E23" s="96">
        <v>0.309</v>
      </c>
      <c r="F23" s="98"/>
      <c r="G23" s="1764">
        <v>0.23799999999999999</v>
      </c>
      <c r="I23" s="99"/>
      <c r="J23" s="100"/>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1"/>
      <c r="DV23" s="91"/>
      <c r="DW23" s="91"/>
      <c r="DX23" s="91"/>
      <c r="DY23" s="91"/>
      <c r="DZ23" s="91"/>
      <c r="EA23" s="91"/>
      <c r="EB23" s="91"/>
      <c r="EC23" s="91"/>
      <c r="ED23" s="91"/>
      <c r="EE23" s="91"/>
      <c r="EF23" s="91"/>
      <c r="EG23" s="91"/>
      <c r="EH23" s="91"/>
      <c r="EI23" s="91"/>
      <c r="EJ23" s="91"/>
      <c r="EK23" s="91"/>
      <c r="EL23" s="91"/>
      <c r="EM23" s="91"/>
      <c r="EN23" s="91"/>
      <c r="EO23" s="91"/>
      <c r="EP23" s="91"/>
      <c r="EQ23" s="91"/>
      <c r="ER23" s="91"/>
      <c r="ES23" s="91"/>
      <c r="ET23" s="91"/>
      <c r="EU23" s="91"/>
      <c r="EV23" s="91"/>
      <c r="EW23" s="91"/>
      <c r="EX23" s="91"/>
      <c r="EY23" s="91"/>
      <c r="EZ23" s="91"/>
      <c r="FA23" s="91"/>
      <c r="FB23" s="91"/>
      <c r="FC23" s="91"/>
      <c r="FD23" s="91"/>
    </row>
    <row r="24" spans="1:160" s="95" customFormat="1" ht="16.5" customHeight="1" x14ac:dyDescent="0.2">
      <c r="A24" s="146">
        <v>2007</v>
      </c>
      <c r="B24" s="92"/>
      <c r="C24" s="96">
        <v>0.44600000000000001</v>
      </c>
      <c r="D24" s="98"/>
      <c r="E24" s="96">
        <v>0.309</v>
      </c>
      <c r="F24" s="98"/>
      <c r="G24" s="1764">
        <v>0.245</v>
      </c>
      <c r="I24" s="99"/>
      <c r="J24" s="100"/>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row>
    <row r="25" spans="1:160" s="95" customFormat="1" ht="16.5" customHeight="1" x14ac:dyDescent="0.2">
      <c r="A25" s="146">
        <v>2008</v>
      </c>
      <c r="B25" s="92"/>
      <c r="C25" s="96">
        <v>0.438</v>
      </c>
      <c r="D25" s="98"/>
      <c r="E25" s="96">
        <v>0.32</v>
      </c>
      <c r="F25" s="98"/>
      <c r="G25" s="1764">
        <v>0.24199999999999999</v>
      </c>
      <c r="I25" s="99"/>
      <c r="J25" s="100"/>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row>
    <row r="26" spans="1:160" s="95" customFormat="1" ht="16.5" customHeight="1" x14ac:dyDescent="0.2">
      <c r="A26" s="146">
        <v>2009</v>
      </c>
      <c r="B26" s="92"/>
      <c r="C26" s="96">
        <v>0.41260000000000002</v>
      </c>
      <c r="D26" s="98"/>
      <c r="E26" s="96">
        <v>0.32069999999999999</v>
      </c>
      <c r="F26" s="98"/>
      <c r="G26" s="1764">
        <v>0.26700000000000002</v>
      </c>
      <c r="I26" s="99"/>
      <c r="J26" s="100"/>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row>
    <row r="27" spans="1:160" s="95" customFormat="1" ht="16.5" customHeight="1" x14ac:dyDescent="0.2">
      <c r="A27" s="146" t="s">
        <v>650</v>
      </c>
      <c r="B27" s="92"/>
      <c r="C27" s="96">
        <v>0.39100000000000001</v>
      </c>
      <c r="D27" s="98"/>
      <c r="E27" s="96">
        <v>0.33100000000000002</v>
      </c>
      <c r="F27" s="98"/>
      <c r="G27" s="1764">
        <v>0.27700000000000002</v>
      </c>
      <c r="I27" s="99"/>
      <c r="J27" s="100"/>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row>
    <row r="28" spans="1:160" s="95" customFormat="1" ht="16.5" customHeight="1" x14ac:dyDescent="0.2">
      <c r="A28" s="146">
        <v>2011</v>
      </c>
      <c r="B28" s="92"/>
      <c r="C28" s="96">
        <v>0.38300000000000001</v>
      </c>
      <c r="D28" s="98"/>
      <c r="E28" s="96">
        <v>0.33700000000000002</v>
      </c>
      <c r="F28" s="98"/>
      <c r="G28" s="1764">
        <v>0.27900000000000003</v>
      </c>
      <c r="I28" s="99"/>
      <c r="J28" s="100"/>
      <c r="K28" s="10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c r="FA28" s="91"/>
      <c r="FB28" s="91"/>
      <c r="FC28" s="91"/>
      <c r="FD28" s="91"/>
    </row>
    <row r="29" spans="1:160" s="95" customFormat="1" ht="16.5" customHeight="1" x14ac:dyDescent="0.2">
      <c r="A29" s="146">
        <v>2012</v>
      </c>
      <c r="B29" s="92"/>
      <c r="C29" s="96">
        <v>0.36599999999999999</v>
      </c>
      <c r="D29" s="98"/>
      <c r="E29" s="96">
        <v>0.35099999999999998</v>
      </c>
      <c r="F29" s="98"/>
      <c r="G29" s="1764">
        <v>0.28299999999999997</v>
      </c>
      <c r="I29" s="99"/>
      <c r="J29" s="100"/>
      <c r="K29" s="10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row>
    <row r="30" spans="1:160" s="91" customFormat="1" ht="8.25" customHeight="1" thickBot="1" x14ac:dyDescent="0.25">
      <c r="A30" s="584"/>
      <c r="B30" s="585"/>
      <c r="C30" s="1765"/>
      <c r="D30" s="1766"/>
      <c r="E30" s="1765"/>
      <c r="F30" s="1766"/>
      <c r="G30" s="1767"/>
      <c r="I30" s="99"/>
      <c r="J30" s="100"/>
    </row>
    <row r="31" spans="1:160" x14ac:dyDescent="0.2">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row>
    <row r="32" spans="1:160" x14ac:dyDescent="0.2">
      <c r="A32" s="2295" t="s">
        <v>76</v>
      </c>
      <c r="B32" s="2295"/>
      <c r="C32" s="2295"/>
      <c r="D32" s="2295"/>
      <c r="E32" s="2295"/>
      <c r="F32" s="2295"/>
      <c r="G32" s="2295"/>
    </row>
    <row r="33" spans="1:8" ht="11.25" customHeight="1" x14ac:dyDescent="0.2">
      <c r="A33" s="2295"/>
      <c r="B33" s="2295"/>
      <c r="C33" s="2295"/>
      <c r="D33" s="2295"/>
      <c r="E33" s="2295"/>
      <c r="F33" s="2295"/>
      <c r="G33" s="2295"/>
    </row>
    <row r="34" spans="1:8" s="103" customFormat="1" ht="11.25" customHeight="1" x14ac:dyDescent="0.2">
      <c r="A34" s="2311" t="s">
        <v>77</v>
      </c>
      <c r="B34" s="2311"/>
      <c r="C34" s="2311"/>
      <c r="D34" s="2311"/>
      <c r="E34" s="2311"/>
      <c r="F34" s="2311"/>
      <c r="G34" s="2311"/>
      <c r="H34" s="102"/>
    </row>
    <row r="35" spans="1:8" s="103" customFormat="1" ht="11.25" customHeight="1" x14ac:dyDescent="0.2">
      <c r="A35" s="2311" t="s">
        <v>651</v>
      </c>
      <c r="B35" s="2311"/>
      <c r="C35" s="2311"/>
      <c r="D35" s="2311"/>
      <c r="E35" s="2311"/>
      <c r="F35" s="2311"/>
      <c r="G35" s="2311"/>
      <c r="H35" s="102"/>
    </row>
  </sheetData>
  <mergeCells count="7">
    <mergeCell ref="A34:G34"/>
    <mergeCell ref="A35:G35"/>
    <mergeCell ref="A5:A8"/>
    <mergeCell ref="A1:G1"/>
    <mergeCell ref="A2:G2"/>
    <mergeCell ref="A3:G3"/>
    <mergeCell ref="A32:G33"/>
  </mergeCells>
  <printOptions horizontalCentered="1"/>
  <pageMargins left="0.7" right="0.7" top="0.75" bottom="0.75" header="0.3" footer="0.3"/>
  <pageSetup scale="8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pageSetUpPr fitToPage="1"/>
  </sheetPr>
  <dimension ref="A1:S47"/>
  <sheetViews>
    <sheetView workbookViewId="0">
      <pane ySplit="7" topLeftCell="A8" activePane="bottomLeft" state="frozen"/>
      <selection activeCell="A40" sqref="A1:I40"/>
      <selection pane="bottomLeft" activeCell="K43" sqref="K43"/>
    </sheetView>
  </sheetViews>
  <sheetFormatPr defaultRowHeight="12.75" x14ac:dyDescent="0.2"/>
  <cols>
    <col min="1" max="1" width="0.85546875" style="1" customWidth="1"/>
    <col min="2" max="2" width="1.5703125" style="1" customWidth="1"/>
    <col min="3" max="3" width="21.42578125" style="1" customWidth="1"/>
    <col min="4" max="4" width="17.140625" style="1" customWidth="1"/>
    <col min="5" max="5" width="5" style="1" customWidth="1"/>
    <col min="6" max="6" width="8.28515625" style="107" customWidth="1"/>
    <col min="7" max="7" width="14.140625" style="107" customWidth="1"/>
    <col min="8" max="8" width="4.42578125" style="1" customWidth="1"/>
    <col min="9" max="9" width="2.7109375" style="1" customWidth="1"/>
    <col min="10" max="10" width="13.5703125" style="107" customWidth="1"/>
    <col min="11" max="11" width="14.140625" style="107" customWidth="1"/>
    <col min="12" max="12" width="3" style="1" customWidth="1"/>
    <col min="13" max="13" width="9.140625" style="1"/>
    <col min="14" max="14" width="12.28515625" style="1" customWidth="1"/>
    <col min="15" max="15" width="39.28515625" style="107" bestFit="1" customWidth="1"/>
    <col min="16" max="18" width="9.140625" style="1"/>
    <col min="19" max="19" width="11.7109375" style="1" customWidth="1"/>
    <col min="20" max="20" width="9.140625" style="1"/>
    <col min="21" max="21" width="11.140625" style="1" customWidth="1"/>
    <col min="22" max="16384" width="9.140625" style="1"/>
  </cols>
  <sheetData>
    <row r="1" spans="1:19" x14ac:dyDescent="0.2">
      <c r="A1" s="1552"/>
      <c r="B1" s="1553"/>
      <c r="C1" s="1553"/>
      <c r="D1" s="1553"/>
      <c r="E1" s="1553"/>
      <c r="F1" s="1567"/>
      <c r="G1" s="1567"/>
      <c r="H1" s="1553"/>
      <c r="I1" s="1553"/>
      <c r="J1" s="1567"/>
      <c r="K1" s="1567"/>
      <c r="L1" s="1554"/>
    </row>
    <row r="2" spans="1:19" ht="23.25" x14ac:dyDescent="0.35">
      <c r="A2" s="2305" t="s">
        <v>78</v>
      </c>
      <c r="B2" s="2306"/>
      <c r="C2" s="2306"/>
      <c r="D2" s="2306"/>
      <c r="E2" s="2306"/>
      <c r="F2" s="2306"/>
      <c r="G2" s="2306"/>
      <c r="H2" s="2306"/>
      <c r="I2" s="2306"/>
      <c r="J2" s="2306"/>
      <c r="K2" s="2306"/>
      <c r="L2" s="2307"/>
    </row>
    <row r="3" spans="1:19" ht="20.25" x14ac:dyDescent="0.2">
      <c r="A3" s="2955" t="s">
        <v>117</v>
      </c>
      <c r="B3" s="2956"/>
      <c r="C3" s="2956"/>
      <c r="D3" s="2956"/>
      <c r="E3" s="2956"/>
      <c r="F3" s="2956"/>
      <c r="G3" s="2956"/>
      <c r="H3" s="2956"/>
      <c r="I3" s="2956"/>
      <c r="J3" s="2956"/>
      <c r="K3" s="2956"/>
      <c r="L3" s="2957"/>
    </row>
    <row r="4" spans="1:19" ht="20.25" x14ac:dyDescent="0.2">
      <c r="A4" s="2955" t="s">
        <v>11</v>
      </c>
      <c r="B4" s="2956"/>
      <c r="C4" s="2956"/>
      <c r="D4" s="2956"/>
      <c r="E4" s="2956"/>
      <c r="F4" s="2956"/>
      <c r="G4" s="2956"/>
      <c r="H4" s="2956"/>
      <c r="I4" s="2956"/>
      <c r="J4" s="2956"/>
      <c r="K4" s="2956"/>
      <c r="L4" s="2957"/>
    </row>
    <row r="5" spans="1:19" ht="21" thickBot="1" x14ac:dyDescent="0.35">
      <c r="A5" s="1568"/>
      <c r="B5" s="1569"/>
      <c r="C5" s="1570"/>
      <c r="D5" s="1571"/>
      <c r="E5" s="1570"/>
      <c r="F5" s="1572"/>
      <c r="G5" s="1572"/>
      <c r="H5" s="1570"/>
      <c r="I5" s="1570"/>
      <c r="J5" s="1572"/>
      <c r="K5" s="1572"/>
      <c r="L5" s="1573"/>
    </row>
    <row r="6" spans="1:19" x14ac:dyDescent="0.2">
      <c r="A6" s="2958" t="s">
        <v>79</v>
      </c>
      <c r="B6" s="2959"/>
      <c r="C6" s="2959"/>
      <c r="D6" s="2960"/>
      <c r="E6" s="2961" t="s">
        <v>80</v>
      </c>
      <c r="F6" s="2962"/>
      <c r="G6" s="2962"/>
      <c r="H6" s="2963"/>
      <c r="I6" s="2967" t="s">
        <v>81</v>
      </c>
      <c r="J6" s="2962"/>
      <c r="K6" s="2962"/>
      <c r="L6" s="2968"/>
    </row>
    <row r="7" spans="1:19" ht="13.5" thickBot="1" x14ac:dyDescent="0.25">
      <c r="A7" s="2849"/>
      <c r="B7" s="2850"/>
      <c r="C7" s="2850"/>
      <c r="D7" s="2851"/>
      <c r="E7" s="2964"/>
      <c r="F7" s="2965"/>
      <c r="G7" s="2965"/>
      <c r="H7" s="2966"/>
      <c r="I7" s="2969"/>
      <c r="J7" s="2965"/>
      <c r="K7" s="2965"/>
      <c r="L7" s="2970"/>
      <c r="P7" s="2954"/>
      <c r="Q7" s="2954"/>
      <c r="R7" s="2954"/>
      <c r="S7" s="2954"/>
    </row>
    <row r="8" spans="1:19" ht="13.5" x14ac:dyDescent="0.2">
      <c r="A8" s="1783"/>
      <c r="B8" s="387"/>
      <c r="C8" s="56"/>
      <c r="D8" s="534"/>
      <c r="E8" s="1784"/>
      <c r="F8" s="1785"/>
      <c r="G8" s="1785"/>
      <c r="H8" s="1786"/>
      <c r="I8" s="1787"/>
      <c r="J8" s="1785"/>
      <c r="K8" s="1785"/>
      <c r="L8" s="1788"/>
    </row>
    <row r="9" spans="1:19" x14ac:dyDescent="0.2">
      <c r="A9" s="126"/>
      <c r="B9" s="536" t="s">
        <v>82</v>
      </c>
      <c r="C9" s="108"/>
      <c r="D9" s="109"/>
      <c r="E9" s="110"/>
      <c r="F9" s="203">
        <v>8</v>
      </c>
      <c r="G9" s="1109">
        <f>F9/$F$40</f>
        <v>5.5248618784530384E-3</v>
      </c>
      <c r="H9" s="1108"/>
      <c r="I9" s="202"/>
      <c r="J9" s="203">
        <v>24411</v>
      </c>
      <c r="K9" s="1108">
        <f>J9/$J$40</f>
        <v>2.3535480138835328E-3</v>
      </c>
      <c r="L9" s="127"/>
      <c r="R9" s="16"/>
      <c r="S9" s="128"/>
    </row>
    <row r="10" spans="1:19" x14ac:dyDescent="0.2">
      <c r="A10" s="126"/>
      <c r="B10" s="536" t="s">
        <v>83</v>
      </c>
      <c r="C10" s="108"/>
      <c r="D10" s="109"/>
      <c r="E10" s="110"/>
      <c r="F10" s="203">
        <v>4</v>
      </c>
      <c r="G10" s="1109">
        <f t="shared" ref="G10:G39" si="0">F10/$F$40</f>
        <v>2.7624309392265192E-3</v>
      </c>
      <c r="H10" s="1108"/>
      <c r="I10" s="202"/>
      <c r="J10" s="203">
        <v>114059</v>
      </c>
      <c r="K10" s="1108">
        <f t="shared" ref="K10:K39" si="1">J10/$J$40</f>
        <v>1.099681835711531E-2</v>
      </c>
      <c r="L10" s="127"/>
      <c r="R10" s="16"/>
      <c r="S10" s="128"/>
    </row>
    <row r="11" spans="1:19" x14ac:dyDescent="0.2">
      <c r="A11" s="126"/>
      <c r="B11" s="536" t="s">
        <v>84</v>
      </c>
      <c r="C11" s="108"/>
      <c r="D11" s="109"/>
      <c r="E11" s="110"/>
      <c r="F11" s="203">
        <f>SUM(F12:F18)</f>
        <v>774</v>
      </c>
      <c r="G11" s="1109">
        <f t="shared" si="0"/>
        <v>0.53453038674033149</v>
      </c>
      <c r="H11" s="1108"/>
      <c r="I11" s="202"/>
      <c r="J11" s="203">
        <f>SUM(J12:J18)</f>
        <v>3879435</v>
      </c>
      <c r="K11" s="1108">
        <f t="shared" si="1"/>
        <v>0.37402959892016968</v>
      </c>
      <c r="L11" s="127"/>
      <c r="R11" s="16"/>
      <c r="S11" s="128"/>
    </row>
    <row r="12" spans="1:19" x14ac:dyDescent="0.2">
      <c r="A12" s="129"/>
      <c r="B12" s="112"/>
      <c r="C12" s="1107" t="s">
        <v>85</v>
      </c>
      <c r="D12" s="114"/>
      <c r="E12" s="115"/>
      <c r="F12" s="1110">
        <v>102</v>
      </c>
      <c r="G12" s="1111">
        <f t="shared" si="0"/>
        <v>7.0441988950276244E-2</v>
      </c>
      <c r="H12" s="1112"/>
      <c r="I12" s="642"/>
      <c r="J12" s="1110">
        <v>685081</v>
      </c>
      <c r="K12" s="1113">
        <f t="shared" si="1"/>
        <v>6.6051002699575784E-2</v>
      </c>
      <c r="L12" s="130"/>
      <c r="R12" s="16"/>
      <c r="S12" s="128"/>
    </row>
    <row r="13" spans="1:19" x14ac:dyDescent="0.2">
      <c r="A13" s="129"/>
      <c r="B13" s="112"/>
      <c r="C13" s="1107" t="s">
        <v>86</v>
      </c>
      <c r="D13" s="114"/>
      <c r="E13" s="115"/>
      <c r="F13" s="1110">
        <v>72</v>
      </c>
      <c r="G13" s="1111">
        <f t="shared" si="0"/>
        <v>4.9723756906077346E-2</v>
      </c>
      <c r="H13" s="1112"/>
      <c r="I13" s="642"/>
      <c r="J13" s="1110">
        <v>581138</v>
      </c>
      <c r="K13" s="1113">
        <f t="shared" si="1"/>
        <v>5.6029502506748936E-2</v>
      </c>
      <c r="L13" s="130"/>
      <c r="R13" s="16"/>
      <c r="S13" s="128"/>
    </row>
    <row r="14" spans="1:19" x14ac:dyDescent="0.2">
      <c r="A14" s="129"/>
      <c r="B14" s="112"/>
      <c r="C14" s="1107" t="s">
        <v>87</v>
      </c>
      <c r="D14" s="114"/>
      <c r="E14" s="115"/>
      <c r="F14" s="1110">
        <v>163</v>
      </c>
      <c r="G14" s="1111">
        <f t="shared" si="0"/>
        <v>0.11256906077348067</v>
      </c>
      <c r="H14" s="1112"/>
      <c r="I14" s="642"/>
      <c r="J14" s="1110">
        <v>445960</v>
      </c>
      <c r="K14" s="1113">
        <f t="shared" si="1"/>
        <v>4.2996529116853067E-2</v>
      </c>
      <c r="L14" s="130"/>
      <c r="R14" s="16"/>
      <c r="S14" s="128"/>
    </row>
    <row r="15" spans="1:19" x14ac:dyDescent="0.2">
      <c r="A15" s="129"/>
      <c r="B15" s="112"/>
      <c r="C15" s="1107" t="s">
        <v>88</v>
      </c>
      <c r="D15" s="114"/>
      <c r="E15" s="115"/>
      <c r="F15" s="1110">
        <v>122</v>
      </c>
      <c r="G15" s="1111">
        <f t="shared" si="0"/>
        <v>8.4254143646408847E-2</v>
      </c>
      <c r="H15" s="1112"/>
      <c r="I15" s="642"/>
      <c r="J15" s="1110">
        <v>808159</v>
      </c>
      <c r="K15" s="1113">
        <f t="shared" si="1"/>
        <v>7.7917373698418821E-2</v>
      </c>
      <c r="L15" s="130"/>
      <c r="R15" s="16"/>
      <c r="S15" s="128"/>
    </row>
    <row r="16" spans="1:19" x14ac:dyDescent="0.2">
      <c r="A16" s="129"/>
      <c r="B16" s="112"/>
      <c r="C16" s="1107" t="s">
        <v>89</v>
      </c>
      <c r="D16" s="114"/>
      <c r="E16" s="115"/>
      <c r="F16" s="1110">
        <v>51</v>
      </c>
      <c r="G16" s="1111">
        <f t="shared" si="0"/>
        <v>3.5220994475138122E-2</v>
      </c>
      <c r="H16" s="1112"/>
      <c r="I16" s="642"/>
      <c r="J16" s="1110">
        <v>226118</v>
      </c>
      <c r="K16" s="1113">
        <f t="shared" si="1"/>
        <v>2.1800809872734285E-2</v>
      </c>
      <c r="L16" s="130"/>
      <c r="R16" s="16"/>
      <c r="S16" s="128"/>
    </row>
    <row r="17" spans="1:19" x14ac:dyDescent="0.2">
      <c r="A17" s="129"/>
      <c r="B17" s="112"/>
      <c r="C17" s="1107" t="s">
        <v>90</v>
      </c>
      <c r="D17" s="114"/>
      <c r="E17" s="115"/>
      <c r="F17" s="1110">
        <v>145</v>
      </c>
      <c r="G17" s="1111">
        <f t="shared" si="0"/>
        <v>0.10013812154696132</v>
      </c>
      <c r="H17" s="1112"/>
      <c r="I17" s="642"/>
      <c r="J17" s="1110">
        <v>640245</v>
      </c>
      <c r="K17" s="1113">
        <f t="shared" si="1"/>
        <v>6.1728210566910913E-2</v>
      </c>
      <c r="L17" s="130"/>
      <c r="R17" s="16"/>
      <c r="S17" s="128"/>
    </row>
    <row r="18" spans="1:19" x14ac:dyDescent="0.2">
      <c r="A18" s="129"/>
      <c r="B18" s="112"/>
      <c r="C18" s="1107" t="s">
        <v>91</v>
      </c>
      <c r="D18" s="114"/>
      <c r="E18" s="115"/>
      <c r="F18" s="1110">
        <v>119</v>
      </c>
      <c r="G18" s="1111">
        <f t="shared" si="0"/>
        <v>8.2182320441988949E-2</v>
      </c>
      <c r="H18" s="1112"/>
      <c r="I18" s="642"/>
      <c r="J18" s="1110">
        <v>492734</v>
      </c>
      <c r="K18" s="1113">
        <f t="shared" si="1"/>
        <v>4.7506170458927882E-2</v>
      </c>
      <c r="L18" s="130"/>
      <c r="R18" s="16"/>
      <c r="S18" s="128"/>
    </row>
    <row r="19" spans="1:19" x14ac:dyDescent="0.2">
      <c r="A19" s="126"/>
      <c r="B19" s="536" t="s">
        <v>92</v>
      </c>
      <c r="C19" s="108"/>
      <c r="D19" s="109"/>
      <c r="E19" s="111"/>
      <c r="F19" s="203">
        <f>SUM(F20:F26)</f>
        <v>137</v>
      </c>
      <c r="G19" s="1109">
        <f t="shared" si="0"/>
        <v>9.4613259668508282E-2</v>
      </c>
      <c r="H19" s="1108"/>
      <c r="I19" s="202"/>
      <c r="J19" s="203">
        <f>SUM(J20:J26)</f>
        <v>960034</v>
      </c>
      <c r="K19" s="1108">
        <f t="shared" si="1"/>
        <v>9.2560161974546862E-2</v>
      </c>
      <c r="L19" s="127"/>
      <c r="R19" s="16"/>
      <c r="S19" s="128"/>
    </row>
    <row r="20" spans="1:19" x14ac:dyDescent="0.2">
      <c r="A20" s="129"/>
      <c r="B20" s="112"/>
      <c r="C20" s="1107" t="s">
        <v>93</v>
      </c>
      <c r="D20" s="114"/>
      <c r="E20" s="115"/>
      <c r="F20" s="1110">
        <v>30</v>
      </c>
      <c r="G20" s="1111">
        <f t="shared" si="0"/>
        <v>2.0718232044198894E-2</v>
      </c>
      <c r="H20" s="1112"/>
      <c r="I20" s="642"/>
      <c r="J20" s="1110">
        <v>224377</v>
      </c>
      <c r="K20" s="1113">
        <f t="shared" si="1"/>
        <v>2.1632954107211725E-2</v>
      </c>
      <c r="L20" s="130"/>
      <c r="R20" s="16"/>
      <c r="S20" s="128"/>
    </row>
    <row r="21" spans="1:19" x14ac:dyDescent="0.2">
      <c r="A21" s="129"/>
      <c r="B21" s="112"/>
      <c r="C21" s="1107" t="s">
        <v>94</v>
      </c>
      <c r="D21" s="114"/>
      <c r="E21" s="115"/>
      <c r="F21" s="1110">
        <v>5</v>
      </c>
      <c r="G21" s="1111">
        <f t="shared" si="0"/>
        <v>3.453038674033149E-3</v>
      </c>
      <c r="H21" s="1112"/>
      <c r="I21" s="642"/>
      <c r="J21" s="1110">
        <v>36095</v>
      </c>
      <c r="K21" s="1113">
        <f t="shared" si="1"/>
        <v>3.4800424219051294E-3</v>
      </c>
      <c r="L21" s="130"/>
      <c r="R21" s="16"/>
      <c r="S21" s="128"/>
    </row>
    <row r="22" spans="1:19" x14ac:dyDescent="0.2">
      <c r="A22" s="129"/>
      <c r="B22" s="112"/>
      <c r="C22" s="1107" t="s">
        <v>95</v>
      </c>
      <c r="D22" s="114"/>
      <c r="E22" s="115"/>
      <c r="F22" s="1110">
        <v>5</v>
      </c>
      <c r="G22" s="1111">
        <f t="shared" si="0"/>
        <v>3.453038674033149E-3</v>
      </c>
      <c r="H22" s="1112"/>
      <c r="I22" s="642"/>
      <c r="J22" s="1110">
        <v>85449</v>
      </c>
      <c r="K22" s="1113">
        <f t="shared" si="1"/>
        <v>8.2384303895102207E-3</v>
      </c>
      <c r="L22" s="130"/>
      <c r="R22" s="16"/>
      <c r="S22" s="128"/>
    </row>
    <row r="23" spans="1:19" x14ac:dyDescent="0.2">
      <c r="A23" s="129"/>
      <c r="B23" s="112"/>
      <c r="C23" s="1107" t="s">
        <v>96</v>
      </c>
      <c r="D23" s="114"/>
      <c r="E23" s="115"/>
      <c r="F23" s="1110">
        <v>23</v>
      </c>
      <c r="G23" s="1111">
        <f t="shared" si="0"/>
        <v>1.5883977900552487E-2</v>
      </c>
      <c r="H23" s="1112"/>
      <c r="I23" s="642"/>
      <c r="J23" s="1110">
        <v>146050</v>
      </c>
      <c r="K23" s="1113">
        <f t="shared" si="1"/>
        <v>1.4081180100269958E-2</v>
      </c>
      <c r="L23" s="130"/>
      <c r="R23" s="16"/>
      <c r="S23" s="128"/>
    </row>
    <row r="24" spans="1:19" x14ac:dyDescent="0.2">
      <c r="A24" s="129"/>
      <c r="B24" s="112"/>
      <c r="C24" s="1107" t="s">
        <v>97</v>
      </c>
      <c r="D24" s="114"/>
      <c r="E24" s="115"/>
      <c r="F24" s="1110">
        <v>5</v>
      </c>
      <c r="G24" s="1111">
        <f t="shared" si="0"/>
        <v>3.453038674033149E-3</v>
      </c>
      <c r="H24" s="1112"/>
      <c r="I24" s="642"/>
      <c r="J24" s="1110">
        <v>282856</v>
      </c>
      <c r="K24" s="1113">
        <f t="shared" si="1"/>
        <v>2.727111453914385E-2</v>
      </c>
      <c r="L24" s="130"/>
      <c r="R24" s="16"/>
      <c r="S24" s="128"/>
    </row>
    <row r="25" spans="1:19" x14ac:dyDescent="0.2">
      <c r="A25" s="129"/>
      <c r="B25" s="112"/>
      <c r="C25" s="1107" t="s">
        <v>98</v>
      </c>
      <c r="D25" s="114"/>
      <c r="E25" s="115"/>
      <c r="F25" s="1110">
        <v>7</v>
      </c>
      <c r="G25" s="1111">
        <f t="shared" si="0"/>
        <v>4.8342541436464086E-3</v>
      </c>
      <c r="H25" s="1112"/>
      <c r="I25" s="642"/>
      <c r="J25" s="1110">
        <v>7880</v>
      </c>
      <c r="K25" s="1113">
        <f t="shared" si="1"/>
        <v>7.59737755495565E-4</v>
      </c>
      <c r="L25" s="130"/>
      <c r="R25" s="16"/>
      <c r="S25" s="128"/>
    </row>
    <row r="26" spans="1:19" x14ac:dyDescent="0.2">
      <c r="A26" s="129"/>
      <c r="B26" s="112"/>
      <c r="C26" s="1107" t="s">
        <v>99</v>
      </c>
      <c r="D26" s="114"/>
      <c r="E26" s="115"/>
      <c r="F26" s="1110">
        <v>62</v>
      </c>
      <c r="G26" s="1111">
        <f t="shared" si="0"/>
        <v>4.2817679558011051E-2</v>
      </c>
      <c r="H26" s="1112"/>
      <c r="I26" s="642"/>
      <c r="J26" s="1110">
        <v>177327</v>
      </c>
      <c r="K26" s="1113">
        <f t="shared" si="1"/>
        <v>1.7096702661010411E-2</v>
      </c>
      <c r="L26" s="130"/>
      <c r="R26" s="16"/>
      <c r="S26" s="128"/>
    </row>
    <row r="27" spans="1:19" x14ac:dyDescent="0.2">
      <c r="A27" s="126"/>
      <c r="B27" s="536" t="s">
        <v>100</v>
      </c>
      <c r="C27" s="108"/>
      <c r="D27" s="109"/>
      <c r="E27" s="111"/>
      <c r="F27" s="203">
        <f>SUM(F28:F30)</f>
        <v>146</v>
      </c>
      <c r="G27" s="1109">
        <f t="shared" si="0"/>
        <v>0.10082872928176796</v>
      </c>
      <c r="H27" s="1108"/>
      <c r="I27" s="202"/>
      <c r="J27" s="203">
        <f>SUM(J28:J30)</f>
        <v>1524954</v>
      </c>
      <c r="K27" s="1108">
        <f t="shared" si="1"/>
        <v>0.147026031623602</v>
      </c>
      <c r="L27" s="127"/>
      <c r="R27" s="16"/>
      <c r="S27" s="128"/>
    </row>
    <row r="28" spans="1:19" x14ac:dyDescent="0.2">
      <c r="A28" s="129"/>
      <c r="B28" s="112"/>
      <c r="C28" s="1107" t="s">
        <v>101</v>
      </c>
      <c r="D28" s="114"/>
      <c r="E28" s="115"/>
      <c r="F28" s="1110">
        <v>79</v>
      </c>
      <c r="G28" s="1111">
        <f t="shared" si="0"/>
        <v>5.4558011049723756E-2</v>
      </c>
      <c r="H28" s="1112"/>
      <c r="I28" s="642"/>
      <c r="J28" s="1110">
        <v>1371511</v>
      </c>
      <c r="K28" s="1113">
        <f t="shared" si="1"/>
        <v>0.13223206710374083</v>
      </c>
      <c r="L28" s="130"/>
      <c r="R28" s="16"/>
      <c r="S28" s="128"/>
    </row>
    <row r="29" spans="1:19" x14ac:dyDescent="0.2">
      <c r="A29" s="129"/>
      <c r="B29" s="112"/>
      <c r="C29" s="1107" t="s">
        <v>102</v>
      </c>
      <c r="D29" s="114"/>
      <c r="E29" s="115"/>
      <c r="F29" s="1110">
        <v>41</v>
      </c>
      <c r="G29" s="1111">
        <f t="shared" si="0"/>
        <v>2.8314917127071824E-2</v>
      </c>
      <c r="H29" s="1112"/>
      <c r="I29" s="642"/>
      <c r="J29" s="1110">
        <v>100225</v>
      </c>
      <c r="K29" s="1113">
        <f t="shared" si="1"/>
        <v>9.6630350944851527E-3</v>
      </c>
      <c r="L29" s="130"/>
      <c r="R29" s="16"/>
      <c r="S29" s="128"/>
    </row>
    <row r="30" spans="1:19" x14ac:dyDescent="0.2">
      <c r="A30" s="129"/>
      <c r="B30" s="112"/>
      <c r="C30" s="1107" t="s">
        <v>103</v>
      </c>
      <c r="D30" s="114"/>
      <c r="E30" s="115"/>
      <c r="F30" s="1110">
        <v>26</v>
      </c>
      <c r="G30" s="1111">
        <f t="shared" si="0"/>
        <v>1.7955801104972375E-2</v>
      </c>
      <c r="H30" s="1112"/>
      <c r="I30" s="642"/>
      <c r="J30" s="1110">
        <v>53218</v>
      </c>
      <c r="K30" s="1113">
        <f t="shared" si="1"/>
        <v>5.1309294253760124E-3</v>
      </c>
      <c r="L30" s="130"/>
      <c r="R30" s="16"/>
      <c r="S30" s="128"/>
    </row>
    <row r="31" spans="1:19" x14ac:dyDescent="0.2">
      <c r="A31" s="1106"/>
      <c r="B31" s="536" t="s">
        <v>104</v>
      </c>
      <c r="C31" s="116"/>
      <c r="D31" s="109"/>
      <c r="E31" s="111"/>
      <c r="F31" s="1114">
        <v>31</v>
      </c>
      <c r="G31" s="1109">
        <f t="shared" si="0"/>
        <v>2.1408839779005526E-2</v>
      </c>
      <c r="H31" s="1108"/>
      <c r="I31" s="202"/>
      <c r="J31" s="1114">
        <v>216405</v>
      </c>
      <c r="K31" s="1108">
        <f t="shared" si="1"/>
        <v>2.0864346317007329E-2</v>
      </c>
      <c r="L31" s="130"/>
      <c r="R31" s="16"/>
      <c r="S31" s="128"/>
    </row>
    <row r="32" spans="1:19" x14ac:dyDescent="0.2">
      <c r="A32" s="1106"/>
      <c r="B32" s="536" t="s">
        <v>105</v>
      </c>
      <c r="C32" s="108"/>
      <c r="D32" s="109"/>
      <c r="E32" s="111"/>
      <c r="F32" s="1114">
        <v>25</v>
      </c>
      <c r="G32" s="1109">
        <f t="shared" si="0"/>
        <v>1.7265193370165747E-2</v>
      </c>
      <c r="H32" s="1108"/>
      <c r="I32" s="202"/>
      <c r="J32" s="1114">
        <v>52389</v>
      </c>
      <c r="K32" s="1108">
        <f t="shared" si="1"/>
        <v>5.0510026995757807E-3</v>
      </c>
      <c r="L32" s="127"/>
      <c r="R32" s="16"/>
      <c r="S32" s="128"/>
    </row>
    <row r="33" spans="1:19" x14ac:dyDescent="0.2">
      <c r="A33" s="1106"/>
      <c r="B33" s="536" t="s">
        <v>106</v>
      </c>
      <c r="C33" s="108"/>
      <c r="D33" s="109"/>
      <c r="E33" s="111"/>
      <c r="F33" s="1114">
        <v>86</v>
      </c>
      <c r="G33" s="1109">
        <f t="shared" si="0"/>
        <v>5.9392265193370167E-2</v>
      </c>
      <c r="H33" s="1108"/>
      <c r="I33" s="202"/>
      <c r="J33" s="1114">
        <v>1546568</v>
      </c>
      <c r="K33" s="1108">
        <f t="shared" si="1"/>
        <v>0.14910991129965293</v>
      </c>
      <c r="L33" s="127"/>
      <c r="R33" s="16"/>
      <c r="S33" s="128"/>
    </row>
    <row r="34" spans="1:19" x14ac:dyDescent="0.2">
      <c r="A34" s="1106"/>
      <c r="B34" s="536" t="s">
        <v>107</v>
      </c>
      <c r="C34" s="108"/>
      <c r="D34" s="109"/>
      <c r="E34" s="111"/>
      <c r="F34" s="203">
        <f>SUM(F35:F39)</f>
        <v>237</v>
      </c>
      <c r="G34" s="1109">
        <f t="shared" si="0"/>
        <v>0.16367403314917128</v>
      </c>
      <c r="H34" s="1108"/>
      <c r="I34" s="202"/>
      <c r="J34" s="203">
        <f>SUM(J35:J39)</f>
        <v>2053745</v>
      </c>
      <c r="K34" s="1108">
        <f t="shared" si="1"/>
        <v>0.19800858079444658</v>
      </c>
      <c r="L34" s="127"/>
      <c r="R34" s="16"/>
      <c r="S34" s="128"/>
    </row>
    <row r="35" spans="1:19" x14ac:dyDescent="0.2">
      <c r="A35" s="126"/>
      <c r="B35" s="108"/>
      <c r="C35" s="1107" t="s">
        <v>118</v>
      </c>
      <c r="D35" s="109"/>
      <c r="E35" s="111"/>
      <c r="F35" s="1110">
        <v>22</v>
      </c>
      <c r="G35" s="1111">
        <f t="shared" si="0"/>
        <v>1.5193370165745856E-2</v>
      </c>
      <c r="H35" s="1108"/>
      <c r="I35" s="202"/>
      <c r="J35" s="1110">
        <v>68500</v>
      </c>
      <c r="K35" s="1113">
        <f t="shared" si="1"/>
        <v>6.6043193212495183E-3</v>
      </c>
      <c r="L35" s="127"/>
      <c r="R35" s="16"/>
      <c r="S35" s="128"/>
    </row>
    <row r="36" spans="1:19" x14ac:dyDescent="0.2">
      <c r="A36" s="129"/>
      <c r="B36" s="112"/>
      <c r="C36" s="1107" t="s">
        <v>108</v>
      </c>
      <c r="D36" s="114"/>
      <c r="E36" s="115"/>
      <c r="F36" s="1110">
        <v>44</v>
      </c>
      <c r="G36" s="1111">
        <f t="shared" si="0"/>
        <v>3.0386740331491711E-2</v>
      </c>
      <c r="H36" s="1112"/>
      <c r="I36" s="642"/>
      <c r="J36" s="1110">
        <v>339144</v>
      </c>
      <c r="K36" s="1113">
        <f t="shared" si="1"/>
        <v>3.2698033166216736E-2</v>
      </c>
      <c r="L36" s="127"/>
      <c r="R36" s="16"/>
      <c r="S36" s="128"/>
    </row>
    <row r="37" spans="1:19" x14ac:dyDescent="0.2">
      <c r="A37" s="129"/>
      <c r="B37" s="112"/>
      <c r="C37" s="1107" t="s">
        <v>109</v>
      </c>
      <c r="D37" s="114"/>
      <c r="E37" s="115"/>
      <c r="F37" s="1110">
        <v>16</v>
      </c>
      <c r="G37" s="1111">
        <f t="shared" si="0"/>
        <v>1.1049723756906077E-2</v>
      </c>
      <c r="H37" s="1112"/>
      <c r="I37" s="642"/>
      <c r="J37" s="1110">
        <v>486730</v>
      </c>
      <c r="K37" s="1113">
        <f t="shared" si="1"/>
        <v>4.692730428075588E-2</v>
      </c>
      <c r="L37" s="127"/>
      <c r="R37" s="16"/>
      <c r="S37" s="128"/>
    </row>
    <row r="38" spans="1:19" x14ac:dyDescent="0.2">
      <c r="A38" s="129"/>
      <c r="B38" s="112"/>
      <c r="C38" s="1107" t="s">
        <v>110</v>
      </c>
      <c r="D38" s="114"/>
      <c r="E38" s="115"/>
      <c r="F38" s="1110">
        <v>27</v>
      </c>
      <c r="G38" s="1111">
        <f t="shared" si="0"/>
        <v>1.8646408839779006E-2</v>
      </c>
      <c r="H38" s="1112"/>
      <c r="I38" s="642"/>
      <c r="J38" s="1110">
        <v>693221</v>
      </c>
      <c r="K38" s="1113">
        <f t="shared" si="1"/>
        <v>6.6835807944465864E-2</v>
      </c>
      <c r="L38" s="127"/>
      <c r="R38" s="16"/>
      <c r="S38" s="128"/>
    </row>
    <row r="39" spans="1:19" x14ac:dyDescent="0.2">
      <c r="A39" s="129"/>
      <c r="B39" s="112"/>
      <c r="C39" s="1107" t="s">
        <v>111</v>
      </c>
      <c r="D39" s="114"/>
      <c r="E39" s="115"/>
      <c r="F39" s="1110">
        <v>128</v>
      </c>
      <c r="G39" s="1109">
        <f t="shared" si="0"/>
        <v>8.8397790055248615E-2</v>
      </c>
      <c r="H39" s="1112"/>
      <c r="I39" s="642"/>
      <c r="J39" s="1110">
        <v>466150</v>
      </c>
      <c r="K39" s="1108">
        <f t="shared" si="1"/>
        <v>4.4943116081758584E-2</v>
      </c>
      <c r="L39" s="127"/>
      <c r="R39" s="16"/>
      <c r="S39" s="128"/>
    </row>
    <row r="40" spans="1:19" x14ac:dyDescent="0.2">
      <c r="A40" s="131"/>
      <c r="B40" s="536" t="s">
        <v>112</v>
      </c>
      <c r="C40" s="108"/>
      <c r="D40" s="109"/>
      <c r="E40" s="111"/>
      <c r="F40" s="203">
        <f>SUM(F31:F34,F27,F19,F9:F11)</f>
        <v>1448</v>
      </c>
      <c r="G40" s="1109">
        <f>F40/$F$40</f>
        <v>1</v>
      </c>
      <c r="H40" s="1108"/>
      <c r="I40" s="202"/>
      <c r="J40" s="203">
        <f>SUM(J31:J34,J27,J19,J9:J11)</f>
        <v>10372000</v>
      </c>
      <c r="K40" s="1108">
        <f>J40/$J$40</f>
        <v>1</v>
      </c>
      <c r="L40" s="127"/>
      <c r="S40" s="128"/>
    </row>
    <row r="41" spans="1:19" ht="14.25" thickBot="1" x14ac:dyDescent="0.25">
      <c r="A41" s="20"/>
      <c r="B41" s="132"/>
      <c r="C41" s="133"/>
      <c r="D41" s="134"/>
      <c r="E41" s="135"/>
      <c r="F41" s="136"/>
      <c r="G41" s="136"/>
      <c r="H41" s="137"/>
      <c r="I41" s="138"/>
      <c r="J41" s="136"/>
      <c r="K41" s="136"/>
      <c r="L41" s="139"/>
      <c r="R41" s="16"/>
    </row>
    <row r="42" spans="1:19" x14ac:dyDescent="0.2">
      <c r="A42" s="117"/>
      <c r="B42" s="26"/>
      <c r="C42" s="26"/>
      <c r="D42" s="26"/>
      <c r="E42" s="26"/>
      <c r="F42" s="118"/>
      <c r="G42" s="118"/>
      <c r="H42" s="26"/>
      <c r="I42" s="26"/>
      <c r="J42" s="118"/>
      <c r="K42" s="118"/>
      <c r="L42" s="26"/>
    </row>
    <row r="43" spans="1:19" x14ac:dyDescent="0.2">
      <c r="A43" s="119" t="s">
        <v>65</v>
      </c>
      <c r="B43" s="118"/>
      <c r="C43" s="118"/>
      <c r="D43" s="118"/>
      <c r="E43" s="120"/>
      <c r="F43" s="120"/>
      <c r="G43" s="120"/>
      <c r="H43" s="26"/>
      <c r="I43" s="120"/>
      <c r="J43" s="120"/>
      <c r="K43" s="120"/>
      <c r="L43" s="120"/>
    </row>
    <row r="44" spans="1:19" x14ac:dyDescent="0.2">
      <c r="A44" s="46" t="s">
        <v>113</v>
      </c>
      <c r="B44" s="121"/>
      <c r="C44" s="122"/>
      <c r="D44" s="122"/>
      <c r="E44" s="122"/>
      <c r="F44" s="122"/>
      <c r="G44" s="122"/>
      <c r="H44" s="122"/>
      <c r="I44" s="122"/>
      <c r="J44" s="122"/>
      <c r="K44" s="122"/>
      <c r="L44" s="122"/>
    </row>
    <row r="45" spans="1:19" x14ac:dyDescent="0.2">
      <c r="A45" s="46" t="s">
        <v>114</v>
      </c>
      <c r="B45" s="102"/>
      <c r="C45" s="10"/>
      <c r="D45" s="10"/>
      <c r="E45" s="10"/>
      <c r="F45" s="10"/>
      <c r="G45" s="123"/>
      <c r="H45" s="10"/>
      <c r="I45" s="10"/>
      <c r="J45" s="10"/>
      <c r="K45" s="10"/>
      <c r="L45" s="10"/>
    </row>
    <row r="46" spans="1:19" x14ac:dyDescent="0.2">
      <c r="A46"/>
      <c r="B46" s="46" t="s">
        <v>115</v>
      </c>
      <c r="C46" s="102"/>
      <c r="D46" s="102"/>
      <c r="E46" s="102"/>
      <c r="F46" s="102"/>
      <c r="G46" s="102"/>
      <c r="H46" s="102"/>
      <c r="I46" s="102"/>
      <c r="J46" s="102"/>
      <c r="K46" s="102"/>
      <c r="L46" s="102"/>
    </row>
    <row r="47" spans="1:19" x14ac:dyDescent="0.2">
      <c r="A47"/>
      <c r="B47" s="46" t="s">
        <v>116</v>
      </c>
      <c r="C47"/>
      <c r="D47"/>
      <c r="E47"/>
      <c r="F47"/>
      <c r="G47" s="124"/>
      <c r="H47" s="27"/>
      <c r="I47"/>
      <c r="J47"/>
      <c r="K47" s="124"/>
      <c r="L47"/>
    </row>
  </sheetData>
  <mergeCells count="8">
    <mergeCell ref="P7:Q7"/>
    <mergeCell ref="R7:S7"/>
    <mergeCell ref="A2:L2"/>
    <mergeCell ref="A3:L3"/>
    <mergeCell ref="A4:L4"/>
    <mergeCell ref="A6:D7"/>
    <mergeCell ref="E6:H7"/>
    <mergeCell ref="I6:L7"/>
  </mergeCells>
  <printOptions horizontalCentered="1"/>
  <pageMargins left="0.7" right="0.7" top="0.75" bottom="0.75" header="0.3" footer="0.3"/>
  <pageSetup scale="82"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pageSetUpPr fitToPage="1"/>
  </sheetPr>
  <dimension ref="A1:IJ39"/>
  <sheetViews>
    <sheetView zoomScaleNormal="100" workbookViewId="0">
      <pane ySplit="1" topLeftCell="A2" activePane="bottomLeft" state="frozen"/>
      <selection activeCell="A40" sqref="A1:I40"/>
      <selection pane="bottomLeft"/>
    </sheetView>
  </sheetViews>
  <sheetFormatPr defaultRowHeight="12.75" x14ac:dyDescent="0.2"/>
  <cols>
    <col min="1" max="1" width="21.140625" style="1" customWidth="1"/>
    <col min="2" max="2" width="19.7109375" style="1" customWidth="1"/>
    <col min="3" max="3" width="21.7109375" style="1" bestFit="1" customWidth="1"/>
    <col min="4" max="4" width="19.7109375" style="2" customWidth="1"/>
    <col min="5" max="6" width="19.7109375" style="1" customWidth="1"/>
    <col min="7" max="7" width="9.7109375" style="25" customWidth="1"/>
    <col min="8" max="8" width="9.140625" style="25"/>
    <col min="9" max="9" width="21.85546875" style="25" bestFit="1" customWidth="1"/>
    <col min="10" max="10" width="14.42578125" style="25" bestFit="1" customWidth="1"/>
    <col min="11" max="11" width="9.140625" style="25"/>
    <col min="12" max="12" width="13.140625" style="25" bestFit="1" customWidth="1"/>
    <col min="13" max="17" width="9.140625" style="25"/>
    <col min="18" max="16384" width="9.140625" style="1"/>
  </cols>
  <sheetData>
    <row r="1" spans="1:244" customFormat="1" x14ac:dyDescent="0.2">
      <c r="A1" s="1552"/>
      <c r="B1" s="1553"/>
      <c r="C1" s="1553"/>
      <c r="D1" s="1553"/>
      <c r="E1" s="1553"/>
      <c r="F1" s="1553"/>
      <c r="G1" s="1565"/>
    </row>
    <row r="2" spans="1:244" customFormat="1" ht="23.25" x14ac:dyDescent="0.35">
      <c r="A2" s="2305" t="s">
        <v>119</v>
      </c>
      <c r="B2" s="2306"/>
      <c r="C2" s="2306"/>
      <c r="D2" s="2306"/>
      <c r="E2" s="2306"/>
      <c r="F2" s="2306"/>
      <c r="G2" s="2307"/>
    </row>
    <row r="3" spans="1:244" customFormat="1" ht="20.25" x14ac:dyDescent="0.3">
      <c r="A3" s="2265" t="s">
        <v>120</v>
      </c>
      <c r="B3" s="2266"/>
      <c r="C3" s="2266"/>
      <c r="D3" s="2266"/>
      <c r="E3" s="2266"/>
      <c r="F3" s="2266"/>
      <c r="G3" s="2267"/>
    </row>
    <row r="4" spans="1:244" customFormat="1" ht="20.25" x14ac:dyDescent="0.3">
      <c r="A4" s="2265" t="s">
        <v>11</v>
      </c>
      <c r="B4" s="2266"/>
      <c r="C4" s="2266"/>
      <c r="D4" s="2266"/>
      <c r="E4" s="2266"/>
      <c r="F4" s="2266"/>
      <c r="G4" s="2267"/>
    </row>
    <row r="5" spans="1:244" customFormat="1" ht="13.5" thickBot="1" x14ac:dyDescent="0.25">
      <c r="A5" s="1773"/>
      <c r="B5" s="1616"/>
      <c r="C5" s="1616"/>
      <c r="D5" s="1616"/>
      <c r="E5" s="1616"/>
      <c r="F5" s="1616"/>
      <c r="G5" s="1774"/>
    </row>
    <row r="6" spans="1:244" customFormat="1" x14ac:dyDescent="0.2">
      <c r="A6" s="2971" t="s">
        <v>785</v>
      </c>
      <c r="B6" s="1775"/>
      <c r="C6" s="1776"/>
      <c r="D6" s="1776"/>
      <c r="E6" s="1777"/>
      <c r="F6" s="1777"/>
      <c r="G6" s="1778"/>
    </row>
    <row r="7" spans="1:244" customFormat="1" ht="15" x14ac:dyDescent="0.25">
      <c r="A7" s="2792"/>
      <c r="B7" s="1060" t="s">
        <v>122</v>
      </c>
      <c r="C7" s="1069" t="s">
        <v>123</v>
      </c>
      <c r="D7" s="1070" t="s">
        <v>145</v>
      </c>
      <c r="E7" s="1069" t="s">
        <v>125</v>
      </c>
      <c r="F7" s="1069" t="s">
        <v>126</v>
      </c>
      <c r="G7" s="1068" t="s">
        <v>121</v>
      </c>
    </row>
    <row r="8" spans="1:244" customFormat="1" x14ac:dyDescent="0.2">
      <c r="A8" s="2792"/>
      <c r="B8" s="884" t="s">
        <v>24</v>
      </c>
      <c r="C8" s="885" t="s">
        <v>24</v>
      </c>
      <c r="D8" s="1676"/>
      <c r="E8" s="885" t="s">
        <v>24</v>
      </c>
      <c r="F8" s="142" t="s">
        <v>24</v>
      </c>
      <c r="G8" s="883" t="s">
        <v>127</v>
      </c>
    </row>
    <row r="9" spans="1:244" customFormat="1" ht="13.5" thickBot="1" x14ac:dyDescent="0.25">
      <c r="A9" s="2793"/>
      <c r="B9" s="1779"/>
      <c r="C9" s="1780"/>
      <c r="D9" s="1780"/>
      <c r="E9" s="1781"/>
      <c r="F9" s="1781"/>
      <c r="G9" s="1782"/>
    </row>
    <row r="10" spans="1:244" customFormat="1" ht="26.25" customHeight="1" x14ac:dyDescent="0.2">
      <c r="A10" s="63">
        <v>1980</v>
      </c>
      <c r="B10" s="1032">
        <v>40362.555168999999</v>
      </c>
      <c r="C10" s="680">
        <v>52123.017404000006</v>
      </c>
      <c r="D10" s="1034">
        <v>0.77437103949976827</v>
      </c>
      <c r="E10" s="680">
        <v>17886.756641</v>
      </c>
      <c r="F10" s="680">
        <v>6126.2944059999973</v>
      </c>
      <c r="G10" s="1033">
        <v>8.5000000000000006E-2</v>
      </c>
    </row>
    <row r="11" spans="1:244" customFormat="1" ht="26.25" customHeight="1" x14ac:dyDescent="0.2">
      <c r="A11" s="63">
        <v>1985</v>
      </c>
      <c r="B11" s="681">
        <v>88181.67</v>
      </c>
      <c r="C11" s="681">
        <v>75942.399999999994</v>
      </c>
      <c r="D11" s="1034">
        <v>1.1611651725518299</v>
      </c>
      <c r="E11" s="681">
        <v>6432.32</v>
      </c>
      <c r="F11" s="681">
        <v>18671.59</v>
      </c>
      <c r="G11" s="1033">
        <v>9.7500000000000003E-2</v>
      </c>
      <c r="H11" s="417"/>
    </row>
    <row r="12" spans="1:244" customFormat="1" ht="17.25" customHeight="1" x14ac:dyDescent="0.2">
      <c r="A12" s="63">
        <v>1990</v>
      </c>
      <c r="B12" s="681">
        <v>166348.16</v>
      </c>
      <c r="C12" s="681">
        <v>156148.85</v>
      </c>
      <c r="D12" s="1035">
        <v>1.0653178681751401</v>
      </c>
      <c r="E12" s="681">
        <v>11573.93</v>
      </c>
      <c r="F12" s="681">
        <v>21773.24</v>
      </c>
      <c r="G12" s="1036">
        <v>7.2499999999999995E-2</v>
      </c>
      <c r="H12" s="417"/>
    </row>
    <row r="13" spans="1:244" customFormat="1" ht="17.25" customHeight="1" x14ac:dyDescent="0.2">
      <c r="A13" s="63">
        <v>1991</v>
      </c>
      <c r="B13" s="681">
        <v>165734.18</v>
      </c>
      <c r="C13" s="681">
        <v>160370.18</v>
      </c>
      <c r="D13" s="1035">
        <v>1.0334476147623</v>
      </c>
      <c r="E13" s="681">
        <v>13067.89</v>
      </c>
      <c r="F13" s="681">
        <v>18431.89</v>
      </c>
      <c r="G13" s="1036">
        <v>7.2499999999999995E-2</v>
      </c>
      <c r="H13" s="417"/>
    </row>
    <row r="14" spans="1:244" customFormat="1" ht="17.25" customHeight="1" x14ac:dyDescent="0.2">
      <c r="A14" s="63">
        <v>1992</v>
      </c>
      <c r="B14" s="681">
        <v>184670.42</v>
      </c>
      <c r="C14" s="681">
        <v>187828.8</v>
      </c>
      <c r="D14" s="1035">
        <v>0.983184793812238</v>
      </c>
      <c r="E14" s="681">
        <v>17834.509999999998</v>
      </c>
      <c r="F14" s="681">
        <v>14676.13</v>
      </c>
      <c r="G14" s="1036">
        <v>6.25E-2</v>
      </c>
      <c r="H14" s="417"/>
    </row>
    <row r="15" spans="1:244" s="25" customFormat="1" ht="17.25" customHeight="1" x14ac:dyDescent="0.2">
      <c r="A15" s="63">
        <v>1993</v>
      </c>
      <c r="B15" s="681">
        <v>197460.92</v>
      </c>
      <c r="C15" s="681">
        <v>202176.59</v>
      </c>
      <c r="D15" s="1035">
        <v>0.97667548948174499</v>
      </c>
      <c r="E15" s="681">
        <v>19864.150000000001</v>
      </c>
      <c r="F15" s="681">
        <v>15148.48</v>
      </c>
      <c r="G15" s="1036">
        <v>6.4000000000000001E-2</v>
      </c>
      <c r="H15" s="417"/>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row>
    <row r="16" spans="1:244" s="25" customFormat="1" ht="17.25" customHeight="1" x14ac:dyDescent="0.2">
      <c r="A16" s="63">
        <v>1994</v>
      </c>
      <c r="B16" s="681">
        <v>206625.21</v>
      </c>
      <c r="C16" s="681">
        <v>225981.64</v>
      </c>
      <c r="D16" s="1035">
        <v>0.91434512113461897</v>
      </c>
      <c r="E16" s="681">
        <v>29193.09</v>
      </c>
      <c r="F16" s="681">
        <v>9836.66</v>
      </c>
      <c r="G16" s="1036">
        <v>5.6500000000000002E-2</v>
      </c>
      <c r="H16" s="417"/>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row>
    <row r="17" spans="1:244" s="25" customFormat="1" ht="17.25" customHeight="1" x14ac:dyDescent="0.2">
      <c r="A17" s="63">
        <v>1995</v>
      </c>
      <c r="B17" s="681">
        <v>209947.18</v>
      </c>
      <c r="C17" s="681">
        <v>218457.71</v>
      </c>
      <c r="D17" s="1035">
        <v>0.96104266587798604</v>
      </c>
      <c r="E17" s="681">
        <v>22726.48</v>
      </c>
      <c r="F17" s="681">
        <v>14215.95</v>
      </c>
      <c r="G17" s="1036">
        <v>7.1499999999999994E-2</v>
      </c>
      <c r="H17" s="417"/>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row>
    <row r="18" spans="1:244" s="25" customFormat="1" ht="17.25" customHeight="1" x14ac:dyDescent="0.2">
      <c r="A18" s="63">
        <v>1996</v>
      </c>
      <c r="B18" s="681">
        <v>238571.03</v>
      </c>
      <c r="C18" s="681">
        <v>270551.15000000002</v>
      </c>
      <c r="D18" s="1035">
        <v>0.881796399682648</v>
      </c>
      <c r="E18" s="681">
        <v>40018.81</v>
      </c>
      <c r="F18" s="681">
        <v>8038.69</v>
      </c>
      <c r="G18" s="1036">
        <v>5.2999999999999999E-2</v>
      </c>
      <c r="H18" s="417"/>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row>
    <row r="19" spans="1:244" s="25" customFormat="1" ht="17.25" customHeight="1" x14ac:dyDescent="0.2">
      <c r="A19" s="63">
        <v>1997</v>
      </c>
      <c r="B19" s="681">
        <v>268471</v>
      </c>
      <c r="C19" s="681">
        <v>287569</v>
      </c>
      <c r="D19" s="1035">
        <v>0.93358811276597997</v>
      </c>
      <c r="E19" s="681">
        <v>32549</v>
      </c>
      <c r="F19" s="681">
        <v>13452</v>
      </c>
      <c r="G19" s="1036">
        <v>5.8000000000000003E-2</v>
      </c>
      <c r="H19" s="417"/>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row>
    <row r="20" spans="1:244" s="25" customFormat="1" ht="17.25" customHeight="1" x14ac:dyDescent="0.2">
      <c r="A20" s="63">
        <v>1998</v>
      </c>
      <c r="B20" s="681">
        <v>304158</v>
      </c>
      <c r="C20" s="681">
        <v>331017</v>
      </c>
      <c r="D20" s="1035">
        <v>0.91885915224897796</v>
      </c>
      <c r="E20" s="681">
        <v>39497</v>
      </c>
      <c r="F20" s="681">
        <v>12638</v>
      </c>
      <c r="G20" s="1036">
        <v>5.3999999999999999E-2</v>
      </c>
      <c r="H20" s="41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row>
    <row r="21" spans="1:244" s="25" customFormat="1" ht="17.25" customHeight="1" x14ac:dyDescent="0.2">
      <c r="A21" s="63">
        <v>1999</v>
      </c>
      <c r="B21" s="681">
        <v>320704.23</v>
      </c>
      <c r="C21" s="681">
        <v>351020.53</v>
      </c>
      <c r="D21" s="1035">
        <v>0.91363382648872404</v>
      </c>
      <c r="E21" s="681">
        <v>44378.9</v>
      </c>
      <c r="F21" s="681">
        <v>14062.59</v>
      </c>
      <c r="G21" s="1036">
        <v>5.2999999999999999E-2</v>
      </c>
      <c r="H21" s="417"/>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row>
    <row r="22" spans="1:244" s="25" customFormat="1" ht="17.25" customHeight="1" x14ac:dyDescent="0.2">
      <c r="A22" s="63">
        <v>2000</v>
      </c>
      <c r="B22" s="681">
        <v>356659.09</v>
      </c>
      <c r="C22" s="681">
        <v>339740.86</v>
      </c>
      <c r="D22" s="1035">
        <v>1.0497974544480799</v>
      </c>
      <c r="E22" s="681">
        <v>21135.279999999999</v>
      </c>
      <c r="F22" s="681">
        <v>38053.5</v>
      </c>
      <c r="G22" s="1036">
        <v>7.0000000000000007E-2</v>
      </c>
      <c r="H22" s="417"/>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row>
    <row r="23" spans="1:244" s="25" customFormat="1" ht="17.25" customHeight="1" x14ac:dyDescent="0.2">
      <c r="A23" s="63">
        <v>2001</v>
      </c>
      <c r="B23" s="681">
        <v>351108.33</v>
      </c>
      <c r="C23" s="681">
        <v>385271.77</v>
      </c>
      <c r="D23" s="1035">
        <v>0.91132638656603404</v>
      </c>
      <c r="E23" s="681">
        <v>48411.96</v>
      </c>
      <c r="F23" s="681">
        <v>14248.52</v>
      </c>
      <c r="G23" s="1036">
        <v>6.4000000000000001E-2</v>
      </c>
      <c r="H23" s="417"/>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row>
    <row r="24" spans="1:244" s="25" customFormat="1" ht="17.25" customHeight="1" x14ac:dyDescent="0.2">
      <c r="A24" s="63">
        <v>2002</v>
      </c>
      <c r="B24" s="681">
        <v>330104.13</v>
      </c>
      <c r="C24" s="681">
        <v>429329.07</v>
      </c>
      <c r="D24" s="1035">
        <v>0.76888371430334301</v>
      </c>
      <c r="E24" s="681">
        <v>102469.44</v>
      </c>
      <c r="F24" s="681">
        <v>3244.5</v>
      </c>
      <c r="G24" s="1036">
        <v>5.7000000000000002E-2</v>
      </c>
      <c r="H24" s="417"/>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row>
    <row r="25" spans="1:244" s="25" customFormat="1" ht="17.25" customHeight="1" x14ac:dyDescent="0.2">
      <c r="A25" s="63">
        <v>2003</v>
      </c>
      <c r="B25" s="681">
        <v>308678.36</v>
      </c>
      <c r="C25" s="681">
        <v>486844.87</v>
      </c>
      <c r="D25" s="1035">
        <v>0.63403843610388699</v>
      </c>
      <c r="E25" s="681">
        <v>178914.92</v>
      </c>
      <c r="F25" s="681">
        <v>748</v>
      </c>
      <c r="G25" s="1036">
        <v>0.05</v>
      </c>
      <c r="H25" s="417"/>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row>
    <row r="26" spans="1:244" s="25" customFormat="1" ht="17.25" customHeight="1" x14ac:dyDescent="0.2">
      <c r="A26" s="63">
        <v>2004</v>
      </c>
      <c r="B26" s="681">
        <v>347471</v>
      </c>
      <c r="C26" s="681">
        <v>556018</v>
      </c>
      <c r="D26" s="1035">
        <v>0.62492761025722199</v>
      </c>
      <c r="E26" s="681">
        <v>209181</v>
      </c>
      <c r="F26" s="681">
        <v>634.22979999999995</v>
      </c>
      <c r="G26" s="1036">
        <v>0.04</v>
      </c>
      <c r="H26" s="417"/>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row>
    <row r="27" spans="1:244" s="25" customFormat="1" ht="17.25" customHeight="1" x14ac:dyDescent="0.2">
      <c r="A27" s="63">
        <v>2005</v>
      </c>
      <c r="B27" s="682">
        <v>372403.74</v>
      </c>
      <c r="C27" s="681">
        <v>598551.01</v>
      </c>
      <c r="D27" s="1035">
        <v>0.62217544332604202</v>
      </c>
      <c r="E27" s="681">
        <v>226716.56</v>
      </c>
      <c r="F27" s="681">
        <v>569.07000000000005</v>
      </c>
      <c r="G27" s="1036">
        <v>3.9E-2</v>
      </c>
      <c r="H27" s="417"/>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row>
    <row r="28" spans="1:244" s="25" customFormat="1" ht="17.25" customHeight="1" x14ac:dyDescent="0.2">
      <c r="A28" s="63">
        <v>2006</v>
      </c>
      <c r="B28" s="682">
        <v>388962</v>
      </c>
      <c r="C28" s="681">
        <v>588629</v>
      </c>
      <c r="D28" s="1035">
        <v>0.66079313115731597</v>
      </c>
      <c r="E28" s="681">
        <v>200701</v>
      </c>
      <c r="F28" s="681">
        <v>1034</v>
      </c>
      <c r="G28" s="1036">
        <v>4.4999999999999998E-2</v>
      </c>
      <c r="H28" s="417"/>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row>
    <row r="29" spans="1:244" s="25" customFormat="1" ht="17.25" customHeight="1" x14ac:dyDescent="0.2">
      <c r="A29" s="63">
        <v>2007</v>
      </c>
      <c r="B29" s="682">
        <v>430090.72</v>
      </c>
      <c r="C29" s="681">
        <v>621288.67000000004</v>
      </c>
      <c r="D29" s="1035">
        <v>0.69225585588097105</v>
      </c>
      <c r="E29" s="681">
        <v>192848.62</v>
      </c>
      <c r="F29" s="681">
        <v>1650.67</v>
      </c>
      <c r="G29" s="1036">
        <v>4.99E-2</v>
      </c>
      <c r="H29" s="417"/>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row>
    <row r="30" spans="1:244" s="25" customFormat="1" ht="17.25" customHeight="1" x14ac:dyDescent="0.2">
      <c r="A30" s="63">
        <v>2008</v>
      </c>
      <c r="B30" s="682">
        <v>440131.52</v>
      </c>
      <c r="C30" s="681">
        <v>648068.56999999995</v>
      </c>
      <c r="D30" s="1035">
        <v>0.67914344310818797</v>
      </c>
      <c r="E30" s="681">
        <v>210166.68</v>
      </c>
      <c r="F30" s="681">
        <v>2229.63</v>
      </c>
      <c r="G30" s="1036">
        <v>5.3699999999999998E-2</v>
      </c>
      <c r="H30" s="41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row>
    <row r="31" spans="1:244" s="25" customFormat="1" ht="17.25" customHeight="1" x14ac:dyDescent="0.2">
      <c r="A31" s="63">
        <v>2009</v>
      </c>
      <c r="B31" s="682">
        <v>326939.63</v>
      </c>
      <c r="C31" s="681">
        <v>672513.13</v>
      </c>
      <c r="D31" s="1035">
        <v>0.48614609204730302</v>
      </c>
      <c r="E31" s="681">
        <v>345788.42</v>
      </c>
      <c r="F31" s="681">
        <v>214.92</v>
      </c>
      <c r="G31" s="1036">
        <v>5.3800000000000001E-2</v>
      </c>
      <c r="H31" s="417"/>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row>
    <row r="32" spans="1:244" s="25" customFormat="1" ht="17.25" customHeight="1" x14ac:dyDescent="0.2">
      <c r="A32" s="63">
        <v>2010</v>
      </c>
      <c r="B32" s="682">
        <v>366332.51</v>
      </c>
      <c r="C32" s="681">
        <v>756999.09</v>
      </c>
      <c r="D32" s="1035">
        <v>0.48392727922565898</v>
      </c>
      <c r="E32" s="681">
        <v>391026.87</v>
      </c>
      <c r="F32" s="681">
        <v>360.29700000000003</v>
      </c>
      <c r="G32" s="1036">
        <v>4.5199999999999997E-2</v>
      </c>
      <c r="H32" s="417"/>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row>
    <row r="33" spans="1:244" s="25" customFormat="1" ht="17.25" customHeight="1" x14ac:dyDescent="0.2">
      <c r="A33" s="63">
        <v>2011</v>
      </c>
      <c r="B33" s="681">
        <v>398263.15</v>
      </c>
      <c r="C33" s="681">
        <v>798962.87</v>
      </c>
      <c r="D33" s="1035">
        <v>0.49847516693735699</v>
      </c>
      <c r="E33" s="681">
        <v>401080.08</v>
      </c>
      <c r="F33" s="681">
        <v>380.36500000000001</v>
      </c>
      <c r="G33" s="1036">
        <v>4.2599999999999999E-2</v>
      </c>
      <c r="H33" s="41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row>
    <row r="34" spans="1:244" s="25" customFormat="1" ht="17.25" customHeight="1" thickBot="1" x14ac:dyDescent="0.25">
      <c r="A34" s="70">
        <v>2012</v>
      </c>
      <c r="B34" s="683">
        <v>392245</v>
      </c>
      <c r="C34" s="683">
        <v>964299</v>
      </c>
      <c r="D34" s="1037">
        <v>0.40676698824742102</v>
      </c>
      <c r="E34" s="683">
        <v>572228</v>
      </c>
      <c r="F34" s="683">
        <v>174</v>
      </c>
      <c r="G34" s="1038">
        <v>2.9499999999999998E-2</v>
      </c>
      <c r="H34" s="417"/>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row>
    <row r="35" spans="1:244" s="25" customFormat="1" x14ac:dyDescent="0.2">
      <c r="A35" s="1"/>
      <c r="B35" s="1"/>
      <c r="C35" s="1"/>
      <c r="D35" s="2"/>
      <c r="E35" s="1"/>
      <c r="F35" s="1"/>
      <c r="G35" s="793"/>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row>
    <row r="36" spans="1:244" s="25" customFormat="1" x14ac:dyDescent="0.2">
      <c r="A36" s="158" t="s">
        <v>128</v>
      </c>
      <c r="D36" s="140"/>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row>
    <row r="37" spans="1:244" s="25" customFormat="1" x14ac:dyDescent="0.2">
      <c r="A37" s="159" t="s">
        <v>129</v>
      </c>
      <c r="D37" s="14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row>
    <row r="38" spans="1:244" s="25" customFormat="1" x14ac:dyDescent="0.2">
      <c r="A38" s="159" t="s">
        <v>8</v>
      </c>
      <c r="D38" s="140"/>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row>
    <row r="39" spans="1:244" s="25" customFormat="1" ht="51.75" customHeight="1" x14ac:dyDescent="0.2">
      <c r="A39" s="2785" t="s">
        <v>130</v>
      </c>
      <c r="B39" s="2785"/>
      <c r="C39" s="2785"/>
      <c r="D39" s="2785"/>
      <c r="E39" s="2785"/>
      <c r="F39" s="2785"/>
      <c r="G39" s="278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row>
  </sheetData>
  <mergeCells count="5">
    <mergeCell ref="A3:G3"/>
    <mergeCell ref="A4:G4"/>
    <mergeCell ref="A39:G39"/>
    <mergeCell ref="A2:G2"/>
    <mergeCell ref="A6:A9"/>
  </mergeCells>
  <printOptions horizontalCentered="1"/>
  <pageMargins left="0.7" right="0.7" top="0.75" bottom="0.75" header="0.3" footer="0.3"/>
  <pageSetup scale="74"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pageSetUpPr fitToPage="1"/>
  </sheetPr>
  <dimension ref="A1:F41"/>
  <sheetViews>
    <sheetView workbookViewId="0">
      <pane ySplit="9" topLeftCell="A10" activePane="bottomLeft" state="frozen"/>
      <selection activeCell="A40" sqref="A1:I40"/>
      <selection pane="bottomLeft" activeCell="J24" sqref="J24"/>
    </sheetView>
  </sheetViews>
  <sheetFormatPr defaultRowHeight="12.75" x14ac:dyDescent="0.2"/>
  <cols>
    <col min="1" max="4" width="21.5703125" style="1" customWidth="1"/>
    <col min="5" max="5" width="21.5703125" style="2" customWidth="1"/>
    <col min="6" max="6" width="21.5703125" style="25" customWidth="1"/>
    <col min="7" max="7" width="9.140625" style="1"/>
    <col min="8" max="8" width="14.42578125" style="1" bestFit="1" customWidth="1"/>
    <col min="9" max="9" width="16" style="1" bestFit="1" customWidth="1"/>
    <col min="10" max="16384" width="9.140625" style="1"/>
  </cols>
  <sheetData>
    <row r="1" spans="1:6" x14ac:dyDescent="0.2">
      <c r="A1" s="1552"/>
      <c r="B1" s="1553"/>
      <c r="C1" s="1553"/>
      <c r="D1" s="1553"/>
      <c r="E1" s="1553"/>
      <c r="F1" s="1565"/>
    </row>
    <row r="2" spans="1:6" ht="23.25" x14ac:dyDescent="0.35">
      <c r="A2" s="2305" t="s">
        <v>131</v>
      </c>
      <c r="B2" s="2306"/>
      <c r="C2" s="2306"/>
      <c r="D2" s="2306"/>
      <c r="E2" s="2306"/>
      <c r="F2" s="2307"/>
    </row>
    <row r="3" spans="1:6" ht="20.25" x14ac:dyDescent="0.3">
      <c r="A3" s="2265" t="s">
        <v>132</v>
      </c>
      <c r="B3" s="2266"/>
      <c r="C3" s="2266"/>
      <c r="D3" s="2266"/>
      <c r="E3" s="2266"/>
      <c r="F3" s="2267"/>
    </row>
    <row r="4" spans="1:6" ht="20.25" x14ac:dyDescent="0.3">
      <c r="A4" s="2265" t="s">
        <v>11</v>
      </c>
      <c r="B4" s="2266"/>
      <c r="C4" s="2266"/>
      <c r="D4" s="2266"/>
      <c r="E4" s="2266"/>
      <c r="F4" s="2267"/>
    </row>
    <row r="5" spans="1:6" ht="13.5" thickBot="1" x14ac:dyDescent="0.25">
      <c r="A5" s="1773"/>
      <c r="B5" s="1616"/>
      <c r="C5" s="1616"/>
      <c r="D5" s="1616"/>
      <c r="E5" s="1616"/>
      <c r="F5" s="1774"/>
    </row>
    <row r="6" spans="1:6" ht="12.75" customHeight="1" x14ac:dyDescent="0.2">
      <c r="A6" s="2971" t="s">
        <v>785</v>
      </c>
      <c r="B6" s="1775"/>
      <c r="C6" s="1776"/>
      <c r="D6" s="1776"/>
      <c r="E6" s="1776"/>
      <c r="F6" s="1778"/>
    </row>
    <row r="7" spans="1:6" ht="15" customHeight="1" x14ac:dyDescent="0.25">
      <c r="A7" s="2792"/>
      <c r="B7" s="1060" t="s">
        <v>122</v>
      </c>
      <c r="C7" s="1069" t="s">
        <v>123</v>
      </c>
      <c r="D7" s="1069" t="s">
        <v>125</v>
      </c>
      <c r="E7" s="1070" t="s">
        <v>145</v>
      </c>
      <c r="F7" s="1068" t="s">
        <v>817</v>
      </c>
    </row>
    <row r="8" spans="1:6" ht="12.75" customHeight="1" x14ac:dyDescent="0.2">
      <c r="A8" s="2792"/>
      <c r="B8" s="884" t="s">
        <v>24</v>
      </c>
      <c r="C8" s="885" t="s">
        <v>24</v>
      </c>
      <c r="D8" s="886" t="s">
        <v>24</v>
      </c>
      <c r="E8" s="1676"/>
      <c r="F8" s="883"/>
    </row>
    <row r="9" spans="1:6" ht="12.75" customHeight="1" thickBot="1" x14ac:dyDescent="0.25">
      <c r="A9" s="2793"/>
      <c r="B9" s="1779"/>
      <c r="C9" s="1780"/>
      <c r="D9" s="1780"/>
      <c r="E9" s="1780"/>
      <c r="F9" s="1789"/>
    </row>
    <row r="10" spans="1:6" ht="26.25" customHeight="1" x14ac:dyDescent="0.2">
      <c r="A10" s="146">
        <v>1980</v>
      </c>
      <c r="B10" s="147">
        <v>24819.14272</v>
      </c>
      <c r="C10" s="148">
        <v>42705.899361000003</v>
      </c>
      <c r="D10" s="148">
        <v>17886.756641000004</v>
      </c>
      <c r="E10" s="149">
        <v>0.77437103949976827</v>
      </c>
      <c r="F10" s="150">
        <v>8.5000000000000006E-2</v>
      </c>
    </row>
    <row r="11" spans="1:6" ht="26.25" customHeight="1" x14ac:dyDescent="0.2">
      <c r="A11" s="146">
        <v>1985</v>
      </c>
      <c r="B11" s="152">
        <v>22813.35</v>
      </c>
      <c r="C11" s="152">
        <v>29245.67</v>
      </c>
      <c r="D11" s="152">
        <v>6432.32</v>
      </c>
      <c r="E11" s="149">
        <f>+(B11/C11)</f>
        <v>0.78005906515391854</v>
      </c>
      <c r="F11" s="150">
        <v>9.7500000000000003E-2</v>
      </c>
    </row>
    <row r="12" spans="1:6" ht="16.5" customHeight="1" x14ac:dyDescent="0.2">
      <c r="A12" s="146">
        <v>1990</v>
      </c>
      <c r="B12" s="152">
        <v>56512.49</v>
      </c>
      <c r="C12" s="152">
        <v>68086.42</v>
      </c>
      <c r="D12" s="152">
        <v>11573.93</v>
      </c>
      <c r="E12" s="149">
        <f t="shared" ref="E12:E30" si="0">+(B12/C12)</f>
        <v>0.83001118284674091</v>
      </c>
      <c r="F12" s="150">
        <v>7.2499999999999995E-2</v>
      </c>
    </row>
    <row r="13" spans="1:6" ht="16.5" customHeight="1" x14ac:dyDescent="0.2">
      <c r="A13" s="146">
        <v>1991</v>
      </c>
      <c r="B13" s="152">
        <v>62563.48</v>
      </c>
      <c r="C13" s="152">
        <v>75631.37</v>
      </c>
      <c r="D13" s="152">
        <v>13067.89</v>
      </c>
      <c r="E13" s="149">
        <f t="shared" si="0"/>
        <v>0.82721600838382281</v>
      </c>
      <c r="F13" s="150">
        <v>7.2499999999999995E-2</v>
      </c>
    </row>
    <row r="14" spans="1:6" ht="16.5" customHeight="1" x14ac:dyDescent="0.2">
      <c r="A14" s="146">
        <v>1992</v>
      </c>
      <c r="B14" s="152">
        <v>93790.36</v>
      </c>
      <c r="C14" s="152">
        <v>111624.87</v>
      </c>
      <c r="D14" s="152">
        <v>17834.509999999998</v>
      </c>
      <c r="E14" s="149">
        <f t="shared" si="0"/>
        <v>0.84022816779092335</v>
      </c>
      <c r="F14" s="150">
        <v>6.25E-2</v>
      </c>
    </row>
    <row r="15" spans="1:6" ht="16.5" customHeight="1" x14ac:dyDescent="0.2">
      <c r="A15" s="146">
        <v>1993</v>
      </c>
      <c r="B15" s="152">
        <v>95331.16</v>
      </c>
      <c r="C15" s="152">
        <v>115195.31</v>
      </c>
      <c r="D15" s="152">
        <v>19864.150000000001</v>
      </c>
      <c r="E15" s="149">
        <f t="shared" si="0"/>
        <v>0.82756112206304233</v>
      </c>
      <c r="F15" s="150">
        <v>6.4000000000000001E-2</v>
      </c>
    </row>
    <row r="16" spans="1:6" ht="16.5" customHeight="1" x14ac:dyDescent="0.2">
      <c r="A16" s="146">
        <v>1994</v>
      </c>
      <c r="B16" s="152">
        <v>128718.25</v>
      </c>
      <c r="C16" s="152">
        <v>157911.34</v>
      </c>
      <c r="D16" s="152">
        <v>29193.09</v>
      </c>
      <c r="E16" s="149">
        <f t="shared" si="0"/>
        <v>0.81512986971043377</v>
      </c>
      <c r="F16" s="150">
        <v>5.6500000000000002E-2</v>
      </c>
    </row>
    <row r="17" spans="1:6" ht="16.5" customHeight="1" x14ac:dyDescent="0.2">
      <c r="A17" s="146">
        <v>1995</v>
      </c>
      <c r="B17" s="152">
        <v>118707.28</v>
      </c>
      <c r="C17" s="152">
        <v>141433.76</v>
      </c>
      <c r="D17" s="152">
        <v>22726.48</v>
      </c>
      <c r="E17" s="149">
        <f t="shared" si="0"/>
        <v>0.8393136122521242</v>
      </c>
      <c r="F17" s="150">
        <v>7.1499999999999994E-2</v>
      </c>
    </row>
    <row r="18" spans="1:6" ht="16.5" customHeight="1" x14ac:dyDescent="0.2">
      <c r="A18" s="146">
        <v>1996</v>
      </c>
      <c r="B18" s="152">
        <v>168347.47</v>
      </c>
      <c r="C18" s="152">
        <v>208366.28</v>
      </c>
      <c r="D18" s="152">
        <v>40018.81</v>
      </c>
      <c r="E18" s="149">
        <f t="shared" si="0"/>
        <v>0.80794008512317828</v>
      </c>
      <c r="F18" s="150">
        <v>5.2999999999999999E-2</v>
      </c>
    </row>
    <row r="19" spans="1:6" ht="16.5" customHeight="1" x14ac:dyDescent="0.2">
      <c r="A19" s="146">
        <v>1997</v>
      </c>
      <c r="B19" s="152">
        <v>152633</v>
      </c>
      <c r="C19" s="152">
        <v>185182</v>
      </c>
      <c r="D19" s="152">
        <v>32549</v>
      </c>
      <c r="E19" s="149">
        <f t="shared" si="0"/>
        <v>0.82423237679688088</v>
      </c>
      <c r="F19" s="150">
        <v>5.8000000000000003E-2</v>
      </c>
    </row>
    <row r="20" spans="1:6" ht="16.5" customHeight="1" x14ac:dyDescent="0.2">
      <c r="A20" s="146">
        <v>1998</v>
      </c>
      <c r="B20" s="152">
        <v>180084</v>
      </c>
      <c r="C20" s="152">
        <v>219582</v>
      </c>
      <c r="D20" s="152">
        <v>39497</v>
      </c>
      <c r="E20" s="149">
        <f t="shared" si="0"/>
        <v>0.82012186791267039</v>
      </c>
      <c r="F20" s="150">
        <v>5.3999999999999999E-2</v>
      </c>
    </row>
    <row r="21" spans="1:6" ht="16.5" customHeight="1" x14ac:dyDescent="0.2">
      <c r="A21" s="146">
        <v>1999</v>
      </c>
      <c r="B21" s="152">
        <v>206567.97</v>
      </c>
      <c r="C21" s="152">
        <v>250946.86</v>
      </c>
      <c r="D21" s="152">
        <v>44378.89</v>
      </c>
      <c r="E21" s="149">
        <f t="shared" si="0"/>
        <v>0.82315423273277866</v>
      </c>
      <c r="F21" s="150">
        <v>5.2999999999999999E-2</v>
      </c>
    </row>
    <row r="22" spans="1:6" ht="16.5" customHeight="1" x14ac:dyDescent="0.2">
      <c r="A22" s="146">
        <v>2000</v>
      </c>
      <c r="B22" s="152">
        <v>110728.63</v>
      </c>
      <c r="C22" s="152">
        <v>131863.91</v>
      </c>
      <c r="D22" s="152">
        <v>21135.279999999999</v>
      </c>
      <c r="E22" s="149">
        <f t="shared" si="0"/>
        <v>0.83971899513672843</v>
      </c>
      <c r="F22" s="150">
        <v>7.0000000000000007E-2</v>
      </c>
    </row>
    <row r="23" spans="1:6" ht="16.5" customHeight="1" x14ac:dyDescent="0.2">
      <c r="A23" s="146">
        <v>2001</v>
      </c>
      <c r="B23" s="152">
        <v>222296.04</v>
      </c>
      <c r="C23" s="152">
        <v>270708</v>
      </c>
      <c r="D23" s="152">
        <v>48411.96</v>
      </c>
      <c r="E23" s="149">
        <f t="shared" si="0"/>
        <v>0.82116538853672594</v>
      </c>
      <c r="F23" s="150">
        <v>6.4000000000000001E-2</v>
      </c>
    </row>
    <row r="24" spans="1:6" ht="16.5" customHeight="1" x14ac:dyDescent="0.2">
      <c r="A24" s="146">
        <v>2002</v>
      </c>
      <c r="B24" s="152">
        <v>295337.8</v>
      </c>
      <c r="C24" s="152">
        <v>397807.24</v>
      </c>
      <c r="D24" s="152">
        <v>102469.44</v>
      </c>
      <c r="E24" s="149">
        <f t="shared" si="0"/>
        <v>0.74241434117689764</v>
      </c>
      <c r="F24" s="150">
        <v>5.7000000000000002E-2</v>
      </c>
    </row>
    <row r="25" spans="1:6" ht="16.5" customHeight="1" x14ac:dyDescent="0.2">
      <c r="A25" s="146">
        <v>2003</v>
      </c>
      <c r="B25" s="152">
        <v>304027.31</v>
      </c>
      <c r="C25" s="152">
        <v>482942.23</v>
      </c>
      <c r="D25" s="152">
        <v>178914.92</v>
      </c>
      <c r="E25" s="149">
        <f t="shared" si="0"/>
        <v>0.62953142449356725</v>
      </c>
      <c r="F25" s="150">
        <v>0.05</v>
      </c>
    </row>
    <row r="26" spans="1:6" ht="16.5" customHeight="1" x14ac:dyDescent="0.2">
      <c r="A26" s="146">
        <v>2004</v>
      </c>
      <c r="B26" s="152">
        <v>342777</v>
      </c>
      <c r="C26" s="152">
        <v>551959</v>
      </c>
      <c r="D26" s="152">
        <v>209181</v>
      </c>
      <c r="E26" s="149">
        <f t="shared" si="0"/>
        <v>0.62101895249465988</v>
      </c>
      <c r="F26" s="150">
        <v>0.04</v>
      </c>
    </row>
    <row r="27" spans="1:6" ht="16.5" customHeight="1" x14ac:dyDescent="0.2">
      <c r="A27" s="146">
        <v>2005</v>
      </c>
      <c r="B27" s="152">
        <v>368382.36</v>
      </c>
      <c r="C27" s="152">
        <v>595098.92000000004</v>
      </c>
      <c r="D27" s="152">
        <v>226716.56</v>
      </c>
      <c r="E27" s="149">
        <f t="shared" si="0"/>
        <v>0.6190271022504964</v>
      </c>
      <c r="F27" s="150">
        <v>3.9E-2</v>
      </c>
    </row>
    <row r="28" spans="1:6" ht="16.5" customHeight="1" x14ac:dyDescent="0.2">
      <c r="A28" s="146">
        <v>2006</v>
      </c>
      <c r="B28" s="152">
        <v>381439</v>
      </c>
      <c r="C28" s="152">
        <v>582139.41</v>
      </c>
      <c r="D28" s="152">
        <v>200700.84</v>
      </c>
      <c r="E28" s="149">
        <f t="shared" si="0"/>
        <v>0.65523651800176175</v>
      </c>
      <c r="F28" s="150">
        <v>4.4999999999999998E-2</v>
      </c>
    </row>
    <row r="29" spans="1:6" ht="16.5" customHeight="1" x14ac:dyDescent="0.2">
      <c r="A29" s="146">
        <v>2007</v>
      </c>
      <c r="B29" s="152">
        <v>416688.52</v>
      </c>
      <c r="C29" s="152">
        <v>609537.15</v>
      </c>
      <c r="D29" s="152">
        <v>192848.62</v>
      </c>
      <c r="E29" s="149">
        <f t="shared" si="0"/>
        <v>0.68361464104361813</v>
      </c>
      <c r="F29" s="150">
        <v>4.99E-2</v>
      </c>
    </row>
    <row r="30" spans="1:6" ht="16.5" customHeight="1" x14ac:dyDescent="0.2">
      <c r="A30" s="146">
        <v>2008</v>
      </c>
      <c r="B30" s="152">
        <v>410109.17</v>
      </c>
      <c r="C30" s="152">
        <v>620275.84</v>
      </c>
      <c r="D30" s="152">
        <v>210166.68</v>
      </c>
      <c r="E30" s="149">
        <f t="shared" si="0"/>
        <v>0.66117224556094267</v>
      </c>
      <c r="F30" s="150">
        <v>5.3699999999999998E-2</v>
      </c>
    </row>
    <row r="31" spans="1:6" ht="16.5" customHeight="1" x14ac:dyDescent="0.2">
      <c r="A31" s="146">
        <v>2009</v>
      </c>
      <c r="B31" s="152">
        <v>325936.09000000003</v>
      </c>
      <c r="C31" s="152">
        <v>671724.51</v>
      </c>
      <c r="D31" s="152">
        <v>345788.42</v>
      </c>
      <c r="E31" s="149">
        <f>+(B31/C31)</f>
        <v>0.48522286316454349</v>
      </c>
      <c r="F31" s="150">
        <v>5.3800000000000001E-2</v>
      </c>
    </row>
    <row r="32" spans="1:6" ht="16.5" customHeight="1" x14ac:dyDescent="0.2">
      <c r="A32" s="146">
        <v>2010</v>
      </c>
      <c r="B32" s="152">
        <v>364673.74</v>
      </c>
      <c r="C32" s="152">
        <v>755700.62</v>
      </c>
      <c r="D32" s="152">
        <f>+C32-B32</f>
        <v>391026.88</v>
      </c>
      <c r="E32" s="149">
        <f>+(B32/C32)</f>
        <v>0.48256376976374588</v>
      </c>
      <c r="F32" s="150">
        <v>4.5199999999999997E-2</v>
      </c>
    </row>
    <row r="33" spans="1:6" ht="16.5" customHeight="1" x14ac:dyDescent="0.2">
      <c r="A33" s="146">
        <v>2011</v>
      </c>
      <c r="B33" s="152">
        <v>395061.53</v>
      </c>
      <c r="C33" s="152">
        <v>796141.61</v>
      </c>
      <c r="D33" s="152">
        <v>401080.07999999996</v>
      </c>
      <c r="E33" s="149">
        <v>0.49622017620709463</v>
      </c>
      <c r="F33" s="150">
        <v>4.2599999999999999E-2</v>
      </c>
    </row>
    <row r="34" spans="1:6" ht="16.5" customHeight="1" thickBot="1" x14ac:dyDescent="0.25">
      <c r="A34" s="154">
        <v>2012</v>
      </c>
      <c r="B34" s="155">
        <v>391729</v>
      </c>
      <c r="C34" s="155">
        <v>963957</v>
      </c>
      <c r="D34" s="155">
        <v>572228</v>
      </c>
      <c r="E34" s="160">
        <f>+(B34/C34)</f>
        <v>0.40637601054818834</v>
      </c>
      <c r="F34" s="156">
        <v>2.9499999999999998E-2</v>
      </c>
    </row>
    <row r="35" spans="1:6" x14ac:dyDescent="0.2">
      <c r="B35" s="61"/>
      <c r="C35" s="61"/>
      <c r="D35" s="61"/>
      <c r="E35" s="61"/>
      <c r="F35" s="61"/>
    </row>
    <row r="36" spans="1:6" x14ac:dyDescent="0.2">
      <c r="A36" s="158" t="s">
        <v>133</v>
      </c>
      <c r="B36" s="61"/>
      <c r="C36" s="61"/>
      <c r="D36" s="61"/>
      <c r="E36" s="61"/>
      <c r="F36" s="61"/>
    </row>
    <row r="37" spans="1:6" x14ac:dyDescent="0.2">
      <c r="A37" s="159" t="s">
        <v>129</v>
      </c>
      <c r="B37" s="105"/>
      <c r="C37" s="105"/>
      <c r="D37" s="105"/>
      <c r="E37" s="105"/>
      <c r="F37" s="105"/>
    </row>
    <row r="38" spans="1:6" x14ac:dyDescent="0.2">
      <c r="A38" s="159" t="s">
        <v>8</v>
      </c>
      <c r="B38" s="105"/>
      <c r="C38" s="105"/>
      <c r="D38" s="105"/>
      <c r="E38" s="105"/>
      <c r="F38" s="105"/>
    </row>
    <row r="39" spans="1:6" ht="75" customHeight="1" x14ac:dyDescent="0.2">
      <c r="A39" s="2785" t="s">
        <v>130</v>
      </c>
      <c r="B39" s="2785"/>
      <c r="C39" s="2785"/>
      <c r="D39" s="2785"/>
      <c r="E39" s="2785"/>
      <c r="F39" s="2785"/>
    </row>
    <row r="40" spans="1:6" x14ac:dyDescent="0.2">
      <c r="A40" s="104"/>
      <c r="B40" s="25"/>
      <c r="C40" s="25"/>
      <c r="D40" s="140"/>
      <c r="E40" s="25"/>
    </row>
    <row r="41" spans="1:6" x14ac:dyDescent="0.2">
      <c r="A41" s="104"/>
      <c r="B41" s="25"/>
      <c r="C41" s="25"/>
      <c r="D41" s="140"/>
      <c r="E41" s="25"/>
    </row>
  </sheetData>
  <mergeCells count="5">
    <mergeCell ref="A2:F2"/>
    <mergeCell ref="A3:F3"/>
    <mergeCell ref="A4:F4"/>
    <mergeCell ref="A39:F39"/>
    <mergeCell ref="A6:A9"/>
  </mergeCells>
  <printOptions horizontalCentered="1"/>
  <pageMargins left="0.7" right="0.7" top="0.75" bottom="0.75" header="0.3" footer="0.3"/>
  <pageSetup scale="7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pageSetUpPr fitToPage="1"/>
  </sheetPr>
  <dimension ref="A1:IK42"/>
  <sheetViews>
    <sheetView workbookViewId="0">
      <pane ySplit="9" topLeftCell="A22" activePane="bottomLeft" state="frozen"/>
      <selection activeCell="A40" sqref="A1:I40"/>
      <selection pane="bottomLeft"/>
    </sheetView>
  </sheetViews>
  <sheetFormatPr defaultRowHeight="12.75" x14ac:dyDescent="0.2"/>
  <cols>
    <col min="1" max="1" width="25.7109375" style="1" customWidth="1"/>
    <col min="2" max="2" width="19.140625" style="1" customWidth="1"/>
    <col min="3" max="3" width="19.42578125" style="1" customWidth="1"/>
    <col min="4" max="4" width="20.7109375" style="1" customWidth="1"/>
    <col min="5" max="5" width="18.42578125" style="2" customWidth="1"/>
    <col min="6" max="6" width="20.7109375" style="25" customWidth="1"/>
    <col min="7" max="7" width="9.140625" style="25"/>
    <col min="8" max="8" width="12.28515625" style="1" bestFit="1" customWidth="1"/>
    <col min="9" max="16384" width="9.140625" style="1"/>
  </cols>
  <sheetData>
    <row r="1" spans="1:245" s="25" customFormat="1" x14ac:dyDescent="0.2">
      <c r="A1" s="1552"/>
      <c r="B1" s="1553"/>
      <c r="C1" s="1553"/>
      <c r="D1" s="1553"/>
      <c r="E1" s="1553"/>
      <c r="F1" s="1565"/>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row>
    <row r="2" spans="1:245" s="25" customFormat="1" ht="23.25" x14ac:dyDescent="0.35">
      <c r="A2" s="2305" t="s">
        <v>134</v>
      </c>
      <c r="B2" s="2306"/>
      <c r="C2" s="2306"/>
      <c r="D2" s="2306"/>
      <c r="E2" s="2306"/>
      <c r="F2" s="2307"/>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row>
    <row r="3" spans="1:245" s="25" customFormat="1" ht="20.25" x14ac:dyDescent="0.3">
      <c r="A3" s="2265" t="s">
        <v>135</v>
      </c>
      <c r="B3" s="2266"/>
      <c r="C3" s="2266"/>
      <c r="D3" s="2266"/>
      <c r="E3" s="2266"/>
      <c r="F3" s="2267"/>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row>
    <row r="4" spans="1:245" s="25" customFormat="1" ht="20.25" x14ac:dyDescent="0.3">
      <c r="A4" s="2265" t="s">
        <v>11</v>
      </c>
      <c r="B4" s="2266"/>
      <c r="C4" s="2266"/>
      <c r="D4" s="2266"/>
      <c r="E4" s="2266"/>
      <c r="F4" s="226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pans="1:245" s="25" customFormat="1" ht="13.5" thickBot="1" x14ac:dyDescent="0.25">
      <c r="A5" s="1773"/>
      <c r="B5" s="1616"/>
      <c r="C5" s="1616"/>
      <c r="D5" s="1616"/>
      <c r="E5" s="1616"/>
      <c r="F5" s="1774"/>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pans="1:245" s="25" customFormat="1" x14ac:dyDescent="0.2">
      <c r="A6" s="2971" t="s">
        <v>785</v>
      </c>
      <c r="B6" s="1775"/>
      <c r="C6" s="1776"/>
      <c r="D6" s="1777"/>
      <c r="E6" s="1777"/>
      <c r="F6" s="1790"/>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pans="1:245" s="25" customFormat="1" ht="15" x14ac:dyDescent="0.2">
      <c r="A7" s="2792"/>
      <c r="B7" s="1060" t="s">
        <v>122</v>
      </c>
      <c r="C7" s="1069" t="s">
        <v>123</v>
      </c>
      <c r="D7" s="1069" t="s">
        <v>126</v>
      </c>
      <c r="E7" s="1069" t="s">
        <v>279</v>
      </c>
      <c r="F7" s="1116" t="s">
        <v>121</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pans="1:245" s="25" customFormat="1" ht="15" x14ac:dyDescent="0.25">
      <c r="A8" s="2792"/>
      <c r="B8" s="884" t="s">
        <v>24</v>
      </c>
      <c r="C8" s="885" t="s">
        <v>24</v>
      </c>
      <c r="D8" s="885" t="s">
        <v>24</v>
      </c>
      <c r="E8" s="1115" t="s">
        <v>124</v>
      </c>
      <c r="F8" s="1117" t="s">
        <v>127</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pans="1:245" s="25" customFormat="1" ht="13.5" thickBot="1" x14ac:dyDescent="0.25">
      <c r="A9" s="2793"/>
      <c r="B9" s="1779"/>
      <c r="C9" s="1780"/>
      <c r="D9" s="1791"/>
      <c r="E9" s="1781"/>
      <c r="F9" s="1789"/>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pans="1:245" s="25" customFormat="1" ht="26.25" customHeight="1" x14ac:dyDescent="0.2">
      <c r="A10" s="146">
        <v>1980</v>
      </c>
      <c r="B10" s="147">
        <v>15543.412448999999</v>
      </c>
      <c r="C10" s="148">
        <v>9417.1180430000022</v>
      </c>
      <c r="D10" s="148">
        <v>6126.2944059999973</v>
      </c>
      <c r="E10" s="161">
        <f>+(B10/C10)</f>
        <v>1.650548753666079</v>
      </c>
      <c r="F10" s="150">
        <v>8.5000000000000006E-2</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row>
    <row r="11" spans="1:245" s="25" customFormat="1" ht="26.25" customHeight="1" x14ac:dyDescent="0.2">
      <c r="A11" s="146">
        <v>1985</v>
      </c>
      <c r="B11" s="152">
        <v>65368.32</v>
      </c>
      <c r="C11" s="152">
        <v>46696.73</v>
      </c>
      <c r="D11" s="152">
        <v>18671.59</v>
      </c>
      <c r="E11" s="161">
        <f>+(B11/C11)</f>
        <v>1.3998479122628071</v>
      </c>
      <c r="F11" s="150">
        <v>9.7500000000000003E-2</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row>
    <row r="12" spans="1:245" s="25" customFormat="1" ht="18.75" customHeight="1" x14ac:dyDescent="0.2">
      <c r="A12" s="146">
        <v>1990</v>
      </c>
      <c r="B12" s="152">
        <v>109835.67</v>
      </c>
      <c r="C12" s="152">
        <v>88062.43</v>
      </c>
      <c r="D12" s="152">
        <v>21773.24</v>
      </c>
      <c r="E12" s="161">
        <f t="shared" ref="E12:E30" si="0">+(B12/C12)</f>
        <v>1.2472477763786443</v>
      </c>
      <c r="F12" s="150">
        <v>7.2499999999999995E-2</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row>
    <row r="13" spans="1:245" s="25" customFormat="1" ht="18.75" customHeight="1" x14ac:dyDescent="0.2">
      <c r="A13" s="146">
        <v>1991</v>
      </c>
      <c r="B13" s="152">
        <v>103170.7</v>
      </c>
      <c r="C13" s="152">
        <v>84738.81</v>
      </c>
      <c r="D13" s="152">
        <v>18431.89</v>
      </c>
      <c r="E13" s="161">
        <f t="shared" si="0"/>
        <v>1.2175141472956725</v>
      </c>
      <c r="F13" s="150">
        <v>7.2499999999999995E-2</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row>
    <row r="14" spans="1:245" s="25" customFormat="1" ht="18.75" customHeight="1" x14ac:dyDescent="0.2">
      <c r="A14" s="146">
        <v>1992</v>
      </c>
      <c r="B14" s="152">
        <v>90880.06</v>
      </c>
      <c r="C14" s="152">
        <v>76203.929999999993</v>
      </c>
      <c r="D14" s="152">
        <v>14676.13</v>
      </c>
      <c r="E14" s="161">
        <f t="shared" si="0"/>
        <v>1.1925901984320233</v>
      </c>
      <c r="F14" s="150">
        <v>6.25E-2</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row>
    <row r="15" spans="1:245" s="25" customFormat="1" ht="18.75" customHeight="1" x14ac:dyDescent="0.2">
      <c r="A15" s="146">
        <v>1993</v>
      </c>
      <c r="B15" s="152">
        <v>102129.76</v>
      </c>
      <c r="C15" s="152">
        <v>86981.28</v>
      </c>
      <c r="D15" s="152">
        <v>15148.48</v>
      </c>
      <c r="E15" s="161">
        <f t="shared" si="0"/>
        <v>1.1741579337531018</v>
      </c>
      <c r="F15" s="150">
        <v>6.4000000000000001E-2</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row>
    <row r="16" spans="1:245" s="25" customFormat="1" ht="18.75" customHeight="1" x14ac:dyDescent="0.2">
      <c r="A16" s="146">
        <v>1994</v>
      </c>
      <c r="B16" s="152">
        <v>77906.960000000006</v>
      </c>
      <c r="C16" s="152">
        <v>68070.3</v>
      </c>
      <c r="D16" s="152">
        <v>9836.66</v>
      </c>
      <c r="E16" s="161">
        <f t="shared" si="0"/>
        <v>1.14450736958703</v>
      </c>
      <c r="F16" s="150">
        <v>5.6500000000000002E-2</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row>
    <row r="17" spans="1:245" s="25" customFormat="1" ht="18.75" customHeight="1" x14ac:dyDescent="0.2">
      <c r="A17" s="146">
        <v>1995</v>
      </c>
      <c r="B17" s="152">
        <v>91239.9</v>
      </c>
      <c r="C17" s="152">
        <v>77023.95</v>
      </c>
      <c r="D17" s="152">
        <v>14215.95</v>
      </c>
      <c r="E17" s="161">
        <f t="shared" si="0"/>
        <v>1.1845653202672675</v>
      </c>
      <c r="F17" s="150">
        <v>7.1499999999999994E-2</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row>
    <row r="18" spans="1:245" s="25" customFormat="1" ht="18.75" customHeight="1" x14ac:dyDescent="0.2">
      <c r="A18" s="146">
        <v>1996</v>
      </c>
      <c r="B18" s="152">
        <v>70223.56</v>
      </c>
      <c r="C18" s="152">
        <v>62184.87</v>
      </c>
      <c r="D18" s="152">
        <v>8038.69</v>
      </c>
      <c r="E18" s="161">
        <f t="shared" si="0"/>
        <v>1.1292708338861204</v>
      </c>
      <c r="F18" s="150">
        <v>5.2999999999999999E-2</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row>
    <row r="19" spans="1:245" s="25" customFormat="1" ht="18.75" customHeight="1" x14ac:dyDescent="0.2">
      <c r="A19" s="146">
        <v>1997</v>
      </c>
      <c r="B19" s="152">
        <v>115838</v>
      </c>
      <c r="C19" s="152">
        <v>102386</v>
      </c>
      <c r="D19" s="152">
        <v>13452</v>
      </c>
      <c r="E19" s="161">
        <f t="shared" si="0"/>
        <v>1.1313851503135195</v>
      </c>
      <c r="F19" s="150">
        <v>5.8000000000000003E-2</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row>
    <row r="20" spans="1:245" s="25" customFormat="1" ht="18.75" customHeight="1" x14ac:dyDescent="0.2">
      <c r="A20" s="146">
        <v>1998</v>
      </c>
      <c r="B20" s="152">
        <v>124073</v>
      </c>
      <c r="C20" s="152">
        <v>111435</v>
      </c>
      <c r="D20" s="152">
        <v>12638</v>
      </c>
      <c r="E20" s="161">
        <f t="shared" si="0"/>
        <v>1.1134114057522322</v>
      </c>
      <c r="F20" s="150">
        <v>5.3999999999999999E-2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row>
    <row r="21" spans="1:245" s="25" customFormat="1" ht="18.75" customHeight="1" x14ac:dyDescent="0.2">
      <c r="A21" s="146">
        <v>1999</v>
      </c>
      <c r="B21" s="152">
        <v>114136.26</v>
      </c>
      <c r="C21" s="152">
        <v>100073.67</v>
      </c>
      <c r="D21" s="152">
        <v>14062.59</v>
      </c>
      <c r="E21" s="161">
        <f t="shared" si="0"/>
        <v>1.1405223771647428</v>
      </c>
      <c r="F21" s="150">
        <v>5.2999999999999999E-2</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row>
    <row r="22" spans="1:245" s="25" customFormat="1" ht="18.75" customHeight="1" x14ac:dyDescent="0.2">
      <c r="A22" s="146">
        <v>2000</v>
      </c>
      <c r="B22" s="152">
        <v>245930.45</v>
      </c>
      <c r="C22" s="152">
        <v>207876.95</v>
      </c>
      <c r="D22" s="152">
        <v>38053.5</v>
      </c>
      <c r="E22" s="161">
        <f t="shared" si="0"/>
        <v>1.1830578137691552</v>
      </c>
      <c r="F22" s="150">
        <v>7.0000000000000007E-2</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row>
    <row r="23" spans="1:245" s="25" customFormat="1" ht="18.75" customHeight="1" x14ac:dyDescent="0.2">
      <c r="A23" s="146">
        <v>2001</v>
      </c>
      <c r="B23" s="152">
        <v>128812.29</v>
      </c>
      <c r="C23" s="152">
        <v>114563.78</v>
      </c>
      <c r="D23" s="152">
        <v>14248.51</v>
      </c>
      <c r="E23" s="161">
        <f t="shared" si="0"/>
        <v>1.1243718564453791</v>
      </c>
      <c r="F23" s="150">
        <v>6.4000000000000001E-2</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row>
    <row r="24" spans="1:245" s="25" customFormat="1" ht="18.75" customHeight="1" x14ac:dyDescent="0.2">
      <c r="A24" s="146">
        <v>2002</v>
      </c>
      <c r="B24" s="152">
        <v>34766.33</v>
      </c>
      <c r="C24" s="152">
        <v>31521.84</v>
      </c>
      <c r="D24" s="152">
        <v>3244.5</v>
      </c>
      <c r="E24" s="161">
        <f t="shared" si="0"/>
        <v>1.1029283189052417</v>
      </c>
      <c r="F24" s="150">
        <v>5.7000000000000002E-2</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row>
    <row r="25" spans="1:245" s="25" customFormat="1" ht="18.75" customHeight="1" x14ac:dyDescent="0.2">
      <c r="A25" s="146">
        <v>2003</v>
      </c>
      <c r="B25" s="152">
        <v>4651.05</v>
      </c>
      <c r="C25" s="152">
        <v>3902.64</v>
      </c>
      <c r="D25" s="152">
        <v>748.404</v>
      </c>
      <c r="E25" s="161">
        <f t="shared" si="0"/>
        <v>1.1917701863354038</v>
      </c>
      <c r="F25" s="150">
        <v>0.05</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row>
    <row r="26" spans="1:245" s="25" customFormat="1" ht="18.75" customHeight="1" x14ac:dyDescent="0.2">
      <c r="A26" s="146">
        <v>2004</v>
      </c>
      <c r="B26" s="152">
        <v>4694.2</v>
      </c>
      <c r="C26" s="152">
        <v>4059.97</v>
      </c>
      <c r="D26" s="152">
        <v>634.22969999999998</v>
      </c>
      <c r="E26" s="161">
        <f t="shared" si="0"/>
        <v>1.1562154400155666</v>
      </c>
      <c r="F26" s="150">
        <v>0.04</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row>
    <row r="27" spans="1:245" s="25" customFormat="1" ht="18.75" customHeight="1" x14ac:dyDescent="0.2">
      <c r="A27" s="146">
        <v>2005</v>
      </c>
      <c r="B27" s="152">
        <v>4021.38</v>
      </c>
      <c r="C27" s="152">
        <v>3452.09</v>
      </c>
      <c r="D27" s="152">
        <v>569.07000000000005</v>
      </c>
      <c r="E27" s="161">
        <f t="shared" si="0"/>
        <v>1.1649116911783877</v>
      </c>
      <c r="F27" s="150">
        <v>3.9E-2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row>
    <row r="28" spans="1:245" s="25" customFormat="1" ht="18.75" customHeight="1" x14ac:dyDescent="0.2">
      <c r="A28" s="146">
        <v>2006</v>
      </c>
      <c r="B28" s="152">
        <v>7523.21</v>
      </c>
      <c r="C28" s="152">
        <v>6489.31</v>
      </c>
      <c r="D28" s="152">
        <v>1033.8900000000001</v>
      </c>
      <c r="E28" s="161">
        <f t="shared" si="0"/>
        <v>1.1593235644467592</v>
      </c>
      <c r="F28" s="150">
        <v>4.4999999999999998E-2</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row>
    <row r="29" spans="1:245" s="25" customFormat="1" ht="18.75" customHeight="1" x14ac:dyDescent="0.2">
      <c r="A29" s="146">
        <v>2007</v>
      </c>
      <c r="B29" s="152">
        <v>13402.19</v>
      </c>
      <c r="C29" s="152">
        <v>11751.52</v>
      </c>
      <c r="D29" s="152">
        <v>1650.67</v>
      </c>
      <c r="E29" s="161">
        <f t="shared" si="0"/>
        <v>1.1404643824798835</v>
      </c>
      <c r="F29" s="150">
        <v>4.99E-2</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row>
    <row r="30" spans="1:245" s="25" customFormat="1" ht="18.75" customHeight="1" x14ac:dyDescent="0.2">
      <c r="A30" s="146">
        <v>2008</v>
      </c>
      <c r="B30" s="152">
        <v>30022.36</v>
      </c>
      <c r="C30" s="152">
        <v>27792.73</v>
      </c>
      <c r="D30" s="152">
        <v>2229.63</v>
      </c>
      <c r="E30" s="161">
        <f t="shared" si="0"/>
        <v>1.0802234972958755</v>
      </c>
      <c r="F30" s="150">
        <v>5.3699999999999998E-2</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row>
    <row r="31" spans="1:245" s="25" customFormat="1" ht="18.75" customHeight="1" x14ac:dyDescent="0.2">
      <c r="A31" s="146">
        <v>2009</v>
      </c>
      <c r="B31" s="152">
        <v>1003.54</v>
      </c>
      <c r="C31" s="152">
        <v>788.62450000000001</v>
      </c>
      <c r="D31" s="152">
        <v>214.92</v>
      </c>
      <c r="E31" s="161">
        <f>+(B31/C31)</f>
        <v>1.2725194309839474</v>
      </c>
      <c r="F31" s="150">
        <v>5.3800000000000001E-2</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row>
    <row r="32" spans="1:245" s="25" customFormat="1" ht="18.75" customHeight="1" x14ac:dyDescent="0.2">
      <c r="A32" s="146">
        <v>2010</v>
      </c>
      <c r="B32" s="152">
        <v>1658.76</v>
      </c>
      <c r="C32" s="152">
        <v>1298.47</v>
      </c>
      <c r="D32" s="152">
        <f>+B32-C32</f>
        <v>360.28999999999996</v>
      </c>
      <c r="E32" s="161">
        <f>+(B32/C32)</f>
        <v>1.2774727178910563</v>
      </c>
      <c r="F32" s="150">
        <v>4.5199999999999997E-2</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row>
    <row r="33" spans="1:245" s="25" customFormat="1" ht="18.75" customHeight="1" x14ac:dyDescent="0.2">
      <c r="A33" s="146">
        <v>2011</v>
      </c>
      <c r="B33" s="152">
        <v>3201.62</v>
      </c>
      <c r="C33" s="152">
        <v>2821.26</v>
      </c>
      <c r="D33" s="152">
        <f>+B33-C33</f>
        <v>380.35999999999967</v>
      </c>
      <c r="E33" s="161">
        <f>+(B33/C33)</f>
        <v>1.1348191942607202</v>
      </c>
      <c r="F33" s="150">
        <v>4.2599999999999999E-2</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row>
    <row r="34" spans="1:245" s="25" customFormat="1" ht="18.75" customHeight="1" thickBot="1" x14ac:dyDescent="0.25">
      <c r="A34" s="154">
        <v>2012</v>
      </c>
      <c r="B34" s="155">
        <v>516</v>
      </c>
      <c r="C34" s="155">
        <v>342</v>
      </c>
      <c r="D34" s="155">
        <v>174</v>
      </c>
      <c r="E34" s="162">
        <f>+B34/C34</f>
        <v>1.5087719298245614</v>
      </c>
      <c r="F34" s="156">
        <v>2.9499999999999998E-2</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row>
    <row r="35" spans="1:245" s="25" customFormat="1" x14ac:dyDescent="0.2">
      <c r="A35" s="21"/>
      <c r="B35" s="22"/>
      <c r="C35" s="22"/>
      <c r="D35" s="26"/>
      <c r="E35" s="22"/>
      <c r="F35" s="90"/>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row>
    <row r="36" spans="1:245" s="25" customFormat="1" x14ac:dyDescent="0.2">
      <c r="A36" s="163" t="s">
        <v>133</v>
      </c>
      <c r="B36" s="61"/>
      <c r="C36" s="61"/>
      <c r="D36" s="61"/>
      <c r="E36" s="61"/>
      <c r="F36" s="6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row>
    <row r="37" spans="1:245" s="25" customFormat="1" x14ac:dyDescent="0.2">
      <c r="A37" s="164" t="s">
        <v>136</v>
      </c>
      <c r="B37" s="105"/>
      <c r="C37" s="105"/>
      <c r="D37" s="105"/>
      <c r="E37" s="105"/>
      <c r="F37" s="105"/>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row>
    <row r="38" spans="1:245" s="25" customFormat="1" x14ac:dyDescent="0.2">
      <c r="A38" s="164" t="s">
        <v>137</v>
      </c>
      <c r="B38" s="105"/>
      <c r="C38" s="105"/>
      <c r="D38" s="105"/>
      <c r="E38" s="105"/>
      <c r="F38" s="105"/>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row>
    <row r="39" spans="1:245" s="25" customFormat="1" x14ac:dyDescent="0.2">
      <c r="A39" s="164" t="s">
        <v>8</v>
      </c>
      <c r="B39" s="61"/>
      <c r="C39" s="61"/>
      <c r="D39" s="157"/>
      <c r="E39" s="61"/>
      <c r="F39" s="6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row>
    <row r="40" spans="1:245" s="25" customFormat="1" ht="51" customHeight="1" x14ac:dyDescent="0.2">
      <c r="A40" s="2785" t="s">
        <v>130</v>
      </c>
      <c r="B40" s="2785"/>
      <c r="C40" s="2785"/>
      <c r="D40" s="2785"/>
      <c r="E40" s="2785"/>
      <c r="F40" s="278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row>
    <row r="41" spans="1:245" s="25" customFormat="1" x14ac:dyDescent="0.2">
      <c r="A41" s="164"/>
      <c r="D41" s="140"/>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row>
    <row r="42" spans="1:245" s="25" customFormat="1" x14ac:dyDescent="0.2">
      <c r="A42" s="164"/>
      <c r="D42" s="140"/>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row>
  </sheetData>
  <mergeCells count="5">
    <mergeCell ref="A2:F2"/>
    <mergeCell ref="A3:F3"/>
    <mergeCell ref="A4:F4"/>
    <mergeCell ref="A40:F40"/>
    <mergeCell ref="A6:A9"/>
  </mergeCells>
  <printOptions horizontalCentered="1"/>
  <pageMargins left="0.7" right="0.7" top="0.75" bottom="0.75" header="0.3" footer="0.3"/>
  <pageSetup scale="6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pageSetUpPr fitToPage="1"/>
  </sheetPr>
  <dimension ref="A1:H41"/>
  <sheetViews>
    <sheetView workbookViewId="0">
      <pane ySplit="10" topLeftCell="A23" activePane="bottomLeft" state="frozen"/>
      <selection activeCell="A40" sqref="A1:I40"/>
      <selection pane="bottomLeft"/>
    </sheetView>
  </sheetViews>
  <sheetFormatPr defaultRowHeight="12.75" x14ac:dyDescent="0.2"/>
  <cols>
    <col min="1" max="1" width="25.7109375" style="1" customWidth="1"/>
    <col min="2" max="2" width="18.7109375" style="1" customWidth="1"/>
    <col min="3" max="3" width="12.7109375" style="1" customWidth="1"/>
    <col min="4" max="4" width="15.7109375" style="1" customWidth="1"/>
    <col min="5" max="5" width="14.140625" style="1" customWidth="1"/>
    <col min="6" max="6" width="14" style="1" customWidth="1"/>
    <col min="7" max="7" width="12.5703125" style="1" bestFit="1" customWidth="1"/>
    <col min="8" max="8" width="15.7109375" style="1" customWidth="1"/>
    <col min="9" max="16384" width="9.140625" style="1"/>
  </cols>
  <sheetData>
    <row r="1" spans="1:8" x14ac:dyDescent="0.2">
      <c r="A1" s="1552"/>
      <c r="B1" s="1553"/>
      <c r="C1" s="1553"/>
      <c r="D1" s="1553"/>
      <c r="E1" s="1553"/>
      <c r="F1" s="1553"/>
      <c r="G1" s="1553"/>
      <c r="H1" s="1554"/>
    </row>
    <row r="2" spans="1:8" ht="20.25" x14ac:dyDescent="0.3">
      <c r="A2" s="2265" t="s">
        <v>138</v>
      </c>
      <c r="B2" s="2266"/>
      <c r="C2" s="2266"/>
      <c r="D2" s="2266"/>
      <c r="E2" s="2266"/>
      <c r="F2" s="2266"/>
      <c r="G2" s="2266"/>
      <c r="H2" s="2267"/>
    </row>
    <row r="3" spans="1:8" ht="18" x14ac:dyDescent="0.25">
      <c r="A3" s="2296" t="s">
        <v>139</v>
      </c>
      <c r="B3" s="2297"/>
      <c r="C3" s="2297"/>
      <c r="D3" s="2297"/>
      <c r="E3" s="2297"/>
      <c r="F3" s="2297"/>
      <c r="G3" s="2297"/>
      <c r="H3" s="2298"/>
    </row>
    <row r="4" spans="1:8" ht="18" x14ac:dyDescent="0.25">
      <c r="A4" s="2296" t="s">
        <v>11</v>
      </c>
      <c r="B4" s="2297"/>
      <c r="C4" s="2297"/>
      <c r="D4" s="2297"/>
      <c r="E4" s="2297"/>
      <c r="F4" s="2297"/>
      <c r="G4" s="2297"/>
      <c r="H4" s="2298"/>
    </row>
    <row r="5" spans="1:8" ht="13.5" thickBot="1" x14ac:dyDescent="0.25">
      <c r="A5" s="1773"/>
      <c r="B5" s="1616"/>
      <c r="C5" s="1616"/>
      <c r="D5" s="1616"/>
      <c r="E5" s="1616"/>
      <c r="F5" s="1616"/>
      <c r="G5" s="1616"/>
      <c r="H5" s="1792"/>
    </row>
    <row r="6" spans="1:8" ht="12.75" customHeight="1" x14ac:dyDescent="0.2">
      <c r="A6" s="2971" t="s">
        <v>785</v>
      </c>
      <c r="B6" s="1793"/>
      <c r="C6" s="1794"/>
      <c r="D6" s="1795"/>
      <c r="E6" s="1796"/>
      <c r="F6" s="1797"/>
      <c r="G6" s="1796"/>
      <c r="H6" s="1798"/>
    </row>
    <row r="7" spans="1:8" ht="12.75" customHeight="1" x14ac:dyDescent="0.2">
      <c r="A7" s="2792"/>
      <c r="B7" s="1119" t="s">
        <v>12</v>
      </c>
      <c r="C7" s="2972" t="s">
        <v>140</v>
      </c>
      <c r="D7" s="2972"/>
      <c r="E7" s="2972" t="s">
        <v>141</v>
      </c>
      <c r="F7" s="2972"/>
      <c r="G7" s="2972" t="s">
        <v>142</v>
      </c>
      <c r="H7" s="2973"/>
    </row>
    <row r="8" spans="1:8" ht="12.75" customHeight="1" x14ac:dyDescent="0.2">
      <c r="A8" s="2792"/>
      <c r="B8" s="1119" t="s">
        <v>125</v>
      </c>
      <c r="C8" s="2972" t="s">
        <v>125</v>
      </c>
      <c r="D8" s="2972"/>
      <c r="E8" s="2972" t="s">
        <v>125</v>
      </c>
      <c r="F8" s="2972"/>
      <c r="G8" s="2972" t="s">
        <v>125</v>
      </c>
      <c r="H8" s="2973"/>
    </row>
    <row r="9" spans="1:8" ht="12.75" customHeight="1" x14ac:dyDescent="0.2">
      <c r="A9" s="2792"/>
      <c r="B9" s="1118" t="s">
        <v>24</v>
      </c>
      <c r="C9" s="2861" t="s">
        <v>24</v>
      </c>
      <c r="D9" s="2861"/>
      <c r="E9" s="2861" t="s">
        <v>24</v>
      </c>
      <c r="F9" s="2861"/>
      <c r="G9" s="2861" t="s">
        <v>24</v>
      </c>
      <c r="H9" s="2974"/>
    </row>
    <row r="10" spans="1:8" ht="7.5" customHeight="1" thickBot="1" x14ac:dyDescent="0.25">
      <c r="A10" s="2793"/>
      <c r="B10" s="1799"/>
      <c r="C10" s="1800"/>
      <c r="D10" s="1801"/>
      <c r="E10" s="1800"/>
      <c r="F10" s="1802"/>
      <c r="G10" s="1802"/>
      <c r="H10" s="1803"/>
    </row>
    <row r="11" spans="1:8" ht="6" customHeight="1" x14ac:dyDescent="0.2">
      <c r="A11" s="166"/>
      <c r="B11" s="167"/>
      <c r="C11" s="144"/>
      <c r="D11" s="144"/>
      <c r="E11" s="145"/>
      <c r="F11" s="145"/>
      <c r="G11" s="145"/>
      <c r="H11" s="50"/>
    </row>
    <row r="12" spans="1:8" ht="17.25" customHeight="1" x14ac:dyDescent="0.2">
      <c r="A12" s="168">
        <v>1990</v>
      </c>
      <c r="B12" s="169">
        <v>11573.93</v>
      </c>
      <c r="C12" s="170">
        <v>6759.93</v>
      </c>
      <c r="D12" s="171">
        <v>0.58406522244388903</v>
      </c>
      <c r="E12" s="170">
        <v>2791</v>
      </c>
      <c r="F12" s="172">
        <v>0.24114540177796132</v>
      </c>
      <c r="G12" s="170">
        <v>2023</v>
      </c>
      <c r="H12" s="173">
        <v>0.17478937577814968</v>
      </c>
    </row>
    <row r="13" spans="1:8" ht="17.25" customHeight="1" x14ac:dyDescent="0.2">
      <c r="A13" s="168">
        <v>1991</v>
      </c>
      <c r="B13" s="174">
        <v>13067.89</v>
      </c>
      <c r="C13" s="175">
        <v>7906.47</v>
      </c>
      <c r="D13" s="171">
        <f>+(C13/B13)</f>
        <v>0.6050303453732776</v>
      </c>
      <c r="E13" s="175">
        <v>3123.34</v>
      </c>
      <c r="F13" s="172">
        <f>+(E13/$B13)</f>
        <v>0.2390087458648642</v>
      </c>
      <c r="G13" s="175">
        <v>2038.08</v>
      </c>
      <c r="H13" s="173">
        <f>+(G13/$B13)</f>
        <v>0.15596090876185825</v>
      </c>
    </row>
    <row r="14" spans="1:8" ht="17.25" customHeight="1" x14ac:dyDescent="0.2">
      <c r="A14" s="168">
        <v>1992</v>
      </c>
      <c r="B14" s="174">
        <v>17834.509999999998</v>
      </c>
      <c r="C14" s="175">
        <v>9500.15</v>
      </c>
      <c r="D14" s="171">
        <f t="shared" ref="D14:D30" si="0">+(C14/B14)</f>
        <v>0.53268354443155441</v>
      </c>
      <c r="E14" s="175">
        <v>4411.1000000000004</v>
      </c>
      <c r="F14" s="172">
        <f t="shared" ref="F14:F30" si="1">+(E14/$B14)</f>
        <v>0.24733508237680771</v>
      </c>
      <c r="G14" s="175">
        <v>3923.26</v>
      </c>
      <c r="H14" s="173">
        <f t="shared" ref="H14:H30" si="2">+(G14/$B14)</f>
        <v>0.21998137319163805</v>
      </c>
    </row>
    <row r="15" spans="1:8" ht="17.25" customHeight="1" x14ac:dyDescent="0.2">
      <c r="A15" s="168">
        <v>1993</v>
      </c>
      <c r="B15" s="174">
        <v>19864.150000000001</v>
      </c>
      <c r="C15" s="175">
        <v>10347.969999999999</v>
      </c>
      <c r="D15" s="171">
        <f t="shared" si="0"/>
        <v>0.52093696433021286</v>
      </c>
      <c r="E15" s="175">
        <v>4926.6499999999996</v>
      </c>
      <c r="F15" s="172">
        <f t="shared" si="1"/>
        <v>0.24801715653576917</v>
      </c>
      <c r="G15" s="175">
        <v>4589.53</v>
      </c>
      <c r="H15" s="173">
        <f t="shared" si="2"/>
        <v>0.23104587913401778</v>
      </c>
    </row>
    <row r="16" spans="1:8" ht="17.25" customHeight="1" x14ac:dyDescent="0.2">
      <c r="A16" s="168">
        <v>1994</v>
      </c>
      <c r="B16" s="174">
        <v>29193.09</v>
      </c>
      <c r="C16" s="175">
        <v>13574.88</v>
      </c>
      <c r="D16" s="171">
        <f t="shared" si="0"/>
        <v>0.46500319082358182</v>
      </c>
      <c r="E16" s="175">
        <v>7012.44</v>
      </c>
      <c r="F16" s="172">
        <f t="shared" si="1"/>
        <v>0.24020889874966986</v>
      </c>
      <c r="G16" s="175">
        <v>8605.77</v>
      </c>
      <c r="H16" s="173">
        <f t="shared" si="2"/>
        <v>0.29478791042674823</v>
      </c>
    </row>
    <row r="17" spans="1:8" ht="17.25" customHeight="1" x14ac:dyDescent="0.2">
      <c r="A17" s="168">
        <v>1995</v>
      </c>
      <c r="B17" s="174">
        <v>22726.48</v>
      </c>
      <c r="C17" s="175">
        <v>11340</v>
      </c>
      <c r="D17" s="171">
        <f t="shared" si="0"/>
        <v>0.49897740433186311</v>
      </c>
      <c r="E17" s="175">
        <v>6236.02</v>
      </c>
      <c r="F17" s="172">
        <f t="shared" si="1"/>
        <v>0.27439445087844666</v>
      </c>
      <c r="G17" s="175">
        <v>5150.46</v>
      </c>
      <c r="H17" s="173">
        <f t="shared" si="2"/>
        <v>0.22662814478969026</v>
      </c>
    </row>
    <row r="18" spans="1:8" ht="17.25" customHeight="1" x14ac:dyDescent="0.2">
      <c r="A18" s="168">
        <v>1996</v>
      </c>
      <c r="B18" s="174">
        <v>40018.81</v>
      </c>
      <c r="C18" s="175">
        <v>16156.5</v>
      </c>
      <c r="D18" s="171">
        <f t="shared" si="0"/>
        <v>0.40372264942410835</v>
      </c>
      <c r="E18" s="175">
        <v>10900.19</v>
      </c>
      <c r="F18" s="172">
        <f t="shared" si="1"/>
        <v>0.27237666487334333</v>
      </c>
      <c r="G18" s="175">
        <v>12962.12</v>
      </c>
      <c r="H18" s="173">
        <f t="shared" si="2"/>
        <v>0.32390068570254843</v>
      </c>
    </row>
    <row r="19" spans="1:8" ht="17.25" customHeight="1" x14ac:dyDescent="0.2">
      <c r="A19" s="168">
        <v>1997</v>
      </c>
      <c r="B19" s="174">
        <v>32549</v>
      </c>
      <c r="C19" s="175">
        <v>14666</v>
      </c>
      <c r="D19" s="171">
        <f t="shared" si="0"/>
        <v>0.45058219914590308</v>
      </c>
      <c r="E19" s="175">
        <v>8166</v>
      </c>
      <c r="F19" s="172">
        <f t="shared" si="1"/>
        <v>0.2508832836646287</v>
      </c>
      <c r="G19" s="175">
        <v>9717</v>
      </c>
      <c r="H19" s="173">
        <f t="shared" si="2"/>
        <v>0.29853451718946816</v>
      </c>
    </row>
    <row r="20" spans="1:8" ht="17.25" customHeight="1" x14ac:dyDescent="0.2">
      <c r="A20" s="168">
        <v>1998</v>
      </c>
      <c r="B20" s="174">
        <v>39497</v>
      </c>
      <c r="C20" s="175">
        <v>17532</v>
      </c>
      <c r="D20" s="171">
        <f t="shared" si="0"/>
        <v>0.44388181380864372</v>
      </c>
      <c r="E20" s="175">
        <v>9375</v>
      </c>
      <c r="F20" s="172">
        <f t="shared" si="1"/>
        <v>0.23735979947844141</v>
      </c>
      <c r="G20" s="175">
        <v>12590</v>
      </c>
      <c r="H20" s="173">
        <f t="shared" si="2"/>
        <v>0.3187583867129149</v>
      </c>
    </row>
    <row r="21" spans="1:8" ht="17.25" customHeight="1" x14ac:dyDescent="0.2">
      <c r="A21" s="168">
        <v>1999</v>
      </c>
      <c r="B21" s="174">
        <v>44378.9</v>
      </c>
      <c r="C21" s="175">
        <v>19244.189999999999</v>
      </c>
      <c r="D21" s="171">
        <f t="shared" si="0"/>
        <v>0.43363377641176321</v>
      </c>
      <c r="E21" s="175">
        <f>-C21+29919.64</f>
        <v>10675.45</v>
      </c>
      <c r="F21" s="172">
        <f t="shared" si="1"/>
        <v>0.24055237962184733</v>
      </c>
      <c r="G21" s="175">
        <f>+B21-E21-C21</f>
        <v>14459.259999999998</v>
      </c>
      <c r="H21" s="173">
        <f t="shared" si="2"/>
        <v>0.3258138439663894</v>
      </c>
    </row>
    <row r="22" spans="1:8" ht="17.25" customHeight="1" x14ac:dyDescent="0.2">
      <c r="A22" s="168">
        <v>2000</v>
      </c>
      <c r="B22" s="174">
        <v>21135.279999999999</v>
      </c>
      <c r="C22" s="175">
        <v>11493.4</v>
      </c>
      <c r="D22" s="171">
        <f t="shared" si="0"/>
        <v>0.5438016435079166</v>
      </c>
      <c r="E22" s="175">
        <f>16748.44-C22</f>
        <v>5255.0399999999991</v>
      </c>
      <c r="F22" s="172">
        <f t="shared" si="1"/>
        <v>0.24863829577843299</v>
      </c>
      <c r="G22" s="175">
        <f>+B22-E22-C22</f>
        <v>4386.84</v>
      </c>
      <c r="H22" s="173">
        <f t="shared" si="2"/>
        <v>0.20756006071365038</v>
      </c>
    </row>
    <row r="23" spans="1:8" ht="17.25" customHeight="1" x14ac:dyDescent="0.2">
      <c r="A23" s="168">
        <v>2001</v>
      </c>
      <c r="B23" s="174">
        <v>48411.96</v>
      </c>
      <c r="C23" s="175">
        <v>20032.46</v>
      </c>
      <c r="D23" s="171">
        <f t="shared" si="0"/>
        <v>0.41379155068293039</v>
      </c>
      <c r="E23" s="175">
        <v>11192.94</v>
      </c>
      <c r="F23" s="172">
        <f t="shared" si="1"/>
        <v>0.23120195918529224</v>
      </c>
      <c r="G23" s="175">
        <f>+B23-E23-C23</f>
        <v>17186.559999999998</v>
      </c>
      <c r="H23" s="173">
        <f t="shared" si="2"/>
        <v>0.35500649013177732</v>
      </c>
    </row>
    <row r="24" spans="1:8" ht="17.25" customHeight="1" x14ac:dyDescent="0.2">
      <c r="A24" s="168">
        <v>2002</v>
      </c>
      <c r="B24" s="174">
        <v>102469.44</v>
      </c>
      <c r="C24" s="175">
        <v>34276.44</v>
      </c>
      <c r="D24" s="171">
        <f t="shared" si="0"/>
        <v>0.3345040238338377</v>
      </c>
      <c r="E24" s="175">
        <v>24640.93</v>
      </c>
      <c r="F24" s="172">
        <f t="shared" si="1"/>
        <v>0.24047101262581311</v>
      </c>
      <c r="G24" s="175">
        <v>43552.07</v>
      </c>
      <c r="H24" s="173">
        <f t="shared" si="2"/>
        <v>0.42502496354034919</v>
      </c>
    </row>
    <row r="25" spans="1:8" ht="17.25" customHeight="1" x14ac:dyDescent="0.2">
      <c r="A25" s="168">
        <v>2003</v>
      </c>
      <c r="B25" s="174">
        <v>178914.92</v>
      </c>
      <c r="C25" s="175">
        <v>57901.77</v>
      </c>
      <c r="D25" s="171">
        <f t="shared" si="0"/>
        <v>0.3236273978715693</v>
      </c>
      <c r="E25" s="175">
        <v>40599.910000000003</v>
      </c>
      <c r="F25" s="172">
        <f t="shared" si="1"/>
        <v>0.22692299781370945</v>
      </c>
      <c r="G25" s="175">
        <v>80413.240000000005</v>
      </c>
      <c r="H25" s="173">
        <f t="shared" si="2"/>
        <v>0.4494496043147212</v>
      </c>
    </row>
    <row r="26" spans="1:8" ht="17.25" customHeight="1" x14ac:dyDescent="0.2">
      <c r="A26" s="168">
        <v>2004</v>
      </c>
      <c r="B26" s="174">
        <v>209181</v>
      </c>
      <c r="C26" s="175">
        <v>63736</v>
      </c>
      <c r="D26" s="171">
        <f t="shared" si="0"/>
        <v>0.30469306485770697</v>
      </c>
      <c r="E26" s="175">
        <v>48901.06</v>
      </c>
      <c r="F26" s="172">
        <f t="shared" si="1"/>
        <v>0.23377390872019924</v>
      </c>
      <c r="G26" s="175">
        <v>96544</v>
      </c>
      <c r="H26" s="173">
        <f t="shared" si="2"/>
        <v>0.46153331325502794</v>
      </c>
    </row>
    <row r="27" spans="1:8" ht="17.25" customHeight="1" x14ac:dyDescent="0.2">
      <c r="A27" s="176">
        <v>2005</v>
      </c>
      <c r="B27" s="177">
        <f>C27+E27+G27</f>
        <v>226717.01</v>
      </c>
      <c r="C27" s="175">
        <v>68829.009999999995</v>
      </c>
      <c r="D27" s="171">
        <f t="shared" si="0"/>
        <v>0.30358996883383382</v>
      </c>
      <c r="E27" s="175">
        <v>52710</v>
      </c>
      <c r="F27" s="172">
        <f t="shared" si="1"/>
        <v>0.23249248038336426</v>
      </c>
      <c r="G27" s="175">
        <v>105178</v>
      </c>
      <c r="H27" s="173">
        <f t="shared" si="2"/>
        <v>0.46391755078280184</v>
      </c>
    </row>
    <row r="28" spans="1:8" ht="17.25" customHeight="1" x14ac:dyDescent="0.2">
      <c r="A28" s="176">
        <v>2006</v>
      </c>
      <c r="B28" s="177">
        <f>C28+E28+G28</f>
        <v>200700.84</v>
      </c>
      <c r="C28" s="175">
        <v>62460.93</v>
      </c>
      <c r="D28" s="171">
        <f t="shared" si="0"/>
        <v>0.31121409357330043</v>
      </c>
      <c r="E28" s="175">
        <v>47821.760000000002</v>
      </c>
      <c r="F28" s="172">
        <f t="shared" si="1"/>
        <v>0.23827384080704397</v>
      </c>
      <c r="G28" s="175">
        <v>90418.15</v>
      </c>
      <c r="H28" s="173">
        <f t="shared" si="2"/>
        <v>0.45051206561965557</v>
      </c>
    </row>
    <row r="29" spans="1:8" ht="17.25" customHeight="1" x14ac:dyDescent="0.2">
      <c r="A29" s="179">
        <v>2007</v>
      </c>
      <c r="B29" s="177">
        <f>+C29+E29+G29</f>
        <v>192848.62</v>
      </c>
      <c r="C29" s="175">
        <v>59583.38</v>
      </c>
      <c r="D29" s="171">
        <f t="shared" si="0"/>
        <v>0.30896451320211676</v>
      </c>
      <c r="E29" s="175">
        <v>47345.22</v>
      </c>
      <c r="F29" s="172">
        <f t="shared" si="1"/>
        <v>0.24550458281734142</v>
      </c>
      <c r="G29" s="175">
        <v>85920.02</v>
      </c>
      <c r="H29" s="173">
        <f t="shared" si="2"/>
        <v>0.44553090398054185</v>
      </c>
    </row>
    <row r="30" spans="1:8" ht="17.25" customHeight="1" x14ac:dyDescent="0.2">
      <c r="A30" s="179">
        <v>2008</v>
      </c>
      <c r="B30" s="177">
        <f>+C30+E30+G30</f>
        <v>210166.68</v>
      </c>
      <c r="C30" s="175">
        <v>58099.98</v>
      </c>
      <c r="D30" s="171">
        <f t="shared" si="0"/>
        <v>0.27644715137527986</v>
      </c>
      <c r="E30" s="175">
        <v>55648.17</v>
      </c>
      <c r="F30" s="172">
        <f t="shared" si="1"/>
        <v>0.26478112515266455</v>
      </c>
      <c r="G30" s="175">
        <v>96418.53</v>
      </c>
      <c r="H30" s="173">
        <f t="shared" si="2"/>
        <v>0.45877172347205564</v>
      </c>
    </row>
    <row r="31" spans="1:8" ht="17.25" customHeight="1" x14ac:dyDescent="0.2">
      <c r="A31" s="179">
        <v>2009</v>
      </c>
      <c r="B31" s="177">
        <f>+C31+E31+G31</f>
        <v>345788.41000000003</v>
      </c>
      <c r="C31" s="175">
        <v>94545.49</v>
      </c>
      <c r="D31" s="171">
        <f>+(C31/B31)</f>
        <v>0.27342006633478549</v>
      </c>
      <c r="E31" s="175">
        <v>90896.23</v>
      </c>
      <c r="F31" s="172">
        <f>+(E31/$B31)</f>
        <v>0.26286661834617298</v>
      </c>
      <c r="G31" s="175">
        <v>160346.69</v>
      </c>
      <c r="H31" s="173">
        <f>+(G31/$B31)</f>
        <v>0.46371331531904147</v>
      </c>
    </row>
    <row r="32" spans="1:8" ht="17.25" customHeight="1" x14ac:dyDescent="0.2">
      <c r="A32" s="179">
        <v>2010</v>
      </c>
      <c r="B32" s="177">
        <f>+C32+E32+G32</f>
        <v>391026.87</v>
      </c>
      <c r="C32" s="175">
        <v>106143.45</v>
      </c>
      <c r="D32" s="171">
        <f>+(C32/B32)</f>
        <v>0.27144796980320046</v>
      </c>
      <c r="E32" s="175">
        <v>102595.18</v>
      </c>
      <c r="F32" s="172">
        <f>+(E32/$B32)</f>
        <v>0.26237373406078207</v>
      </c>
      <c r="G32" s="175">
        <v>182288.24</v>
      </c>
      <c r="H32" s="173">
        <f>+(G32/$B32)</f>
        <v>0.46617829613601741</v>
      </c>
    </row>
    <row r="33" spans="1:8" ht="17.25" customHeight="1" x14ac:dyDescent="0.2">
      <c r="A33" s="179">
        <v>2011</v>
      </c>
      <c r="B33" s="177">
        <v>401080.07</v>
      </c>
      <c r="C33" s="175">
        <v>108540.55</v>
      </c>
      <c r="D33" s="171">
        <v>0.27062065188130641</v>
      </c>
      <c r="E33" s="175">
        <v>108402.38</v>
      </c>
      <c r="F33" s="172">
        <v>0.27027615707756308</v>
      </c>
      <c r="G33" s="175">
        <v>184137.14</v>
      </c>
      <c r="H33" s="173">
        <v>0.45910319104113056</v>
      </c>
    </row>
    <row r="34" spans="1:8" ht="17.25" customHeight="1" thickBot="1" x14ac:dyDescent="0.25">
      <c r="A34" s="180">
        <v>2012</v>
      </c>
      <c r="B34" s="181">
        <f>+C34+E34+G34</f>
        <v>572228</v>
      </c>
      <c r="C34" s="182">
        <v>153240</v>
      </c>
      <c r="D34" s="183">
        <f>+(C34/B34)</f>
        <v>0.26779535429933521</v>
      </c>
      <c r="E34" s="182">
        <v>153269</v>
      </c>
      <c r="F34" s="184">
        <f>+(E34/$B34)</f>
        <v>0.26784603339927443</v>
      </c>
      <c r="G34" s="182">
        <v>265719</v>
      </c>
      <c r="H34" s="185">
        <f>+(G34/$B34)</f>
        <v>0.46435861230139036</v>
      </c>
    </row>
    <row r="35" spans="1:8" x14ac:dyDescent="0.2">
      <c r="A35" s="186"/>
      <c r="B35" s="187"/>
      <c r="C35" s="188"/>
      <c r="D35" s="189"/>
      <c r="E35" s="188"/>
      <c r="F35" s="189"/>
      <c r="G35" s="188"/>
      <c r="H35" s="189"/>
    </row>
    <row r="36" spans="1:8" x14ac:dyDescent="0.2">
      <c r="A36" s="158" t="s">
        <v>133</v>
      </c>
      <c r="B36" s="61"/>
      <c r="C36" s="61"/>
      <c r="D36" s="61"/>
      <c r="E36" s="61"/>
      <c r="F36" s="61"/>
      <c r="G36" s="61"/>
      <c r="H36" s="61"/>
    </row>
    <row r="37" spans="1:8" x14ac:dyDescent="0.2">
      <c r="A37" s="159" t="s">
        <v>129</v>
      </c>
      <c r="B37" s="105"/>
      <c r="C37" s="105"/>
      <c r="D37" s="105"/>
      <c r="E37" s="105"/>
      <c r="F37" s="105"/>
      <c r="G37" s="106"/>
      <c r="H37" s="106"/>
    </row>
    <row r="38" spans="1:8" x14ac:dyDescent="0.2">
      <c r="A38" s="159" t="s">
        <v>8</v>
      </c>
      <c r="B38" s="61"/>
      <c r="C38" s="61"/>
      <c r="D38" s="157"/>
      <c r="E38" s="61"/>
      <c r="F38" s="61"/>
      <c r="G38" s="61"/>
      <c r="H38" s="61"/>
    </row>
    <row r="39" spans="1:8" ht="64.5" customHeight="1" x14ac:dyDescent="0.2">
      <c r="A39" s="2785" t="s">
        <v>130</v>
      </c>
      <c r="B39" s="2785"/>
      <c r="C39" s="2785"/>
      <c r="D39" s="2785"/>
      <c r="E39" s="2785"/>
      <c r="F39" s="2785"/>
      <c r="G39" s="2785"/>
      <c r="H39" s="2785"/>
    </row>
    <row r="40" spans="1:8" x14ac:dyDescent="0.2">
      <c r="A40" s="159"/>
      <c r="B40" s="25"/>
      <c r="C40" s="25"/>
      <c r="D40" s="140"/>
      <c r="E40" s="25"/>
      <c r="F40" s="25"/>
      <c r="G40" s="25"/>
      <c r="H40" s="25"/>
    </row>
    <row r="41" spans="1:8" x14ac:dyDescent="0.2">
      <c r="A41" s="159"/>
      <c r="B41" s="25"/>
      <c r="C41" s="25"/>
      <c r="D41" s="140"/>
      <c r="E41" s="25"/>
      <c r="F41" s="25"/>
      <c r="G41" s="25"/>
      <c r="H41" s="25"/>
    </row>
  </sheetData>
  <mergeCells count="14">
    <mergeCell ref="A2:H2"/>
    <mergeCell ref="A3:H3"/>
    <mergeCell ref="A4:H4"/>
    <mergeCell ref="A39:H39"/>
    <mergeCell ref="A6:A10"/>
    <mergeCell ref="C7:D7"/>
    <mergeCell ref="C8:D8"/>
    <mergeCell ref="C9:D9"/>
    <mergeCell ref="E7:F7"/>
    <mergeCell ref="E8:F8"/>
    <mergeCell ref="E9:F9"/>
    <mergeCell ref="G7:H7"/>
    <mergeCell ref="G8:H8"/>
    <mergeCell ref="G9:H9"/>
  </mergeCells>
  <printOptions horizontalCentered="1"/>
  <pageMargins left="0.7" right="0.7" top="0.75" bottom="0.75" header="0.3" footer="0.3"/>
  <pageSetup scale="78"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pageSetUpPr fitToPage="1"/>
  </sheetPr>
  <dimension ref="A1:L37"/>
  <sheetViews>
    <sheetView zoomScaleNormal="100" zoomScaleSheetLayoutView="100" workbookViewId="0">
      <pane ySplit="9" topLeftCell="A10" activePane="bottomLeft" state="frozen"/>
      <selection activeCell="A40" sqref="A1:I40"/>
      <selection pane="bottomLeft"/>
    </sheetView>
  </sheetViews>
  <sheetFormatPr defaultRowHeight="12.75" x14ac:dyDescent="0.2"/>
  <cols>
    <col min="1" max="1" width="1.85546875" style="1" customWidth="1"/>
    <col min="2" max="2" width="20.140625" style="1" customWidth="1"/>
    <col min="3" max="3" width="14.7109375" style="1" customWidth="1"/>
    <col min="4" max="4" width="15.85546875" style="1" bestFit="1" customWidth="1"/>
    <col min="5" max="5" width="15.140625" style="1" customWidth="1"/>
    <col min="6" max="7" width="15.85546875" style="1" bestFit="1" customWidth="1"/>
    <col min="8" max="8" width="19.28515625" style="1" customWidth="1"/>
    <col min="9" max="9" width="11.7109375" style="1" customWidth="1"/>
    <col min="10" max="10" width="14.85546875" style="1" customWidth="1"/>
    <col min="11" max="11" width="13.85546875" style="1" customWidth="1"/>
    <col min="12" max="12" width="14.5703125" style="2" customWidth="1"/>
    <col min="13" max="16384" width="9.140625" style="1"/>
  </cols>
  <sheetData>
    <row r="1" spans="1:12" x14ac:dyDescent="0.2">
      <c r="A1" s="1552"/>
      <c r="B1" s="1553"/>
      <c r="C1" s="1553"/>
      <c r="D1" s="1553"/>
      <c r="E1" s="1553"/>
      <c r="F1" s="1553"/>
      <c r="G1" s="1553"/>
      <c r="H1" s="1553"/>
      <c r="I1" s="1553"/>
      <c r="J1" s="1553"/>
      <c r="K1" s="1553"/>
      <c r="L1" s="1554"/>
    </row>
    <row r="2" spans="1:12" ht="23.25" x14ac:dyDescent="0.35">
      <c r="A2" s="2305" t="s">
        <v>143</v>
      </c>
      <c r="B2" s="2306"/>
      <c r="C2" s="2306"/>
      <c r="D2" s="2306"/>
      <c r="E2" s="2306"/>
      <c r="F2" s="2306"/>
      <c r="G2" s="2306"/>
      <c r="H2" s="2306"/>
      <c r="I2" s="2306"/>
      <c r="J2" s="2306"/>
      <c r="K2" s="2306"/>
      <c r="L2" s="2307"/>
    </row>
    <row r="3" spans="1:12" ht="20.25" x14ac:dyDescent="0.3">
      <c r="A3" s="2265" t="s">
        <v>144</v>
      </c>
      <c r="B3" s="2266"/>
      <c r="C3" s="2266"/>
      <c r="D3" s="2266"/>
      <c r="E3" s="2266"/>
      <c r="F3" s="2266"/>
      <c r="G3" s="2266"/>
      <c r="H3" s="2266"/>
      <c r="I3" s="2266"/>
      <c r="J3" s="2266"/>
      <c r="K3" s="2266"/>
      <c r="L3" s="2267"/>
    </row>
    <row r="4" spans="1:12" ht="20.25" customHeight="1" x14ac:dyDescent="0.3">
      <c r="A4" s="2265" t="s">
        <v>11</v>
      </c>
      <c r="B4" s="2266"/>
      <c r="C4" s="2266"/>
      <c r="D4" s="2266"/>
      <c r="E4" s="2266"/>
      <c r="F4" s="2266"/>
      <c r="G4" s="2266"/>
      <c r="H4" s="2266"/>
      <c r="I4" s="2266"/>
      <c r="J4" s="2266"/>
      <c r="K4" s="2266"/>
      <c r="L4" s="2267"/>
    </row>
    <row r="5" spans="1:12" ht="13.5" thickBot="1" x14ac:dyDescent="0.25">
      <c r="A5" s="1821"/>
      <c r="B5" s="1804"/>
      <c r="C5" s="1804"/>
      <c r="D5" s="1804"/>
      <c r="E5" s="1804"/>
      <c r="F5" s="1804"/>
      <c r="G5" s="1616"/>
      <c r="H5" s="1616"/>
      <c r="I5" s="1616"/>
      <c r="J5" s="1616"/>
      <c r="K5" s="1616"/>
      <c r="L5" s="1792"/>
    </row>
    <row r="6" spans="1:12" x14ac:dyDescent="0.2">
      <c r="A6" s="1805"/>
      <c r="B6" s="1806"/>
      <c r="C6" s="1807"/>
      <c r="D6" s="1806"/>
      <c r="E6" s="1808"/>
      <c r="F6" s="1806"/>
      <c r="G6" s="1808"/>
      <c r="H6" s="1809"/>
      <c r="I6" s="1810"/>
      <c r="J6" s="1810"/>
      <c r="K6" s="1808"/>
      <c r="L6" s="1811"/>
    </row>
    <row r="7" spans="1:12" ht="18" customHeight="1" x14ac:dyDescent="0.2">
      <c r="A7" s="2981" t="s">
        <v>145</v>
      </c>
      <c r="B7" s="2876"/>
      <c r="C7" s="2982" t="s">
        <v>70</v>
      </c>
      <c r="D7" s="2877"/>
      <c r="E7" s="2983" t="s">
        <v>63</v>
      </c>
      <c r="F7" s="2877"/>
      <c r="G7" s="1154" t="s">
        <v>146</v>
      </c>
      <c r="H7" s="1155"/>
      <c r="I7" s="1156" t="s">
        <v>125</v>
      </c>
      <c r="J7" s="1157"/>
      <c r="K7" s="1158" t="s">
        <v>126</v>
      </c>
      <c r="L7" s="1812"/>
    </row>
    <row r="8" spans="1:12" ht="12.75" customHeight="1" x14ac:dyDescent="0.2">
      <c r="A8" s="2981"/>
      <c r="B8" s="2876"/>
      <c r="C8" s="2982"/>
      <c r="D8" s="2877"/>
      <c r="E8" s="2983"/>
      <c r="F8" s="2877"/>
      <c r="G8" s="1159" t="s">
        <v>24</v>
      </c>
      <c r="H8" s="1160"/>
      <c r="I8" s="1161" t="s">
        <v>24</v>
      </c>
      <c r="J8" s="1162"/>
      <c r="K8" s="1163" t="s">
        <v>24</v>
      </c>
      <c r="L8" s="1813"/>
    </row>
    <row r="9" spans="1:12" ht="13.5" thickBot="1" x14ac:dyDescent="0.25">
      <c r="A9" s="1814"/>
      <c r="B9" s="1815"/>
      <c r="C9" s="1816"/>
      <c r="D9" s="1815"/>
      <c r="E9" s="1817"/>
      <c r="F9" s="1815"/>
      <c r="G9" s="1817"/>
      <c r="H9" s="1818"/>
      <c r="I9" s="1819"/>
      <c r="J9" s="1819"/>
      <c r="K9" s="1817"/>
      <c r="L9" s="1820"/>
    </row>
    <row r="10" spans="1:12" ht="4.5" customHeight="1" x14ac:dyDescent="0.2">
      <c r="A10" s="241"/>
      <c r="B10" s="192"/>
      <c r="C10" s="193"/>
      <c r="D10" s="194"/>
      <c r="E10" s="195"/>
      <c r="F10" s="196"/>
      <c r="G10" s="197"/>
      <c r="H10" s="199"/>
      <c r="I10" s="198"/>
      <c r="J10" s="200"/>
      <c r="K10" s="198"/>
      <c r="L10" s="1822"/>
    </row>
    <row r="11" spans="1:12" ht="21" customHeight="1" x14ac:dyDescent="0.2">
      <c r="A11" s="2975" t="s">
        <v>147</v>
      </c>
      <c r="B11" s="2976"/>
      <c r="C11" s="1121">
        <v>40</v>
      </c>
      <c r="D11" s="1122">
        <v>2.7703137644605042E-2</v>
      </c>
      <c r="E11" s="1123">
        <v>73123</v>
      </c>
      <c r="F11" s="1122">
        <v>7.050038565368298E-3</v>
      </c>
      <c r="G11" s="1124">
        <v>1266</v>
      </c>
      <c r="H11" s="1125">
        <v>1.3128701197086591E-3</v>
      </c>
      <c r="I11" s="1126">
        <v>975</v>
      </c>
      <c r="J11" s="1149">
        <v>1.7038692686643588E-3</v>
      </c>
      <c r="K11" s="1127" t="s">
        <v>148</v>
      </c>
      <c r="L11" s="1823" t="s">
        <v>148</v>
      </c>
    </row>
    <row r="12" spans="1:12" ht="16.5" customHeight="1" x14ac:dyDescent="0.25">
      <c r="A12" s="2984" t="s">
        <v>1012</v>
      </c>
      <c r="B12" s="2985"/>
      <c r="C12" s="1128">
        <v>57</v>
      </c>
      <c r="D12" s="1129">
        <v>3.9476971143562183E-2</v>
      </c>
      <c r="E12" s="1130">
        <v>74336</v>
      </c>
      <c r="F12" s="1129">
        <v>7.1669880447358262E-3</v>
      </c>
      <c r="G12" s="1164">
        <v>3200</v>
      </c>
      <c r="H12" s="1132">
        <v>3.3184710766727557E-3</v>
      </c>
      <c r="I12" s="1166">
        <v>1843</v>
      </c>
      <c r="J12" s="1150">
        <v>3.2207498073317056E-3</v>
      </c>
      <c r="K12" s="1134" t="s">
        <v>148</v>
      </c>
      <c r="L12" s="1824" t="s">
        <v>148</v>
      </c>
    </row>
    <row r="13" spans="1:12" ht="16.5" customHeight="1" x14ac:dyDescent="0.2">
      <c r="A13" s="2483" t="s">
        <v>149</v>
      </c>
      <c r="B13" s="2484"/>
      <c r="C13" s="1128">
        <v>487.87904967602589</v>
      </c>
      <c r="D13" s="1129">
        <v>0.33789451167735113</v>
      </c>
      <c r="E13" s="1130">
        <v>4831009.5959213339</v>
      </c>
      <c r="F13" s="1129">
        <v>0.46577416081000128</v>
      </c>
      <c r="G13" s="1164">
        <v>494119</v>
      </c>
      <c r="H13" s="1132">
        <v>0.51241237810452045</v>
      </c>
      <c r="I13" s="1166">
        <v>327596</v>
      </c>
      <c r="J13" s="1150">
        <v>0.57249308403832744</v>
      </c>
      <c r="K13" s="1134" t="s">
        <v>148</v>
      </c>
      <c r="L13" s="1824" t="s">
        <v>148</v>
      </c>
    </row>
    <row r="14" spans="1:12" ht="16.5" customHeight="1" x14ac:dyDescent="0.2">
      <c r="A14" s="2483" t="s">
        <v>150</v>
      </c>
      <c r="B14" s="2484"/>
      <c r="C14" s="1128">
        <v>482.66666666666663</v>
      </c>
      <c r="D14" s="1129">
        <v>0.33428452757823413</v>
      </c>
      <c r="E14" s="1130">
        <v>3174824.9609525069</v>
      </c>
      <c r="F14" s="1129">
        <v>0.3060957347621005</v>
      </c>
      <c r="G14" s="1164">
        <v>287399</v>
      </c>
      <c r="H14" s="1132">
        <v>0.29803914655146041</v>
      </c>
      <c r="I14" s="1166">
        <v>161776</v>
      </c>
      <c r="J14" s="1150">
        <v>0.28271297928968747</v>
      </c>
      <c r="K14" s="1134" t="s">
        <v>148</v>
      </c>
      <c r="L14" s="1824" t="s">
        <v>148</v>
      </c>
    </row>
    <row r="15" spans="1:12" ht="16.5" customHeight="1" x14ac:dyDescent="0.2">
      <c r="A15" s="2483" t="s">
        <v>151</v>
      </c>
      <c r="B15" s="2484"/>
      <c r="C15" s="1128">
        <v>240.81209503239742</v>
      </c>
      <c r="D15" s="1129">
        <v>0.1667812653792054</v>
      </c>
      <c r="E15" s="1130">
        <v>1884371.2199793034</v>
      </c>
      <c r="F15" s="1129">
        <v>0.18167867527760345</v>
      </c>
      <c r="G15" s="1164">
        <v>158377</v>
      </c>
      <c r="H15" s="1132">
        <v>0.16424046678443782</v>
      </c>
      <c r="I15" s="1166">
        <v>74935</v>
      </c>
      <c r="J15" s="1150">
        <v>0.13095327553575767</v>
      </c>
      <c r="K15" s="1134" t="s">
        <v>148</v>
      </c>
      <c r="L15" s="1824" t="s">
        <v>148</v>
      </c>
    </row>
    <row r="16" spans="1:12" ht="16.5" customHeight="1" x14ac:dyDescent="0.2">
      <c r="A16" s="2483" t="s">
        <v>152</v>
      </c>
      <c r="B16" s="2484"/>
      <c r="C16" s="1128">
        <v>65.676025917926566</v>
      </c>
      <c r="D16" s="1129">
        <v>4.5485799648874198E-2</v>
      </c>
      <c r="E16" s="1130">
        <v>169926.11700207595</v>
      </c>
      <c r="F16" s="1129">
        <v>1.6383158214623595E-2</v>
      </c>
      <c r="G16" s="1164">
        <v>11698</v>
      </c>
      <c r="H16" s="1132">
        <v>1.2131085829661842E-2</v>
      </c>
      <c r="I16" s="1166">
        <v>4060</v>
      </c>
      <c r="J16" s="1150">
        <v>7.0950863905408171E-3</v>
      </c>
      <c r="K16" s="1134" t="s">
        <v>148</v>
      </c>
      <c r="L16" s="1824" t="s">
        <v>148</v>
      </c>
    </row>
    <row r="17" spans="1:12" ht="16.5" customHeight="1" x14ac:dyDescent="0.2">
      <c r="A17" s="2483" t="s">
        <v>153</v>
      </c>
      <c r="B17" s="2484"/>
      <c r="C17" s="1128">
        <v>40.656587473002155</v>
      </c>
      <c r="D17" s="1129">
        <v>2.8157875973112593E-2</v>
      </c>
      <c r="E17" s="1130">
        <v>78000.0768966623</v>
      </c>
      <c r="F17" s="1129">
        <v>7.5202542322273707E-3</v>
      </c>
      <c r="G17" s="1164">
        <v>6222</v>
      </c>
      <c r="H17" s="1132">
        <v>6.4523521997055895E-3</v>
      </c>
      <c r="I17" s="1166">
        <v>1596</v>
      </c>
      <c r="J17" s="1150">
        <v>2.7891029259367347E-3</v>
      </c>
      <c r="K17" s="1134" t="s">
        <v>148</v>
      </c>
      <c r="L17" s="1824" t="s">
        <v>148</v>
      </c>
    </row>
    <row r="18" spans="1:12" ht="16.5" customHeight="1" x14ac:dyDescent="0.2">
      <c r="A18" s="2483" t="s">
        <v>154</v>
      </c>
      <c r="B18" s="2484"/>
      <c r="C18" s="1128">
        <v>12.509719222462204</v>
      </c>
      <c r="D18" s="1129">
        <v>8.663961837880799E-3</v>
      </c>
      <c r="E18" s="1130">
        <v>34112.012464893247</v>
      </c>
      <c r="F18" s="1129">
        <v>3.2888558103445083E-3</v>
      </c>
      <c r="G18" s="1164">
        <v>2304</v>
      </c>
      <c r="H18" s="1132">
        <v>2.3892991752043841E-3</v>
      </c>
      <c r="I18" s="1166">
        <v>381</v>
      </c>
      <c r="J18" s="1150">
        <v>6.658196834473032E-4</v>
      </c>
      <c r="K18" s="1134" t="s">
        <v>148</v>
      </c>
      <c r="L18" s="1824" t="s">
        <v>148</v>
      </c>
    </row>
    <row r="19" spans="1:12" ht="16.5" customHeight="1" x14ac:dyDescent="0.2">
      <c r="A19" s="2483" t="s">
        <v>155</v>
      </c>
      <c r="B19" s="2484"/>
      <c r="C19" s="1128">
        <v>8.3398128149748025</v>
      </c>
      <c r="D19" s="1129">
        <v>5.7759745585871996E-3</v>
      </c>
      <c r="E19" s="1130">
        <v>46083.55895203456</v>
      </c>
      <c r="F19" s="1129">
        <v>4.4430735588155178E-3</v>
      </c>
      <c r="G19" s="1164">
        <v>639</v>
      </c>
      <c r="H19" s="1132">
        <v>6.6265719312309096E-4</v>
      </c>
      <c r="I19" s="1166">
        <v>40</v>
      </c>
      <c r="J19" s="1150">
        <v>6.9902328970845488E-5</v>
      </c>
      <c r="K19" s="1134" t="s">
        <v>148</v>
      </c>
      <c r="L19" s="1824" t="s">
        <v>148</v>
      </c>
    </row>
    <row r="20" spans="1:12" ht="16.5" customHeight="1" x14ac:dyDescent="0.2">
      <c r="A20" s="2483" t="s">
        <v>156</v>
      </c>
      <c r="B20" s="2484"/>
      <c r="C20" s="1128">
        <v>1.0424766018718503</v>
      </c>
      <c r="D20" s="1129">
        <v>7.2199681982339995E-4</v>
      </c>
      <c r="E20" s="1130">
        <v>408.74095903722713</v>
      </c>
      <c r="F20" s="1129" t="s">
        <v>847</v>
      </c>
      <c r="G20" s="1164">
        <v>6.5</v>
      </c>
      <c r="H20" s="1132" t="s">
        <v>848</v>
      </c>
      <c r="I20" s="1133" t="s">
        <v>148</v>
      </c>
      <c r="J20" s="1151" t="s">
        <v>148</v>
      </c>
      <c r="K20" s="1136" t="s">
        <v>766</v>
      </c>
      <c r="L20" s="1825">
        <v>1.2556360938302609E-3</v>
      </c>
    </row>
    <row r="21" spans="1:12" ht="16.5" customHeight="1" x14ac:dyDescent="0.2">
      <c r="A21" s="2483" t="s">
        <v>157</v>
      </c>
      <c r="B21" s="2484"/>
      <c r="C21" s="1128">
        <v>3.127429805615551</v>
      </c>
      <c r="D21" s="1129">
        <v>2.1659904594701998E-3</v>
      </c>
      <c r="E21" s="1130">
        <v>1923.66194071161</v>
      </c>
      <c r="F21" s="1129">
        <v>1.854668280670661E-4</v>
      </c>
      <c r="G21" s="1164">
        <v>32</v>
      </c>
      <c r="H21" s="1132">
        <v>3.3184710766727558E-5</v>
      </c>
      <c r="I21" s="1133" t="s">
        <v>148</v>
      </c>
      <c r="J21" s="1151" t="s">
        <v>148</v>
      </c>
      <c r="K21" s="1136">
        <v>5.99</v>
      </c>
      <c r="L21" s="1825">
        <v>3.4187546372923927E-2</v>
      </c>
    </row>
    <row r="22" spans="1:12" ht="16.5" customHeight="1" x14ac:dyDescent="0.2">
      <c r="A22" s="2483" t="s">
        <v>158</v>
      </c>
      <c r="B22" s="2484"/>
      <c r="C22" s="1134" t="s">
        <v>845</v>
      </c>
      <c r="D22" s="1135" t="s">
        <v>844</v>
      </c>
      <c r="E22" s="1133" t="s">
        <v>843</v>
      </c>
      <c r="F22" s="1135" t="s">
        <v>844</v>
      </c>
      <c r="G22" s="1165" t="s">
        <v>166</v>
      </c>
      <c r="H22" s="1137" t="s">
        <v>846</v>
      </c>
      <c r="I22" s="1133" t="s">
        <v>148</v>
      </c>
      <c r="J22" s="1151" t="s">
        <v>148</v>
      </c>
      <c r="K22" s="1134" t="s">
        <v>148</v>
      </c>
      <c r="L22" s="1824" t="s">
        <v>148</v>
      </c>
    </row>
    <row r="23" spans="1:12" ht="16.5" customHeight="1" x14ac:dyDescent="0.2">
      <c r="A23" s="2483" t="s">
        <v>159</v>
      </c>
      <c r="B23" s="2484"/>
      <c r="C23" s="1128">
        <v>1.0424766018718503</v>
      </c>
      <c r="D23" s="1129">
        <v>7.2199681982339995E-4</v>
      </c>
      <c r="E23" s="1130">
        <v>2946.5064280110787</v>
      </c>
      <c r="F23" s="1129">
        <v>2.8408276398101409E-4</v>
      </c>
      <c r="G23" s="1164">
        <v>240</v>
      </c>
      <c r="H23" s="1132">
        <v>2.4888533075045666E-4</v>
      </c>
      <c r="I23" s="1133" t="s">
        <v>148</v>
      </c>
      <c r="J23" s="1151" t="s">
        <v>148</v>
      </c>
      <c r="K23" s="1168">
        <v>87</v>
      </c>
      <c r="L23" s="1825">
        <v>0.49654700074196684</v>
      </c>
    </row>
    <row r="24" spans="1:12" ht="16.5" customHeight="1" x14ac:dyDescent="0.2">
      <c r="A24" s="2483" t="s">
        <v>160</v>
      </c>
      <c r="B24" s="2484"/>
      <c r="C24" s="1134" t="s">
        <v>845</v>
      </c>
      <c r="D24" s="1135" t="s">
        <v>844</v>
      </c>
      <c r="E24" s="1133" t="s">
        <v>843</v>
      </c>
      <c r="F24" s="1135" t="s">
        <v>844</v>
      </c>
      <c r="G24" s="1165" t="s">
        <v>166</v>
      </c>
      <c r="H24" s="1137" t="s">
        <v>846</v>
      </c>
      <c r="I24" s="1133" t="s">
        <v>148</v>
      </c>
      <c r="J24" s="1151" t="s">
        <v>148</v>
      </c>
      <c r="K24" s="1167" t="s">
        <v>148</v>
      </c>
      <c r="L24" s="1824" t="s">
        <v>148</v>
      </c>
    </row>
    <row r="25" spans="1:12" ht="16.5" customHeight="1" x14ac:dyDescent="0.2">
      <c r="A25" s="2483" t="s">
        <v>841</v>
      </c>
      <c r="B25" s="2484"/>
      <c r="C25" s="1128">
        <v>3.127429805615551</v>
      </c>
      <c r="D25" s="1129">
        <v>2.1659904594701998E-3</v>
      </c>
      <c r="E25" s="1130">
        <v>934.54850342977647</v>
      </c>
      <c r="F25" s="1129">
        <v>9.0103018070745883E-5</v>
      </c>
      <c r="G25" s="1164">
        <v>63</v>
      </c>
      <c r="H25" s="1132">
        <v>6.5332399321994881E-5</v>
      </c>
      <c r="I25" s="1133" t="s">
        <v>148</v>
      </c>
      <c r="J25" s="1151" t="s">
        <v>148</v>
      </c>
      <c r="K25" s="1168">
        <v>82</v>
      </c>
      <c r="L25" s="1825">
        <v>0.46800981679127907</v>
      </c>
    </row>
    <row r="26" spans="1:12" ht="16.5" customHeight="1" x14ac:dyDescent="0.2">
      <c r="A26" s="2975" t="s">
        <v>842</v>
      </c>
      <c r="B26" s="2976"/>
      <c r="C26" s="1121">
        <v>1403.8797696184306</v>
      </c>
      <c r="D26" s="1122">
        <v>0.97229686235539492</v>
      </c>
      <c r="E26" s="1123">
        <v>10298877.000000002</v>
      </c>
      <c r="F26" s="1122">
        <v>0.99294996143463166</v>
      </c>
      <c r="G26" s="1124">
        <v>964299.5</v>
      </c>
      <c r="H26" s="1125">
        <v>1</v>
      </c>
      <c r="I26" s="1126">
        <f>SUM(I12:I19)</f>
        <v>572227</v>
      </c>
      <c r="J26" s="1152"/>
      <c r="K26" s="1138">
        <f>SUM(K20:K25)</f>
        <v>174.99</v>
      </c>
      <c r="L26" s="1826"/>
    </row>
    <row r="27" spans="1:12" ht="16.5" customHeight="1" x14ac:dyDescent="0.2">
      <c r="A27" s="2977" t="s">
        <v>12</v>
      </c>
      <c r="B27" s="2978"/>
      <c r="C27" s="1139">
        <v>1443.8797696184306</v>
      </c>
      <c r="D27" s="1140">
        <v>1</v>
      </c>
      <c r="E27" s="1141">
        <v>10372000.000000002</v>
      </c>
      <c r="F27" s="1140">
        <v>1</v>
      </c>
      <c r="G27" s="1142">
        <f>G26+G11</f>
        <v>965565.5</v>
      </c>
      <c r="H27" s="1143"/>
      <c r="I27" s="1144">
        <f>I26+I11</f>
        <v>573202</v>
      </c>
      <c r="J27" s="1153"/>
      <c r="K27" s="1145">
        <f>K26</f>
        <v>174.99</v>
      </c>
      <c r="L27" s="1827"/>
    </row>
    <row r="28" spans="1:12" ht="16.5" customHeight="1" x14ac:dyDescent="0.2">
      <c r="A28" s="2979" t="s">
        <v>825</v>
      </c>
      <c r="B28" s="2980"/>
      <c r="C28" s="1128">
        <v>1395.5399568034559</v>
      </c>
      <c r="D28" s="1129">
        <v>0.99405945366871307</v>
      </c>
      <c r="E28" s="1130">
        <v>10292663.542168811</v>
      </c>
      <c r="F28" s="1129">
        <v>0.99869965327880339</v>
      </c>
      <c r="G28" s="1131">
        <v>963958</v>
      </c>
      <c r="H28" s="1132">
        <v>0.99964585691478636</v>
      </c>
      <c r="I28" s="1133">
        <f>+I27</f>
        <v>573202</v>
      </c>
      <c r="J28" s="1146"/>
      <c r="K28" s="1134" t="s">
        <v>148</v>
      </c>
      <c r="L28" s="1824" t="s">
        <v>148</v>
      </c>
    </row>
    <row r="29" spans="1:12" ht="16.5" customHeight="1" x14ac:dyDescent="0.2">
      <c r="A29" s="2483" t="s">
        <v>824</v>
      </c>
      <c r="B29" s="2484"/>
      <c r="C29" s="1128">
        <v>8.3398128149748025</v>
      </c>
      <c r="D29" s="1129">
        <v>5.9405463312869966E-3</v>
      </c>
      <c r="E29" s="1147">
        <v>6213.4578311896921</v>
      </c>
      <c r="F29" s="1129">
        <v>6.0289332846141493E-4</v>
      </c>
      <c r="G29" s="1131">
        <v>341.5</v>
      </c>
      <c r="H29" s="1132">
        <v>3.5414308521367066E-4</v>
      </c>
      <c r="I29" s="1133" t="s">
        <v>148</v>
      </c>
      <c r="J29" s="1151" t="s">
        <v>148</v>
      </c>
      <c r="K29" s="1148">
        <v>175.20999999999998</v>
      </c>
      <c r="L29" s="1828"/>
    </row>
    <row r="30" spans="1:12" ht="6.75" customHeight="1" thickBot="1" x14ac:dyDescent="0.25">
      <c r="A30" s="1005"/>
      <c r="B30" s="420"/>
      <c r="C30" s="1829"/>
      <c r="D30" s="1829"/>
      <c r="E30" s="1830"/>
      <c r="F30" s="1831"/>
      <c r="G30" s="1830"/>
      <c r="H30" s="1832"/>
      <c r="I30" s="1830"/>
      <c r="J30" s="1832"/>
      <c r="K30" s="1833"/>
      <c r="L30" s="1834"/>
    </row>
    <row r="32" spans="1:12" x14ac:dyDescent="0.2">
      <c r="A32" s="23" t="s">
        <v>161</v>
      </c>
      <c r="B32" s="23"/>
      <c r="C32" s="23"/>
      <c r="D32" s="23"/>
      <c r="E32" s="23"/>
      <c r="F32" s="23"/>
      <c r="G32" s="23"/>
      <c r="H32" s="23"/>
      <c r="I32" s="23"/>
      <c r="J32" s="23"/>
      <c r="K32" s="23"/>
      <c r="L32" s="23"/>
    </row>
    <row r="33" spans="1:12" x14ac:dyDescent="0.2">
      <c r="A33" s="23" t="s">
        <v>162</v>
      </c>
      <c r="B33" s="23"/>
      <c r="C33" s="23"/>
      <c r="D33" s="23"/>
      <c r="E33" s="23"/>
      <c r="F33" s="23"/>
      <c r="G33" s="23"/>
      <c r="H33" s="23"/>
      <c r="I33" s="23"/>
      <c r="J33" s="23"/>
      <c r="K33" s="23"/>
      <c r="L33" s="23"/>
    </row>
    <row r="34" spans="1:12" ht="46.5" customHeight="1" x14ac:dyDescent="0.2">
      <c r="A34" s="2678" t="s">
        <v>130</v>
      </c>
      <c r="B34" s="2678"/>
      <c r="C34" s="2678"/>
      <c r="D34" s="2678"/>
      <c r="E34" s="2678"/>
      <c r="F34" s="2678"/>
      <c r="G34" s="2678"/>
      <c r="H34" s="2678"/>
      <c r="I34" s="2678"/>
      <c r="J34" s="2678"/>
      <c r="K34" s="2678"/>
      <c r="L34" s="2678"/>
    </row>
    <row r="35" spans="1:12" x14ac:dyDescent="0.2">
      <c r="A35" s="23" t="s">
        <v>163</v>
      </c>
      <c r="B35" s="23"/>
      <c r="C35" s="23"/>
      <c r="D35" s="23"/>
      <c r="E35" s="23"/>
      <c r="F35" s="23"/>
      <c r="G35" s="23"/>
      <c r="H35" s="23"/>
      <c r="I35" s="23"/>
      <c r="J35" s="23"/>
      <c r="K35" s="23"/>
      <c r="L35" s="23"/>
    </row>
    <row r="36" spans="1:12" x14ac:dyDescent="0.2">
      <c r="A36" s="1040" t="s">
        <v>849</v>
      </c>
      <c r="B36" s="1040"/>
      <c r="C36" s="1040"/>
      <c r="D36" s="1040"/>
      <c r="E36" s="1040"/>
      <c r="F36" s="1040"/>
      <c r="G36" s="1040"/>
      <c r="H36" s="1040"/>
      <c r="I36" s="1040"/>
      <c r="J36" s="1040"/>
      <c r="K36" s="1040"/>
      <c r="L36" s="1040"/>
    </row>
    <row r="37" spans="1:12" x14ac:dyDescent="0.2">
      <c r="A37" s="2311" t="s">
        <v>1011</v>
      </c>
      <c r="B37" s="2311"/>
      <c r="C37" s="2311"/>
      <c r="D37" s="2311"/>
      <c r="E37" s="2311"/>
      <c r="F37" s="2311"/>
      <c r="G37" s="2311"/>
      <c r="H37" s="2311"/>
      <c r="I37" s="2311"/>
      <c r="J37" s="2311"/>
      <c r="K37" s="2311"/>
      <c r="L37" s="2311"/>
    </row>
  </sheetData>
  <mergeCells count="27">
    <mergeCell ref="A37:L37"/>
    <mergeCell ref="A34:L34"/>
    <mergeCell ref="A2:L2"/>
    <mergeCell ref="A3:L3"/>
    <mergeCell ref="A4:L4"/>
    <mergeCell ref="A7:B8"/>
    <mergeCell ref="C7:D8"/>
    <mergeCell ref="E7:F8"/>
    <mergeCell ref="A12:B12"/>
    <mergeCell ref="A13:B13"/>
    <mergeCell ref="A11:B11"/>
    <mergeCell ref="A14:B14"/>
    <mergeCell ref="A15:B15"/>
    <mergeCell ref="A16:B16"/>
    <mergeCell ref="A17:B17"/>
    <mergeCell ref="A18:B18"/>
    <mergeCell ref="A19:B19"/>
    <mergeCell ref="A20:B20"/>
    <mergeCell ref="A21:B21"/>
    <mergeCell ref="A22:B22"/>
    <mergeCell ref="A23:B23"/>
    <mergeCell ref="A29:B29"/>
    <mergeCell ref="A24:B24"/>
    <mergeCell ref="A25:B25"/>
    <mergeCell ref="A26:B26"/>
    <mergeCell ref="A27:B27"/>
    <mergeCell ref="A28:B28"/>
  </mergeCells>
  <printOptions horizontalCentered="1"/>
  <pageMargins left="0.7" right="0.7" top="0.75" bottom="0.75" header="0.3" footer="0.3"/>
  <pageSetup scale="71" fitToHeight="2"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9"/>
    <pageSetUpPr fitToPage="1"/>
  </sheetPr>
  <dimension ref="A1:S50"/>
  <sheetViews>
    <sheetView zoomScaleNormal="100" workbookViewId="0">
      <pane ySplit="9" topLeftCell="A10" activePane="bottomLeft" state="frozen"/>
      <selection activeCell="A40" sqref="A1:I40"/>
      <selection pane="bottomLeft" activeCell="R41" sqref="R41"/>
    </sheetView>
  </sheetViews>
  <sheetFormatPr defaultRowHeight="12.75" x14ac:dyDescent="0.2"/>
  <cols>
    <col min="1" max="1" width="2.7109375" style="1" customWidth="1"/>
    <col min="2" max="3" width="3.7109375" style="1" customWidth="1"/>
    <col min="4" max="4" width="34.5703125" style="1" customWidth="1"/>
    <col min="5" max="5" width="8.7109375" style="1" customWidth="1"/>
    <col min="6" max="6" width="5.140625" style="1" customWidth="1"/>
    <col min="7" max="7" width="13.7109375" style="178" customWidth="1"/>
    <col min="8" max="8" width="10.85546875" style="1" customWidth="1"/>
    <col min="9" max="9" width="8.140625" style="1" customWidth="1"/>
    <col min="10" max="10" width="12.7109375" style="178" customWidth="1"/>
    <col min="11" max="11" width="8.7109375" style="1" customWidth="1"/>
    <col min="12" max="12" width="8.140625" style="1" customWidth="1"/>
    <col min="13" max="13" width="10.42578125" style="178" customWidth="1"/>
    <col min="14" max="14" width="9.5703125" customWidth="1"/>
    <col min="15" max="15" width="8.140625" customWidth="1"/>
    <col min="16" max="16" width="12" style="209" bestFit="1" customWidth="1"/>
    <col min="19" max="19" width="13.7109375" customWidth="1"/>
  </cols>
  <sheetData>
    <row r="1" spans="1:19" x14ac:dyDescent="0.2">
      <c r="A1" s="1552"/>
      <c r="B1" s="1553"/>
      <c r="C1" s="1553"/>
      <c r="D1" s="1553"/>
      <c r="E1" s="1553"/>
      <c r="F1" s="1553"/>
      <c r="G1" s="1628"/>
      <c r="H1" s="1553"/>
      <c r="I1" s="1553"/>
      <c r="J1" s="1628"/>
      <c r="K1" s="1553"/>
      <c r="L1" s="1553"/>
      <c r="M1" s="1628"/>
      <c r="N1" s="1553"/>
      <c r="O1" s="1554"/>
    </row>
    <row r="2" spans="1:19" ht="23.25" x14ac:dyDescent="0.35">
      <c r="A2" s="2305" t="s">
        <v>164</v>
      </c>
      <c r="B2" s="2306"/>
      <c r="C2" s="2306"/>
      <c r="D2" s="2306"/>
      <c r="E2" s="2306"/>
      <c r="F2" s="2306"/>
      <c r="G2" s="2306"/>
      <c r="H2" s="2306"/>
      <c r="I2" s="2306"/>
      <c r="J2" s="2306"/>
      <c r="K2" s="2306"/>
      <c r="L2" s="2306"/>
      <c r="M2" s="2306"/>
      <c r="N2" s="2306"/>
      <c r="O2" s="2307"/>
    </row>
    <row r="3" spans="1:19" ht="20.25" x14ac:dyDescent="0.2">
      <c r="A3" s="2955" t="s">
        <v>172</v>
      </c>
      <c r="B3" s="2956"/>
      <c r="C3" s="2956"/>
      <c r="D3" s="2956"/>
      <c r="E3" s="2956"/>
      <c r="F3" s="2956"/>
      <c r="G3" s="2956"/>
      <c r="H3" s="2956"/>
      <c r="I3" s="2956"/>
      <c r="J3" s="2956"/>
      <c r="K3" s="2956"/>
      <c r="L3" s="2956"/>
      <c r="M3" s="2956"/>
      <c r="N3" s="2956"/>
      <c r="O3" s="2957"/>
    </row>
    <row r="4" spans="1:19" ht="20.25" x14ac:dyDescent="0.2">
      <c r="A4" s="2955" t="s">
        <v>11</v>
      </c>
      <c r="B4" s="2956"/>
      <c r="C4" s="2956"/>
      <c r="D4" s="2956"/>
      <c r="E4" s="2956"/>
      <c r="F4" s="2956"/>
      <c r="G4" s="2956"/>
      <c r="H4" s="2956"/>
      <c r="I4" s="2956"/>
      <c r="J4" s="2956"/>
      <c r="K4" s="2956"/>
      <c r="L4" s="2956"/>
      <c r="M4" s="2956"/>
      <c r="N4" s="2956"/>
      <c r="O4" s="2957"/>
    </row>
    <row r="5" spans="1:19" ht="13.5" thickBot="1" x14ac:dyDescent="0.25">
      <c r="A5" s="1821"/>
      <c r="B5" s="1616"/>
      <c r="C5" s="1616"/>
      <c r="D5" s="1616"/>
      <c r="E5" s="1616"/>
      <c r="F5" s="1616"/>
      <c r="G5" s="1616"/>
      <c r="H5" s="1616"/>
      <c r="I5" s="1616"/>
      <c r="J5" s="1616"/>
      <c r="K5" s="1616"/>
      <c r="L5" s="1616"/>
      <c r="M5" s="1616"/>
      <c r="N5" s="1616"/>
      <c r="O5" s="1792"/>
    </row>
    <row r="6" spans="1:19" ht="18" customHeight="1" x14ac:dyDescent="0.25">
      <c r="A6" s="2998" t="s">
        <v>79</v>
      </c>
      <c r="B6" s="2999"/>
      <c r="C6" s="2999"/>
      <c r="D6" s="3000"/>
      <c r="E6" s="2992" t="s">
        <v>822</v>
      </c>
      <c r="F6" s="2993"/>
      <c r="G6" s="2990"/>
      <c r="H6" s="2991"/>
      <c r="I6" s="1851"/>
      <c r="J6" s="2990"/>
      <c r="K6" s="2991"/>
      <c r="L6" s="1852"/>
      <c r="M6" s="2990"/>
      <c r="N6" s="2991"/>
      <c r="O6" s="1853"/>
    </row>
    <row r="7" spans="1:19" ht="18" customHeight="1" x14ac:dyDescent="0.25">
      <c r="A7" s="2866"/>
      <c r="B7" s="2867"/>
      <c r="C7" s="2867"/>
      <c r="D7" s="2868"/>
      <c r="E7" s="2994"/>
      <c r="F7" s="2995"/>
      <c r="G7" s="2986" t="s">
        <v>146</v>
      </c>
      <c r="H7" s="2987"/>
      <c r="I7" s="2988"/>
      <c r="J7" s="2986" t="s">
        <v>125</v>
      </c>
      <c r="K7" s="2987"/>
      <c r="L7" s="2987"/>
      <c r="M7" s="2986" t="s">
        <v>126</v>
      </c>
      <c r="N7" s="2987"/>
      <c r="O7" s="2989"/>
    </row>
    <row r="8" spans="1:19" ht="18" customHeight="1" x14ac:dyDescent="0.2">
      <c r="A8" s="2866"/>
      <c r="B8" s="2867"/>
      <c r="C8" s="2867"/>
      <c r="D8" s="2868"/>
      <c r="E8" s="2994"/>
      <c r="F8" s="2995"/>
      <c r="G8" s="3001" t="s">
        <v>24</v>
      </c>
      <c r="H8" s="3002"/>
      <c r="I8" s="3003"/>
      <c r="J8" s="3001" t="s">
        <v>24</v>
      </c>
      <c r="K8" s="3002"/>
      <c r="L8" s="3002"/>
      <c r="M8" s="3001" t="s">
        <v>24</v>
      </c>
      <c r="N8" s="3002"/>
      <c r="O8" s="3004"/>
    </row>
    <row r="9" spans="1:19" ht="18" customHeight="1" thickBot="1" x14ac:dyDescent="0.25">
      <c r="A9" s="2869"/>
      <c r="B9" s="2870"/>
      <c r="C9" s="2870"/>
      <c r="D9" s="2871"/>
      <c r="E9" s="2996"/>
      <c r="F9" s="2997"/>
      <c r="G9" s="1854"/>
      <c r="H9" s="1855"/>
      <c r="I9" s="1856"/>
      <c r="J9" s="1854"/>
      <c r="K9" s="1855"/>
      <c r="L9" s="1855"/>
      <c r="M9" s="1854"/>
      <c r="N9" s="1857"/>
      <c r="O9" s="1858"/>
    </row>
    <row r="10" spans="1:19" ht="13.5" x14ac:dyDescent="0.2">
      <c r="A10" s="1835"/>
      <c r="B10" s="204"/>
      <c r="C10" s="205"/>
      <c r="D10" s="206"/>
      <c r="E10" s="207"/>
      <c r="F10" s="207"/>
      <c r="G10" s="1849"/>
      <c r="H10" s="229"/>
      <c r="I10" s="1850"/>
      <c r="J10" s="1849"/>
      <c r="K10" s="229"/>
      <c r="L10" s="1850"/>
      <c r="M10" s="208"/>
      <c r="N10" s="229"/>
      <c r="O10" s="1836"/>
    </row>
    <row r="11" spans="1:19" ht="18" customHeight="1" x14ac:dyDescent="0.2">
      <c r="A11" s="277"/>
      <c r="B11" s="210" t="s">
        <v>82</v>
      </c>
      <c r="C11" s="210"/>
      <c r="D11" s="211"/>
      <c r="E11" s="212">
        <v>0.46</v>
      </c>
      <c r="F11" s="213"/>
      <c r="G11" s="1169">
        <v>942</v>
      </c>
      <c r="H11" s="214">
        <v>9.7586141524767919E-4</v>
      </c>
      <c r="I11" s="215"/>
      <c r="J11" s="1169">
        <v>379</v>
      </c>
      <c r="K11" s="214">
        <v>6.623266619912347E-4</v>
      </c>
      <c r="L11" s="216" t="s">
        <v>15</v>
      </c>
      <c r="M11" s="1172" t="s">
        <v>166</v>
      </c>
      <c r="N11" s="1172" t="s">
        <v>166</v>
      </c>
      <c r="O11" s="1837"/>
      <c r="P11" s="230"/>
      <c r="Q11" s="91"/>
      <c r="R11" s="91"/>
      <c r="S11" s="91"/>
    </row>
    <row r="12" spans="1:19" ht="18" customHeight="1" x14ac:dyDescent="0.2">
      <c r="A12" s="277"/>
      <c r="B12" s="210" t="s">
        <v>83</v>
      </c>
      <c r="C12" s="210"/>
      <c r="D12" s="211"/>
      <c r="E12" s="212">
        <v>0.49</v>
      </c>
      <c r="F12" s="213"/>
      <c r="G12" s="1170">
        <v>11254</v>
      </c>
      <c r="H12" s="1173">
        <v>1.1658539667937774E-2</v>
      </c>
      <c r="I12" s="215"/>
      <c r="J12" s="1170">
        <v>6642</v>
      </c>
      <c r="K12" s="214">
        <v>1.1607318440490186E-2</v>
      </c>
      <c r="L12" s="216" t="s">
        <v>15</v>
      </c>
      <c r="M12" s="1172" t="s">
        <v>166</v>
      </c>
      <c r="N12" s="1172" t="s">
        <v>166</v>
      </c>
      <c r="O12" s="1837"/>
      <c r="Q12" s="91"/>
      <c r="R12" s="91"/>
      <c r="S12" s="91"/>
    </row>
    <row r="13" spans="1:19" ht="18" customHeight="1" x14ac:dyDescent="0.2">
      <c r="A13" s="277"/>
      <c r="B13" s="210" t="s">
        <v>84</v>
      </c>
      <c r="C13" s="210"/>
      <c r="D13" s="211"/>
      <c r="E13" s="212">
        <v>0.45</v>
      </c>
      <c r="F13" s="213"/>
      <c r="G13" s="217">
        <v>466742</v>
      </c>
      <c r="H13" s="214">
        <v>0.48351964827551197</v>
      </c>
      <c r="I13" s="215"/>
      <c r="J13" s="217">
        <v>276953</v>
      </c>
      <c r="K13" s="214">
        <v>0.48399302379540476</v>
      </c>
      <c r="L13" s="216" t="s">
        <v>15</v>
      </c>
      <c r="M13" s="217">
        <v>92</v>
      </c>
      <c r="N13" s="214">
        <v>0.52550408408065352</v>
      </c>
      <c r="O13" s="1837"/>
      <c r="Q13" s="91"/>
      <c r="R13" s="91"/>
      <c r="S13" s="91"/>
    </row>
    <row r="14" spans="1:19" ht="18" customHeight="1" x14ac:dyDescent="0.2">
      <c r="A14" s="1838"/>
      <c r="B14" s="113"/>
      <c r="C14" s="1107" t="s">
        <v>85</v>
      </c>
      <c r="D14" s="218"/>
      <c r="E14" s="1171">
        <v>0.42</v>
      </c>
      <c r="F14" s="219"/>
      <c r="G14" s="1174">
        <v>82736</v>
      </c>
      <c r="H14" s="1173">
        <v>8.5710053133685765E-2</v>
      </c>
      <c r="I14" s="1175"/>
      <c r="J14" s="1176">
        <v>50884</v>
      </c>
      <c r="K14" s="1173">
        <v>8.8923033954517117E-2</v>
      </c>
      <c r="L14" s="216" t="s">
        <v>15</v>
      </c>
      <c r="M14" s="1172" t="s">
        <v>166</v>
      </c>
      <c r="N14" s="1172" t="s">
        <v>166</v>
      </c>
      <c r="O14" s="1839"/>
      <c r="Q14" s="91"/>
      <c r="R14" s="91"/>
      <c r="S14" s="91"/>
    </row>
    <row r="15" spans="1:19" ht="18" customHeight="1" x14ac:dyDescent="0.2">
      <c r="A15" s="1838"/>
      <c r="B15" s="113"/>
      <c r="C15" s="1107" t="s">
        <v>86</v>
      </c>
      <c r="D15" s="218"/>
      <c r="E15" s="1171">
        <v>0.47</v>
      </c>
      <c r="F15" s="219"/>
      <c r="G15" s="1174">
        <v>79896</v>
      </c>
      <c r="H15" s="1173">
        <v>8.2767965639733099E-2</v>
      </c>
      <c r="I15" s="1175"/>
      <c r="J15" s="1176">
        <v>45806</v>
      </c>
      <c r="K15" s="1173">
        <v>8.0048905222085742E-2</v>
      </c>
      <c r="L15" s="216" t="s">
        <v>15</v>
      </c>
      <c r="M15" s="1172" t="s">
        <v>166</v>
      </c>
      <c r="N15" s="1172" t="s">
        <v>166</v>
      </c>
      <c r="O15" s="1839"/>
      <c r="Q15" s="91"/>
      <c r="R15" s="91"/>
      <c r="S15" s="91"/>
    </row>
    <row r="16" spans="1:19" ht="18" customHeight="1" x14ac:dyDescent="0.2">
      <c r="A16" s="1838"/>
      <c r="B16" s="113"/>
      <c r="C16" s="1107" t="s">
        <v>87</v>
      </c>
      <c r="D16" s="218"/>
      <c r="E16" s="1171">
        <v>0.44</v>
      </c>
      <c r="F16" s="219"/>
      <c r="G16" s="1174">
        <v>64751</v>
      </c>
      <c r="H16" s="1173">
        <v>6.7078558915820041E-2</v>
      </c>
      <c r="I16" s="1175"/>
      <c r="J16" s="1176">
        <v>37665</v>
      </c>
      <c r="K16" s="1173">
        <v>6.5821988717413862E-2</v>
      </c>
      <c r="L16" s="216" t="s">
        <v>15</v>
      </c>
      <c r="M16" s="1174">
        <v>5</v>
      </c>
      <c r="N16" s="1173">
        <v>2.8560004569600731E-2</v>
      </c>
      <c r="O16" s="1839"/>
      <c r="Q16" s="91"/>
      <c r="R16" s="91"/>
      <c r="S16" s="91"/>
    </row>
    <row r="17" spans="1:19" ht="18" customHeight="1" x14ac:dyDescent="0.2">
      <c r="A17" s="1838"/>
      <c r="B17" s="113"/>
      <c r="C17" s="1107" t="s">
        <v>88</v>
      </c>
      <c r="D17" s="218"/>
      <c r="E17" s="1171">
        <v>0.45</v>
      </c>
      <c r="F17" s="219"/>
      <c r="G17" s="1174">
        <v>68932</v>
      </c>
      <c r="H17" s="1173">
        <v>7.1409850398994723E-2</v>
      </c>
      <c r="I17" s="1175"/>
      <c r="J17" s="1176">
        <v>39455</v>
      </c>
      <c r="K17" s="1173">
        <v>6.8950127833414684E-2</v>
      </c>
      <c r="L17" s="216" t="s">
        <v>15</v>
      </c>
      <c r="M17" s="1177" t="s">
        <v>166</v>
      </c>
      <c r="N17" s="1172" t="s">
        <v>166</v>
      </c>
      <c r="O17" s="1839"/>
      <c r="Q17" s="91"/>
      <c r="R17" s="91"/>
      <c r="S17" s="91"/>
    </row>
    <row r="18" spans="1:19" ht="18" customHeight="1" x14ac:dyDescent="0.2">
      <c r="A18" s="1838"/>
      <c r="B18" s="113"/>
      <c r="C18" s="1107" t="s">
        <v>89</v>
      </c>
      <c r="D18" s="218"/>
      <c r="E18" s="1171">
        <v>0.45</v>
      </c>
      <c r="F18" s="219"/>
      <c r="G18" s="1174">
        <v>29686</v>
      </c>
      <c r="H18" s="1173">
        <v>3.0753101882210834E-2</v>
      </c>
      <c r="I18" s="1175"/>
      <c r="J18" s="1176">
        <v>18383</v>
      </c>
      <c r="K18" s="1173">
        <v>3.2125464452202816E-2</v>
      </c>
      <c r="L18" s="216" t="s">
        <v>15</v>
      </c>
      <c r="M18" s="1177" t="s">
        <v>166</v>
      </c>
      <c r="N18" s="1172" t="s">
        <v>166</v>
      </c>
      <c r="O18" s="1839"/>
      <c r="Q18" s="91"/>
      <c r="R18" s="91"/>
      <c r="S18" s="91"/>
    </row>
    <row r="19" spans="1:19" ht="18" customHeight="1" x14ac:dyDescent="0.2">
      <c r="A19" s="1838"/>
      <c r="B19" s="113"/>
      <c r="C19" s="1107" t="s">
        <v>90</v>
      </c>
      <c r="D19" s="218"/>
      <c r="E19" s="1171">
        <v>0.46</v>
      </c>
      <c r="F19" s="219"/>
      <c r="G19" s="1174">
        <v>72274</v>
      </c>
      <c r="H19" s="1173">
        <v>7.4871982935892534E-2</v>
      </c>
      <c r="I19" s="1175"/>
      <c r="J19" s="1176">
        <v>44043</v>
      </c>
      <c r="K19" s="1173">
        <v>7.6967950327387721E-2</v>
      </c>
      <c r="L19" s="216" t="s">
        <v>15</v>
      </c>
      <c r="M19" s="1174">
        <v>87</v>
      </c>
      <c r="N19" s="1173">
        <v>0.49694407951105274</v>
      </c>
      <c r="O19" s="1839"/>
      <c r="Q19" s="91"/>
      <c r="R19" s="91"/>
      <c r="S19" s="91"/>
    </row>
    <row r="20" spans="1:19" ht="18" customHeight="1" x14ac:dyDescent="0.2">
      <c r="A20" s="1838"/>
      <c r="B20" s="113"/>
      <c r="C20" s="1107" t="s">
        <v>91</v>
      </c>
      <c r="D20" s="218"/>
      <c r="E20" s="1171">
        <v>0.44</v>
      </c>
      <c r="F20" s="219"/>
      <c r="G20" s="1174">
        <v>68467</v>
      </c>
      <c r="H20" s="1173">
        <v>7.0928135369174999E-2</v>
      </c>
      <c r="I20" s="1175"/>
      <c r="J20" s="1176">
        <v>40717</v>
      </c>
      <c r="K20" s="1173">
        <v>7.1155553288382856E-2</v>
      </c>
      <c r="L20" s="216" t="s">
        <v>15</v>
      </c>
      <c r="M20" s="1177" t="s">
        <v>166</v>
      </c>
      <c r="N20" s="1173" t="s">
        <v>166</v>
      </c>
      <c r="O20" s="1839"/>
      <c r="P20" s="231"/>
      <c r="Q20" s="91"/>
      <c r="R20" s="91"/>
      <c r="S20" s="91"/>
    </row>
    <row r="21" spans="1:19" ht="18" customHeight="1" x14ac:dyDescent="0.2">
      <c r="A21" s="277"/>
      <c r="B21" s="210" t="s">
        <v>92</v>
      </c>
      <c r="C21" s="210"/>
      <c r="D21" s="1686"/>
      <c r="E21" s="212">
        <v>0.48</v>
      </c>
      <c r="F21" s="213"/>
      <c r="G21" s="217">
        <v>56778</v>
      </c>
      <c r="H21" s="214">
        <v>5.8818959060438145E-2</v>
      </c>
      <c r="I21" s="215"/>
      <c r="J21" s="220">
        <v>32558.19</v>
      </c>
      <c r="K21" s="214">
        <v>5.6897512673288644E-2</v>
      </c>
      <c r="L21" s="216" t="s">
        <v>15</v>
      </c>
      <c r="M21" s="220">
        <v>57.07</v>
      </c>
      <c r="N21" s="214">
        <v>0.32598389215742274</v>
      </c>
      <c r="O21" s="1840"/>
      <c r="Q21" s="91"/>
      <c r="R21" s="91"/>
      <c r="S21" s="91"/>
    </row>
    <row r="22" spans="1:19" ht="18" customHeight="1" x14ac:dyDescent="0.2">
      <c r="A22" s="1838"/>
      <c r="B22" s="113"/>
      <c r="C22" s="1107" t="s">
        <v>93</v>
      </c>
      <c r="D22" s="218"/>
      <c r="E22" s="1171">
        <v>0.49</v>
      </c>
      <c r="F22" s="219"/>
      <c r="G22" s="1174">
        <v>18362</v>
      </c>
      <c r="H22" s="1173">
        <v>1.9022045973224933E-2</v>
      </c>
      <c r="I22" s="1175"/>
      <c r="J22" s="1176">
        <v>11173</v>
      </c>
      <c r="K22" s="1173">
        <v>1.9525529800601755E-2</v>
      </c>
      <c r="L22" s="216" t="s">
        <v>15</v>
      </c>
      <c r="M22" s="1172" t="s">
        <v>166</v>
      </c>
      <c r="N22" s="1172" t="s">
        <v>166</v>
      </c>
      <c r="O22" s="1839"/>
      <c r="Q22" s="91"/>
      <c r="R22" s="91"/>
      <c r="S22" s="91"/>
    </row>
    <row r="23" spans="1:19" ht="18" customHeight="1" x14ac:dyDescent="0.2">
      <c r="A23" s="1838"/>
      <c r="B23" s="113"/>
      <c r="C23" s="1107" t="s">
        <v>94</v>
      </c>
      <c r="D23" s="218"/>
      <c r="E23" s="1171">
        <v>0.44</v>
      </c>
      <c r="F23" s="219"/>
      <c r="G23" s="1174">
        <v>35</v>
      </c>
      <c r="H23" s="1173" t="s">
        <v>766</v>
      </c>
      <c r="I23" s="1175"/>
      <c r="J23" s="1176">
        <v>19</v>
      </c>
      <c r="K23" s="1173" t="s">
        <v>766</v>
      </c>
      <c r="L23" s="216" t="s">
        <v>15</v>
      </c>
      <c r="M23" s="1177" t="s">
        <v>166</v>
      </c>
      <c r="N23" s="1172" t="s">
        <v>166</v>
      </c>
      <c r="O23" s="1839"/>
      <c r="Q23" s="91"/>
      <c r="R23" s="91"/>
      <c r="S23" s="91"/>
    </row>
    <row r="24" spans="1:19" ht="18" customHeight="1" x14ac:dyDescent="0.2">
      <c r="A24" s="1838"/>
      <c r="B24" s="113"/>
      <c r="C24" s="1107" t="s">
        <v>95</v>
      </c>
      <c r="D24" s="218"/>
      <c r="E24" s="1171">
        <v>0.45</v>
      </c>
      <c r="F24" s="219"/>
      <c r="G24" s="1174">
        <v>4827</v>
      </c>
      <c r="H24" s="1173">
        <v>5.0005127934188405E-3</v>
      </c>
      <c r="I24" s="1175"/>
      <c r="J24" s="1176">
        <v>3107</v>
      </c>
      <c r="K24" s="1173">
        <v>5.4296805773265599E-3</v>
      </c>
      <c r="L24" s="216" t="s">
        <v>15</v>
      </c>
      <c r="M24" s="1177" t="s">
        <v>166</v>
      </c>
      <c r="N24" s="1172" t="s">
        <v>166</v>
      </c>
      <c r="O24" s="1839"/>
      <c r="Q24" s="91"/>
      <c r="R24" s="91"/>
      <c r="S24" s="91"/>
    </row>
    <row r="25" spans="1:19" ht="18" customHeight="1" x14ac:dyDescent="0.2">
      <c r="A25" s="1838"/>
      <c r="B25" s="113"/>
      <c r="C25" s="1107" t="s">
        <v>96</v>
      </c>
      <c r="D25" s="218"/>
      <c r="E25" s="1171">
        <v>0.4</v>
      </c>
      <c r="F25" s="219"/>
      <c r="G25" s="1174">
        <v>8405</v>
      </c>
      <c r="H25" s="1173">
        <v>8.707128657278922E-3</v>
      </c>
      <c r="I25" s="1175"/>
      <c r="J25" s="1176">
        <v>5240</v>
      </c>
      <c r="K25" s="1173">
        <v>9.1572340602482042E-3</v>
      </c>
      <c r="L25" s="216" t="s">
        <v>15</v>
      </c>
      <c r="M25" s="1177" t="s">
        <v>166</v>
      </c>
      <c r="N25" s="1172" t="s">
        <v>166</v>
      </c>
      <c r="O25" s="1839"/>
      <c r="Q25" s="91"/>
      <c r="R25" s="91"/>
      <c r="S25" s="91"/>
    </row>
    <row r="26" spans="1:19" ht="18" customHeight="1" x14ac:dyDescent="0.2">
      <c r="A26" s="1838"/>
      <c r="B26" s="113"/>
      <c r="C26" s="1107" t="s">
        <v>167</v>
      </c>
      <c r="D26" s="218"/>
      <c r="E26" s="1171">
        <v>0.32</v>
      </c>
      <c r="F26" s="219"/>
      <c r="G26" s="1174">
        <v>417</v>
      </c>
      <c r="H26" s="1173">
        <v>4.3198960738671148E-4</v>
      </c>
      <c r="I26" s="1175"/>
      <c r="J26" s="1176">
        <v>292</v>
      </c>
      <c r="K26" s="1173">
        <v>5.1028861557108317E-4</v>
      </c>
      <c r="L26" s="216" t="s">
        <v>15</v>
      </c>
      <c r="M26" s="1177" t="s">
        <v>166</v>
      </c>
      <c r="N26" s="1172" t="s">
        <v>166</v>
      </c>
      <c r="O26" s="1839"/>
      <c r="Q26" s="91"/>
      <c r="R26" s="91"/>
      <c r="S26" s="91"/>
    </row>
    <row r="27" spans="1:19" ht="18" customHeight="1" x14ac:dyDescent="0.2">
      <c r="A27" s="1838"/>
      <c r="B27" s="113"/>
      <c r="C27" s="1107" t="s">
        <v>97</v>
      </c>
      <c r="D27" s="218"/>
      <c r="E27" s="1171">
        <v>0.82</v>
      </c>
      <c r="F27" s="219"/>
      <c r="G27" s="1174">
        <v>16524</v>
      </c>
      <c r="H27" s="1173">
        <v>1.7117976672561201E-2</v>
      </c>
      <c r="I27" s="1175"/>
      <c r="J27" s="1176">
        <v>8140.19</v>
      </c>
      <c r="K27" s="1173">
        <v>1.4225500978032792E-2</v>
      </c>
      <c r="L27" s="216" t="s">
        <v>15</v>
      </c>
      <c r="M27" s="1174">
        <v>57</v>
      </c>
      <c r="N27" s="1173">
        <v>0.32558405209344837</v>
      </c>
      <c r="O27" s="1839"/>
      <c r="Q27" s="91"/>
      <c r="R27" s="91"/>
      <c r="S27" s="91"/>
    </row>
    <row r="28" spans="1:19" ht="18" customHeight="1" x14ac:dyDescent="0.2">
      <c r="A28" s="1838"/>
      <c r="B28" s="113"/>
      <c r="C28" s="1107" t="s">
        <v>98</v>
      </c>
      <c r="D28" s="218"/>
      <c r="E28" s="1171">
        <v>0.53</v>
      </c>
      <c r="F28" s="219"/>
      <c r="G28" s="1174">
        <v>359</v>
      </c>
      <c r="H28" s="1173" t="s">
        <v>766</v>
      </c>
      <c r="I28" s="1175"/>
      <c r="J28" s="1176">
        <v>158</v>
      </c>
      <c r="K28" s="1173" t="s">
        <v>766</v>
      </c>
      <c r="L28" s="216" t="s">
        <v>15</v>
      </c>
      <c r="M28" s="1177" t="s">
        <v>166</v>
      </c>
      <c r="N28" s="1172" t="s">
        <v>166</v>
      </c>
      <c r="O28" s="1839"/>
      <c r="Q28" s="91"/>
      <c r="R28" s="91"/>
      <c r="S28" s="91"/>
    </row>
    <row r="29" spans="1:19" ht="18" customHeight="1" x14ac:dyDescent="0.2">
      <c r="A29" s="1838"/>
      <c r="B29" s="113"/>
      <c r="C29" s="1107" t="s">
        <v>99</v>
      </c>
      <c r="D29" s="218"/>
      <c r="E29" s="1171">
        <v>0.49</v>
      </c>
      <c r="F29" s="219"/>
      <c r="G29" s="1174">
        <v>7849</v>
      </c>
      <c r="H29" s="1173">
        <v>8.1311425140966394E-3</v>
      </c>
      <c r="I29" s="1175"/>
      <c r="J29" s="1176">
        <v>4429</v>
      </c>
      <c r="K29" s="1173">
        <v>7.73995985741208E-3</v>
      </c>
      <c r="L29" s="216" t="s">
        <v>15</v>
      </c>
      <c r="M29" s="1177" t="s">
        <v>166</v>
      </c>
      <c r="N29" s="1172" t="s">
        <v>166</v>
      </c>
      <c r="O29" s="1839"/>
      <c r="Q29" s="91"/>
      <c r="R29" s="91"/>
      <c r="S29" s="91"/>
    </row>
    <row r="30" spans="1:19" ht="18" customHeight="1" x14ac:dyDescent="0.2">
      <c r="A30" s="277"/>
      <c r="B30" s="210" t="s">
        <v>100</v>
      </c>
      <c r="C30" s="210"/>
      <c r="D30" s="1686"/>
      <c r="E30" s="212">
        <v>0.63</v>
      </c>
      <c r="F30" s="213"/>
      <c r="G30" s="217">
        <v>199000</v>
      </c>
      <c r="H30" s="1173">
        <v>0.20615331383682395</v>
      </c>
      <c r="I30" s="215"/>
      <c r="J30" s="220">
        <v>120775</v>
      </c>
      <c r="K30" s="214">
        <v>0.21106201214245743</v>
      </c>
      <c r="L30" s="216" t="s">
        <v>15</v>
      </c>
      <c r="M30" s="220">
        <v>26</v>
      </c>
      <c r="N30" s="214">
        <v>0.14851202376192379</v>
      </c>
      <c r="O30" s="1837"/>
      <c r="Q30" s="91"/>
      <c r="R30" s="91"/>
      <c r="S30" s="91"/>
    </row>
    <row r="31" spans="1:19" ht="18" customHeight="1" x14ac:dyDescent="0.2">
      <c r="A31" s="1838"/>
      <c r="B31" s="113"/>
      <c r="C31" s="1107" t="s">
        <v>101</v>
      </c>
      <c r="D31" s="218"/>
      <c r="E31" s="1171">
        <v>0.4</v>
      </c>
      <c r="F31" s="219"/>
      <c r="G31" s="1174">
        <v>175695</v>
      </c>
      <c r="H31" s="1173">
        <v>0.18201058529930042</v>
      </c>
      <c r="I31" s="1175"/>
      <c r="J31" s="1178">
        <v>108519</v>
      </c>
      <c r="K31" s="1173">
        <v>0.18964387079848757</v>
      </c>
      <c r="L31" s="216" t="s">
        <v>15</v>
      </c>
      <c r="M31" s="1177" t="s">
        <v>166</v>
      </c>
      <c r="N31" s="1172" t="s">
        <v>166</v>
      </c>
      <c r="O31" s="1839"/>
    </row>
    <row r="32" spans="1:19" ht="18" customHeight="1" x14ac:dyDescent="0.2">
      <c r="A32" s="1838"/>
      <c r="B32" s="113"/>
      <c r="C32" s="1107" t="s">
        <v>102</v>
      </c>
      <c r="D32" s="218"/>
      <c r="E32" s="1171">
        <v>1.18</v>
      </c>
      <c r="F32" s="219"/>
      <c r="G32" s="1174">
        <v>18107</v>
      </c>
      <c r="H32" s="1173">
        <v>1.8757879666549605E-2</v>
      </c>
      <c r="I32" s="1175"/>
      <c r="J32" s="1178">
        <v>9387</v>
      </c>
      <c r="K32" s="1173">
        <v>1.6404380939608759E-2</v>
      </c>
      <c r="L32" s="216" t="s">
        <v>15</v>
      </c>
      <c r="M32" s="1174">
        <v>26</v>
      </c>
      <c r="N32" s="1173">
        <v>0.14851202376192379</v>
      </c>
      <c r="O32" s="1839"/>
    </row>
    <row r="33" spans="1:15" ht="18" customHeight="1" x14ac:dyDescent="0.2">
      <c r="A33" s="1838"/>
      <c r="B33" s="113"/>
      <c r="C33" s="1107" t="s">
        <v>103</v>
      </c>
      <c r="D33" s="218"/>
      <c r="E33" s="1171">
        <v>0.48</v>
      </c>
      <c r="F33" s="219"/>
      <c r="G33" s="1174">
        <v>5198</v>
      </c>
      <c r="H33" s="1173">
        <v>5.3848488709739243E-3</v>
      </c>
      <c r="I33" s="1175"/>
      <c r="J33" s="1178">
        <v>2869</v>
      </c>
      <c r="K33" s="1173">
        <v>5.0137604043610879E-3</v>
      </c>
      <c r="L33" s="216" t="s">
        <v>15</v>
      </c>
      <c r="M33" s="1177" t="s">
        <v>166</v>
      </c>
      <c r="N33" s="1172" t="s">
        <v>166</v>
      </c>
      <c r="O33" s="1839"/>
    </row>
    <row r="34" spans="1:15" ht="18" customHeight="1" x14ac:dyDescent="0.2">
      <c r="A34" s="277"/>
      <c r="B34" s="210" t="s">
        <v>104</v>
      </c>
      <c r="C34" s="221"/>
      <c r="D34" s="1686"/>
      <c r="E34" s="212">
        <v>0.48</v>
      </c>
      <c r="F34" s="213"/>
      <c r="G34" s="1170">
        <v>22907</v>
      </c>
      <c r="H34" s="214">
        <v>2.3730421909849881E-2</v>
      </c>
      <c r="I34" s="215"/>
      <c r="J34" s="1170">
        <v>14095</v>
      </c>
      <c r="K34" s="214">
        <v>2.4631911083816498E-2</v>
      </c>
      <c r="L34" s="216" t="s">
        <v>15</v>
      </c>
      <c r="M34" s="1172" t="s">
        <v>166</v>
      </c>
      <c r="N34" s="1172" t="s">
        <v>166</v>
      </c>
      <c r="O34" s="1837"/>
    </row>
    <row r="35" spans="1:15" ht="18" customHeight="1" x14ac:dyDescent="0.2">
      <c r="A35" s="277"/>
      <c r="B35" s="210" t="s">
        <v>105</v>
      </c>
      <c r="C35" s="221"/>
      <c r="D35" s="1686"/>
      <c r="E35" s="212">
        <v>0.53</v>
      </c>
      <c r="F35" s="213"/>
      <c r="G35" s="1170">
        <v>3752</v>
      </c>
      <c r="H35" s="214">
        <v>3.8868705201797159E-3</v>
      </c>
      <c r="I35" s="215"/>
      <c r="J35" s="1170">
        <v>1428</v>
      </c>
      <c r="K35" s="214">
        <v>2.4955210377928315E-3</v>
      </c>
      <c r="L35" s="216" t="s">
        <v>15</v>
      </c>
      <c r="M35" s="1172" t="s">
        <v>166</v>
      </c>
      <c r="N35" s="1172" t="s">
        <v>166</v>
      </c>
      <c r="O35" s="1837"/>
    </row>
    <row r="36" spans="1:15" ht="18" customHeight="1" x14ac:dyDescent="0.2">
      <c r="A36" s="277"/>
      <c r="B36" s="210" t="s">
        <v>106</v>
      </c>
      <c r="C36" s="221"/>
      <c r="D36" s="1686"/>
      <c r="E36" s="212">
        <v>0.44</v>
      </c>
      <c r="F36" s="213"/>
      <c r="G36" s="1170">
        <v>71142</v>
      </c>
      <c r="H36" s="214">
        <v>7.3699291723514221E-2</v>
      </c>
      <c r="I36" s="215"/>
      <c r="J36" s="1170">
        <v>41684</v>
      </c>
      <c r="K36" s="214">
        <v>7.2845447436524075E-2</v>
      </c>
      <c r="L36" s="216" t="s">
        <v>15</v>
      </c>
      <c r="M36" s="1172" t="s">
        <v>166</v>
      </c>
      <c r="N36" s="1172" t="s">
        <v>166</v>
      </c>
      <c r="O36" s="1837"/>
    </row>
    <row r="37" spans="1:15" ht="18" customHeight="1" x14ac:dyDescent="0.2">
      <c r="A37" s="277"/>
      <c r="B37" s="210" t="s">
        <v>107</v>
      </c>
      <c r="C37" s="221"/>
      <c r="D37" s="1686"/>
      <c r="E37" s="212">
        <v>0.46</v>
      </c>
      <c r="F37" s="213"/>
      <c r="G37" s="217">
        <v>132784</v>
      </c>
      <c r="H37" s="214">
        <v>0.13755709359049664</v>
      </c>
      <c r="I37" s="215"/>
      <c r="J37" s="217">
        <v>77711</v>
      </c>
      <c r="K37" s="214">
        <v>0.13580492672823441</v>
      </c>
      <c r="L37" s="216" t="s">
        <v>15</v>
      </c>
      <c r="M37" s="1172" t="s">
        <v>166</v>
      </c>
      <c r="N37" s="1172" t="s">
        <v>166</v>
      </c>
      <c r="O37" s="1837"/>
    </row>
    <row r="38" spans="1:15" ht="18" customHeight="1" x14ac:dyDescent="0.2">
      <c r="A38" s="277"/>
      <c r="B38" s="210"/>
      <c r="C38" s="1107" t="s">
        <v>118</v>
      </c>
      <c r="D38" s="1686"/>
      <c r="E38" s="1171">
        <v>0.54</v>
      </c>
      <c r="F38" s="213"/>
      <c r="G38" s="1174">
        <v>7069</v>
      </c>
      <c r="H38" s="1173">
        <v>7.3231043995603444E-3</v>
      </c>
      <c r="I38" s="215"/>
      <c r="J38" s="1174">
        <v>3582</v>
      </c>
      <c r="K38" s="1173">
        <v>6.2597733595055475E-3</v>
      </c>
      <c r="L38" s="216"/>
      <c r="M38" s="1172" t="s">
        <v>166</v>
      </c>
      <c r="N38" s="1172" t="s">
        <v>166</v>
      </c>
      <c r="O38" s="1837"/>
    </row>
    <row r="39" spans="1:15" ht="18" customHeight="1" x14ac:dyDescent="0.2">
      <c r="A39" s="277"/>
      <c r="B39" s="222"/>
      <c r="C39" s="1107" t="s">
        <v>168</v>
      </c>
      <c r="D39" s="206"/>
      <c r="E39" s="1171">
        <v>0.45</v>
      </c>
      <c r="F39" s="219"/>
      <c r="G39" s="1174">
        <v>20010</v>
      </c>
      <c r="H39" s="1173">
        <v>2.0729285476758025E-2</v>
      </c>
      <c r="I39" s="1175"/>
      <c r="J39" s="1174">
        <v>12389</v>
      </c>
      <c r="K39" s="1173">
        <v>2.1650567322979965E-2</v>
      </c>
      <c r="L39" s="216" t="s">
        <v>15</v>
      </c>
      <c r="M39" s="1177" t="s">
        <v>166</v>
      </c>
      <c r="N39" s="1172" t="s">
        <v>166</v>
      </c>
      <c r="O39" s="1839"/>
    </row>
    <row r="40" spans="1:15" ht="18" customHeight="1" x14ac:dyDescent="0.2">
      <c r="A40" s="277"/>
      <c r="B40" s="222"/>
      <c r="C40" s="1107" t="s">
        <v>109</v>
      </c>
      <c r="D40" s="206"/>
      <c r="E40" s="1171">
        <v>0.42</v>
      </c>
      <c r="F40" s="219"/>
      <c r="G40" s="1174">
        <v>30247</v>
      </c>
      <c r="H40" s="1173">
        <v>3.1334267756896551E-2</v>
      </c>
      <c r="I40" s="1175"/>
      <c r="J40" s="1174">
        <v>17366</v>
      </c>
      <c r="K40" s="1173">
        <v>3.0348192116463803E-2</v>
      </c>
      <c r="L40" s="216" t="s">
        <v>15</v>
      </c>
      <c r="M40" s="1172" t="s">
        <v>166</v>
      </c>
      <c r="N40" s="1172" t="s">
        <v>166</v>
      </c>
      <c r="O40" s="1839"/>
    </row>
    <row r="41" spans="1:15" ht="18" customHeight="1" x14ac:dyDescent="0.2">
      <c r="A41" s="277"/>
      <c r="B41" s="222"/>
      <c r="C41" s="1107" t="s">
        <v>110</v>
      </c>
      <c r="D41" s="206"/>
      <c r="E41" s="1171">
        <v>0.51</v>
      </c>
      <c r="F41" s="219"/>
      <c r="G41" s="1174">
        <v>19651</v>
      </c>
      <c r="H41" s="1173">
        <v>2.0357380754811194E-2</v>
      </c>
      <c r="I41" s="1175"/>
      <c r="J41" s="1174">
        <v>11521</v>
      </c>
      <c r="K41" s="1173">
        <v>2.0133681986282362E-2</v>
      </c>
      <c r="L41" s="216" t="s">
        <v>15</v>
      </c>
      <c r="M41" s="1172" t="s">
        <v>166</v>
      </c>
      <c r="N41" s="1172" t="s">
        <v>166</v>
      </c>
      <c r="O41" s="1839"/>
    </row>
    <row r="42" spans="1:15" ht="18" customHeight="1" x14ac:dyDescent="0.2">
      <c r="A42" s="277"/>
      <c r="B42" s="222"/>
      <c r="C42" s="1107" t="s">
        <v>111</v>
      </c>
      <c r="D42" s="206"/>
      <c r="E42" s="1171">
        <v>0.45</v>
      </c>
      <c r="F42" s="219"/>
      <c r="G42" s="1174">
        <v>55807</v>
      </c>
      <c r="H42" s="1173">
        <v>5.7813055202470522E-2</v>
      </c>
      <c r="I42" s="1175"/>
      <c r="J42" s="1174">
        <v>32853</v>
      </c>
      <c r="K42" s="1173">
        <v>5.7412711943002723E-2</v>
      </c>
      <c r="L42" s="216" t="s">
        <v>15</v>
      </c>
      <c r="M42" s="1172" t="s">
        <v>166</v>
      </c>
      <c r="N42" s="1172" t="s">
        <v>166</v>
      </c>
      <c r="O42" s="1839"/>
    </row>
    <row r="43" spans="1:15" ht="18" customHeight="1" x14ac:dyDescent="0.2">
      <c r="A43" s="277"/>
      <c r="B43" s="210" t="s">
        <v>112</v>
      </c>
      <c r="C43" s="210"/>
      <c r="D43" s="211"/>
      <c r="E43" s="212">
        <v>0.47</v>
      </c>
      <c r="F43" s="213"/>
      <c r="G43" s="223">
        <v>965301</v>
      </c>
      <c r="H43" s="214">
        <v>1</v>
      </c>
      <c r="I43" s="215"/>
      <c r="J43" s="223">
        <v>572225.18999999994</v>
      </c>
      <c r="K43" s="214">
        <v>1</v>
      </c>
      <c r="L43" s="216"/>
      <c r="M43" s="223">
        <v>175.07</v>
      </c>
      <c r="N43" s="224">
        <v>1</v>
      </c>
      <c r="O43" s="1837"/>
    </row>
    <row r="44" spans="1:15" ht="14.25" thickBot="1" x14ac:dyDescent="0.25">
      <c r="A44" s="20"/>
      <c r="B44" s="132"/>
      <c r="C44" s="133"/>
      <c r="D44" s="134"/>
      <c r="E44" s="1841"/>
      <c r="F44" s="1841"/>
      <c r="G44" s="1842"/>
      <c r="H44" s="1843"/>
      <c r="I44" s="1844"/>
      <c r="J44" s="1842"/>
      <c r="K44" s="1845"/>
      <c r="L44" s="1846"/>
      <c r="M44" s="1847" t="s">
        <v>15</v>
      </c>
      <c r="N44" s="1006"/>
      <c r="O44" s="1848"/>
    </row>
    <row r="45" spans="1:15" x14ac:dyDescent="0.2">
      <c r="A45" s="26"/>
      <c r="B45" s="26"/>
      <c r="C45" s="26"/>
      <c r="D45" s="26"/>
      <c r="E45" s="26"/>
      <c r="F45" s="26"/>
      <c r="G45" s="225"/>
      <c r="H45" s="226" t="s">
        <v>15</v>
      </c>
      <c r="I45" s="26"/>
      <c r="J45" s="225"/>
      <c r="K45" s="226" t="s">
        <v>15</v>
      </c>
      <c r="L45" s="26"/>
      <c r="M45" s="225"/>
      <c r="N45" s="227" t="s">
        <v>15</v>
      </c>
      <c r="O45" s="228"/>
    </row>
    <row r="46" spans="1:15" x14ac:dyDescent="0.2">
      <c r="A46" s="1709" t="s">
        <v>161</v>
      </c>
      <c r="B46" s="158"/>
      <c r="C46" s="1710"/>
      <c r="D46" s="1710"/>
      <c r="E46" s="1711"/>
      <c r="F46" s="1711"/>
      <c r="G46" s="1712"/>
      <c r="H46" s="1711"/>
      <c r="I46" s="1711"/>
      <c r="J46" s="1712"/>
      <c r="K46" s="1711"/>
      <c r="L46" s="1711"/>
      <c r="M46" s="1713"/>
      <c r="N46" s="393"/>
      <c r="O46" s="1716"/>
    </row>
    <row r="47" spans="1:15" x14ac:dyDescent="0.2">
      <c r="A47" s="232" t="s">
        <v>169</v>
      </c>
      <c r="B47" s="158"/>
      <c r="C47" s="1717"/>
      <c r="D47" s="1717"/>
      <c r="E47" s="1717"/>
      <c r="F47" s="1717"/>
      <c r="G47" s="1718"/>
      <c r="H47" s="1717"/>
      <c r="I47" s="1717"/>
      <c r="J47" s="1718"/>
      <c r="K47" s="1717"/>
      <c r="L47" s="1717"/>
      <c r="M47" s="1718"/>
      <c r="N47" s="393"/>
      <c r="O47" s="1716"/>
    </row>
    <row r="48" spans="1:15" ht="47.25" customHeight="1" x14ac:dyDescent="0.2">
      <c r="A48" s="2785" t="s">
        <v>173</v>
      </c>
      <c r="B48" s="2785"/>
      <c r="C48" s="2785"/>
      <c r="D48" s="2785"/>
      <c r="E48" s="2785"/>
      <c r="F48" s="2785"/>
      <c r="G48" s="2785"/>
      <c r="H48" s="2785"/>
      <c r="I48" s="2785"/>
      <c r="J48" s="2785"/>
      <c r="K48" s="2785"/>
      <c r="L48" s="2785"/>
      <c r="M48" s="2785"/>
      <c r="N48" s="2785"/>
      <c r="O48" s="2785"/>
    </row>
    <row r="49" spans="1:15" x14ac:dyDescent="0.2">
      <c r="A49" s="159" t="s">
        <v>170</v>
      </c>
      <c r="B49" s="1717"/>
      <c r="C49" s="1717"/>
      <c r="D49" s="1717"/>
      <c r="E49" s="1717"/>
      <c r="F49" s="1717"/>
      <c r="G49" s="1718"/>
      <c r="H49" s="1717"/>
      <c r="I49" s="1717"/>
      <c r="J49" s="1718"/>
      <c r="K49" s="1717"/>
      <c r="L49" s="1717"/>
      <c r="M49" s="1718"/>
      <c r="N49" s="1719" t="s">
        <v>15</v>
      </c>
      <c r="O49" s="1716"/>
    </row>
    <row r="50" spans="1:15" x14ac:dyDescent="0.2">
      <c r="A50" s="232" t="s">
        <v>171</v>
      </c>
      <c r="B50" s="232"/>
      <c r="C50" s="232"/>
      <c r="D50" s="158"/>
      <c r="E50" s="1714"/>
      <c r="F50" s="1714"/>
      <c r="G50" s="1713"/>
      <c r="H50" s="1714"/>
      <c r="I50" s="1714"/>
      <c r="J50" s="1713"/>
      <c r="K50" s="158"/>
      <c r="L50" s="158"/>
      <c r="M50" s="1715"/>
      <c r="N50" s="1719" t="s">
        <v>15</v>
      </c>
      <c r="O50" s="1716"/>
    </row>
  </sheetData>
  <mergeCells count="15">
    <mergeCell ref="A48:O48"/>
    <mergeCell ref="G7:I7"/>
    <mergeCell ref="J7:L7"/>
    <mergeCell ref="M7:O7"/>
    <mergeCell ref="A2:O2"/>
    <mergeCell ref="A3:O3"/>
    <mergeCell ref="A4:O4"/>
    <mergeCell ref="G6:H6"/>
    <mergeCell ref="J6:K6"/>
    <mergeCell ref="M6:N6"/>
    <mergeCell ref="E6:F9"/>
    <mergeCell ref="A6:D9"/>
    <mergeCell ref="G8:I8"/>
    <mergeCell ref="J8:L8"/>
    <mergeCell ref="M8:O8"/>
  </mergeCells>
  <printOptions horizontalCentered="1"/>
  <pageMargins left="0.7" right="0.7" top="0.75" bottom="0.75" header="0.3" footer="0.3"/>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K34"/>
  <sheetViews>
    <sheetView workbookViewId="0"/>
  </sheetViews>
  <sheetFormatPr defaultRowHeight="12.75" x14ac:dyDescent="0.2"/>
  <cols>
    <col min="1" max="1" width="6.140625" style="1" customWidth="1"/>
    <col min="2" max="2" width="25.7109375" style="1" customWidth="1"/>
    <col min="3" max="3" width="10.7109375" style="1" customWidth="1"/>
    <col min="4" max="4" width="15.7109375" style="1" customWidth="1"/>
    <col min="5" max="5" width="18.7109375" style="1" customWidth="1"/>
    <col min="6" max="6" width="7.28515625" style="1" customWidth="1"/>
    <col min="7" max="7" width="13.85546875" style="1" customWidth="1"/>
    <col min="8" max="8" width="12.28515625" style="2" customWidth="1"/>
    <col min="9" max="9" width="5.140625" style="2" customWidth="1"/>
    <col min="10" max="10" width="12.7109375" style="2" customWidth="1"/>
    <col min="11" max="11" width="5.140625" style="1" customWidth="1"/>
  </cols>
  <sheetData>
    <row r="1" spans="1:11" ht="7.5" customHeight="1" x14ac:dyDescent="0.2">
      <c r="A1" s="1552"/>
      <c r="B1" s="1553"/>
      <c r="C1" s="1553"/>
      <c r="D1" s="1553"/>
      <c r="E1" s="1553"/>
      <c r="F1" s="1553"/>
      <c r="G1" s="1553"/>
      <c r="H1" s="1553"/>
      <c r="I1" s="1553"/>
      <c r="J1" s="1553"/>
      <c r="K1" s="1554"/>
    </row>
    <row r="2" spans="1:11" ht="23.25" x14ac:dyDescent="0.35">
      <c r="A2" s="2305" t="s">
        <v>351</v>
      </c>
      <c r="B2" s="2306"/>
      <c r="C2" s="2306"/>
      <c r="D2" s="2306"/>
      <c r="E2" s="2306"/>
      <c r="F2" s="2306"/>
      <c r="G2" s="2306"/>
      <c r="H2" s="2306"/>
      <c r="I2" s="2306"/>
      <c r="J2" s="2306"/>
      <c r="K2" s="2307"/>
    </row>
    <row r="3" spans="1:11" ht="20.25" x14ac:dyDescent="0.3">
      <c r="A3" s="2265" t="s">
        <v>395</v>
      </c>
      <c r="B3" s="2266"/>
      <c r="C3" s="2266"/>
      <c r="D3" s="2266"/>
      <c r="E3" s="2266"/>
      <c r="F3" s="2266"/>
      <c r="G3" s="2266"/>
      <c r="H3" s="2266"/>
      <c r="I3" s="2266"/>
      <c r="J3" s="2266"/>
      <c r="K3" s="2267"/>
    </row>
    <row r="4" spans="1:11" ht="20.25" x14ac:dyDescent="0.2">
      <c r="A4" s="2276" t="s">
        <v>352</v>
      </c>
      <c r="B4" s="2277"/>
      <c r="C4" s="2277"/>
      <c r="D4" s="2277"/>
      <c r="E4" s="2277"/>
      <c r="F4" s="2277"/>
      <c r="G4" s="2277"/>
      <c r="H4" s="2277"/>
      <c r="I4" s="2277"/>
      <c r="J4" s="2277"/>
      <c r="K4" s="2278"/>
    </row>
    <row r="5" spans="1:11" ht="9" customHeight="1" thickBot="1" x14ac:dyDescent="0.25">
      <c r="A5" s="1648"/>
      <c r="B5" s="1649"/>
      <c r="C5" s="1649"/>
      <c r="D5" s="1649"/>
      <c r="E5" s="1649"/>
      <c r="F5" s="1649"/>
      <c r="G5" s="1649"/>
      <c r="H5" s="1649"/>
      <c r="I5" s="1649"/>
      <c r="J5" s="1649"/>
      <c r="K5" s="1650"/>
    </row>
    <row r="6" spans="1:11" x14ac:dyDescent="0.2">
      <c r="A6" s="1918"/>
      <c r="B6" s="1919"/>
      <c r="C6" s="1920"/>
      <c r="D6" s="1919"/>
      <c r="E6" s="1908"/>
      <c r="F6" s="1908"/>
      <c r="G6" s="1908"/>
      <c r="H6" s="1908"/>
      <c r="I6" s="1908"/>
      <c r="J6" s="1908"/>
      <c r="K6" s="1921"/>
    </row>
    <row r="7" spans="1:11" x14ac:dyDescent="0.2">
      <c r="A7" s="818"/>
      <c r="B7" s="819"/>
      <c r="C7" s="820"/>
      <c r="D7" s="809"/>
      <c r="E7" s="821"/>
      <c r="F7" s="821"/>
      <c r="G7" s="821"/>
      <c r="H7" s="2308" t="s">
        <v>165</v>
      </c>
      <c r="I7" s="2308"/>
      <c r="J7" s="1673"/>
      <c r="K7" s="822"/>
    </row>
    <row r="8" spans="1:11" x14ac:dyDescent="0.2">
      <c r="A8" s="823"/>
      <c r="B8" s="824"/>
      <c r="C8" s="825" t="s">
        <v>353</v>
      </c>
      <c r="D8" s="1674" t="s">
        <v>354</v>
      </c>
      <c r="E8" s="1674"/>
      <c r="F8" s="1674"/>
      <c r="G8" s="826"/>
      <c r="H8" s="2309" t="s">
        <v>355</v>
      </c>
      <c r="I8" s="2309"/>
      <c r="J8" s="2309" t="s">
        <v>356</v>
      </c>
      <c r="K8" s="2310"/>
    </row>
    <row r="9" spans="1:11" x14ac:dyDescent="0.2">
      <c r="A9" s="827"/>
      <c r="B9" s="828"/>
      <c r="C9" s="825" t="s">
        <v>357</v>
      </c>
      <c r="D9" s="1674" t="s">
        <v>358</v>
      </c>
      <c r="E9" s="1674"/>
      <c r="F9" s="1674"/>
      <c r="G9" s="1674" t="s">
        <v>359</v>
      </c>
      <c r="H9" s="2309" t="s">
        <v>359</v>
      </c>
      <c r="I9" s="2309"/>
      <c r="J9" s="2309" t="s">
        <v>360</v>
      </c>
      <c r="K9" s="2310"/>
    </row>
    <row r="10" spans="1:11" x14ac:dyDescent="0.2">
      <c r="A10" s="827" t="s">
        <v>361</v>
      </c>
      <c r="B10" s="828"/>
      <c r="C10" s="825" t="s">
        <v>70</v>
      </c>
      <c r="D10" s="1674" t="s">
        <v>362</v>
      </c>
      <c r="E10" s="2309" t="s">
        <v>208</v>
      </c>
      <c r="F10" s="2309"/>
      <c r="G10" s="1674" t="s">
        <v>363</v>
      </c>
      <c r="H10" s="2309" t="s">
        <v>364</v>
      </c>
      <c r="I10" s="2309"/>
      <c r="J10" s="2309" t="s">
        <v>208</v>
      </c>
      <c r="K10" s="2310"/>
    </row>
    <row r="11" spans="1:11" x14ac:dyDescent="0.2">
      <c r="A11" s="829"/>
      <c r="B11" s="830"/>
      <c r="C11" s="831"/>
      <c r="D11" s="832"/>
      <c r="E11" s="2303" t="s">
        <v>365</v>
      </c>
      <c r="F11" s="2303"/>
      <c r="G11" s="832"/>
      <c r="H11" s="832"/>
      <c r="I11" s="832"/>
      <c r="J11" s="2303" t="s">
        <v>396</v>
      </c>
      <c r="K11" s="2304"/>
    </row>
    <row r="12" spans="1:11" ht="13.5" thickBot="1" x14ac:dyDescent="0.25">
      <c r="A12" s="1922"/>
      <c r="B12" s="1923"/>
      <c r="C12" s="1924"/>
      <c r="D12" s="1923"/>
      <c r="E12" s="1925"/>
      <c r="F12" s="1925"/>
      <c r="G12" s="1925"/>
      <c r="H12" s="1925"/>
      <c r="I12" s="1925"/>
      <c r="J12" s="1925"/>
      <c r="K12" s="1926"/>
    </row>
    <row r="13" spans="1:11" x14ac:dyDescent="0.2">
      <c r="A13" s="430"/>
      <c r="B13" s="431"/>
      <c r="C13" s="432"/>
      <c r="D13" s="432"/>
      <c r="E13" s="433"/>
      <c r="F13" s="433"/>
      <c r="G13" s="433"/>
      <c r="H13" s="433"/>
      <c r="I13" s="433"/>
      <c r="J13" s="433"/>
      <c r="K13" s="434"/>
    </row>
    <row r="14" spans="1:11" ht="16.5" customHeight="1" x14ac:dyDescent="0.2">
      <c r="A14" s="435" t="s">
        <v>366</v>
      </c>
      <c r="B14" s="436" t="s">
        <v>367</v>
      </c>
      <c r="C14" s="437">
        <v>4</v>
      </c>
      <c r="D14" s="438">
        <v>2005</v>
      </c>
      <c r="E14" s="13">
        <v>7304186215</v>
      </c>
      <c r="F14" s="13"/>
      <c r="G14" s="439">
        <v>122483</v>
      </c>
      <c r="H14" s="440">
        <v>59634.285696790575</v>
      </c>
      <c r="I14" s="378"/>
      <c r="J14" s="441">
        <v>0.15045938305797749</v>
      </c>
      <c r="K14" s="442"/>
    </row>
    <row r="15" spans="1:11" ht="16.5" customHeight="1" x14ac:dyDescent="0.2">
      <c r="A15" s="435" t="s">
        <v>368</v>
      </c>
      <c r="B15" s="436" t="s">
        <v>369</v>
      </c>
      <c r="C15" s="437">
        <v>6</v>
      </c>
      <c r="D15" s="438">
        <v>2009</v>
      </c>
      <c r="E15" s="18">
        <v>6387164573</v>
      </c>
      <c r="F15" s="18"/>
      <c r="G15" s="439">
        <v>67640</v>
      </c>
      <c r="H15" s="18">
        <v>94428.807998225908</v>
      </c>
      <c r="I15" s="18"/>
      <c r="J15" s="441">
        <v>0.13156959760552192</v>
      </c>
      <c r="K15" s="442"/>
    </row>
    <row r="16" spans="1:11" ht="16.5" customHeight="1" x14ac:dyDescent="0.2">
      <c r="A16" s="435" t="s">
        <v>370</v>
      </c>
      <c r="B16" s="436" t="s">
        <v>371</v>
      </c>
      <c r="C16" s="437">
        <v>1</v>
      </c>
      <c r="D16" s="438">
        <v>2003</v>
      </c>
      <c r="E16" s="378">
        <v>3702771656</v>
      </c>
      <c r="F16" s="13"/>
      <c r="G16" s="439">
        <v>92174</v>
      </c>
      <c r="H16" s="18">
        <v>40171.541389111895</v>
      </c>
      <c r="I16" s="378"/>
      <c r="J16" s="441">
        <v>7.6273622080201262E-2</v>
      </c>
      <c r="K16" s="442"/>
    </row>
    <row r="17" spans="1:11" ht="16.5" customHeight="1" x14ac:dyDescent="0.2">
      <c r="A17" s="435" t="s">
        <v>372</v>
      </c>
      <c r="B17" s="436" t="s">
        <v>373</v>
      </c>
      <c r="C17" s="437">
        <v>4</v>
      </c>
      <c r="D17" s="438" t="s">
        <v>374</v>
      </c>
      <c r="E17" s="18">
        <v>2708858934</v>
      </c>
      <c r="F17" s="18"/>
      <c r="G17" s="439">
        <v>60585</v>
      </c>
      <c r="H17" s="18">
        <v>44711.709730131224</v>
      </c>
      <c r="I17" s="18"/>
      <c r="J17" s="441">
        <v>5.5799952520888811E-2</v>
      </c>
      <c r="K17" s="442"/>
    </row>
    <row r="18" spans="1:11" ht="16.5" customHeight="1" x14ac:dyDescent="0.2">
      <c r="A18" s="435" t="s">
        <v>375</v>
      </c>
      <c r="B18" s="436" t="s">
        <v>376</v>
      </c>
      <c r="C18" s="437">
        <v>6</v>
      </c>
      <c r="D18" s="438" t="s">
        <v>377</v>
      </c>
      <c r="E18" s="18">
        <v>2134985883</v>
      </c>
      <c r="F18" s="18"/>
      <c r="G18" s="439">
        <v>83782</v>
      </c>
      <c r="H18" s="18">
        <v>25482.632104748038</v>
      </c>
      <c r="I18" s="18"/>
      <c r="J18" s="441">
        <v>4.3978706092403654E-2</v>
      </c>
      <c r="K18" s="442"/>
    </row>
    <row r="19" spans="1:11" ht="16.5" customHeight="1" x14ac:dyDescent="0.2">
      <c r="A19" s="435" t="s">
        <v>378</v>
      </c>
      <c r="B19" s="436" t="s">
        <v>379</v>
      </c>
      <c r="C19" s="437">
        <v>1</v>
      </c>
      <c r="D19" s="438">
        <v>2006</v>
      </c>
      <c r="E19" s="18">
        <v>1720156505</v>
      </c>
      <c r="F19" s="18"/>
      <c r="G19" s="439">
        <v>13237</v>
      </c>
      <c r="H19" s="18">
        <v>129950.63118531389</v>
      </c>
      <c r="I19" s="18"/>
      <c r="J19" s="441">
        <v>3.5433610108948563E-2</v>
      </c>
      <c r="K19" s="442"/>
    </row>
    <row r="20" spans="1:11" ht="16.5" customHeight="1" x14ac:dyDescent="0.2">
      <c r="A20" s="435" t="s">
        <v>380</v>
      </c>
      <c r="B20" s="436" t="s">
        <v>381</v>
      </c>
      <c r="C20" s="437">
        <v>7</v>
      </c>
      <c r="D20" s="438">
        <v>2003</v>
      </c>
      <c r="E20" s="18">
        <v>1319009116</v>
      </c>
      <c r="F20" s="18"/>
      <c r="G20" s="439">
        <v>35152</v>
      </c>
      <c r="H20" s="18">
        <v>37523.017637687757</v>
      </c>
      <c r="I20" s="18"/>
      <c r="J20" s="441">
        <v>2.7170350262107641E-2</v>
      </c>
      <c r="K20" s="442"/>
    </row>
    <row r="21" spans="1:11" ht="16.5" customHeight="1" x14ac:dyDescent="0.2">
      <c r="A21" s="435" t="s">
        <v>382</v>
      </c>
      <c r="B21" s="436" t="s">
        <v>383</v>
      </c>
      <c r="C21" s="437">
        <v>3</v>
      </c>
      <c r="D21" s="438" t="s">
        <v>384</v>
      </c>
      <c r="E21" s="18">
        <v>841082434</v>
      </c>
      <c r="F21" s="18"/>
      <c r="G21" s="439">
        <v>53624</v>
      </c>
      <c r="H21" s="18">
        <v>15684.813404445771</v>
      </c>
      <c r="I21" s="18"/>
      <c r="J21" s="441">
        <v>1.7325509015728463E-2</v>
      </c>
      <c r="K21" s="442"/>
    </row>
    <row r="22" spans="1:11" ht="16.5" customHeight="1" x14ac:dyDescent="0.2">
      <c r="A22" s="435" t="s">
        <v>385</v>
      </c>
      <c r="B22" s="436" t="s">
        <v>386</v>
      </c>
      <c r="C22" s="437">
        <v>2</v>
      </c>
      <c r="D22" s="438">
        <v>2001</v>
      </c>
      <c r="E22" s="18">
        <v>668377105</v>
      </c>
      <c r="F22" s="18"/>
      <c r="G22" s="439">
        <v>32197</v>
      </c>
      <c r="H22" s="18">
        <v>20758.987017423984</v>
      </c>
      <c r="I22" s="18"/>
      <c r="J22" s="441">
        <v>1.3767941274807304E-2</v>
      </c>
      <c r="K22" s="442"/>
    </row>
    <row r="23" spans="1:11" ht="16.5" customHeight="1" x14ac:dyDescent="0.2">
      <c r="A23" s="435" t="s">
        <v>387</v>
      </c>
      <c r="B23" s="436" t="s">
        <v>388</v>
      </c>
      <c r="C23" s="437">
        <v>1</v>
      </c>
      <c r="D23" s="438">
        <v>2004</v>
      </c>
      <c r="E23" s="18">
        <v>640480969</v>
      </c>
      <c r="F23" s="18"/>
      <c r="G23" s="439">
        <v>9825</v>
      </c>
      <c r="H23" s="18">
        <v>65188.902697201018</v>
      </c>
      <c r="I23" s="18"/>
      <c r="J23" s="441">
        <v>1.3193307046062981E-2</v>
      </c>
      <c r="K23" s="442"/>
    </row>
    <row r="24" spans="1:11" ht="16.5" customHeight="1" x14ac:dyDescent="0.2">
      <c r="A24" s="435"/>
      <c r="B24" s="436"/>
      <c r="C24" s="437"/>
      <c r="D24" s="438"/>
      <c r="E24" s="18"/>
      <c r="F24" s="18"/>
      <c r="G24" s="439"/>
      <c r="H24" s="18"/>
      <c r="I24" s="18"/>
      <c r="J24" s="441"/>
      <c r="K24" s="444"/>
    </row>
    <row r="25" spans="1:11" ht="16.5" customHeight="1" x14ac:dyDescent="0.2">
      <c r="A25" s="445"/>
      <c r="B25" s="446" t="s">
        <v>389</v>
      </c>
      <c r="C25" s="437">
        <v>35</v>
      </c>
      <c r="D25" s="201"/>
      <c r="E25" s="440">
        <v>27427073390</v>
      </c>
      <c r="F25" s="18"/>
      <c r="G25" s="439">
        <v>570699</v>
      </c>
      <c r="H25" s="440">
        <v>48058.737425508014</v>
      </c>
      <c r="I25" s="18"/>
      <c r="J25" s="441">
        <v>0.56497197906464802</v>
      </c>
      <c r="K25" s="442"/>
    </row>
    <row r="26" spans="1:11" ht="16.5" customHeight="1" x14ac:dyDescent="0.2">
      <c r="A26" s="445"/>
      <c r="B26" s="446" t="s">
        <v>390</v>
      </c>
      <c r="C26" s="437">
        <v>4522</v>
      </c>
      <c r="D26" s="447"/>
      <c r="E26" s="18">
        <v>21118826949</v>
      </c>
      <c r="F26" s="18"/>
      <c r="G26" s="439">
        <v>1598443</v>
      </c>
      <c r="H26" s="18">
        <v>13212.123891186611</v>
      </c>
      <c r="I26" s="18"/>
      <c r="J26" s="441">
        <v>0.43502802093535192</v>
      </c>
      <c r="K26" s="442"/>
    </row>
    <row r="27" spans="1:11" ht="16.5" customHeight="1" x14ac:dyDescent="0.2">
      <c r="A27" s="448"/>
      <c r="B27" s="436" t="s">
        <v>12</v>
      </c>
      <c r="C27" s="437">
        <v>4557</v>
      </c>
      <c r="D27" s="447"/>
      <c r="E27" s="13">
        <v>48545900339</v>
      </c>
      <c r="F27" s="13"/>
      <c r="G27" s="439">
        <v>2169142</v>
      </c>
      <c r="H27" s="440">
        <v>22380.231602633667</v>
      </c>
      <c r="I27" s="378"/>
      <c r="J27" s="441">
        <v>1</v>
      </c>
      <c r="K27" s="442"/>
    </row>
    <row r="28" spans="1:11" ht="13.5" thickBot="1" x14ac:dyDescent="0.25">
      <c r="A28" s="449"/>
      <c r="B28" s="450"/>
      <c r="C28" s="59"/>
      <c r="D28" s="59"/>
      <c r="E28" s="451"/>
      <c r="F28" s="451"/>
      <c r="G28" s="451"/>
      <c r="H28" s="452"/>
      <c r="I28" s="452"/>
      <c r="J28" s="452"/>
      <c r="K28" s="453"/>
    </row>
    <row r="30" spans="1:11" x14ac:dyDescent="0.2">
      <c r="A30" s="2311" t="s">
        <v>655</v>
      </c>
      <c r="B30" s="2311"/>
      <c r="C30" s="2311"/>
      <c r="D30" s="2311"/>
      <c r="E30" s="2311"/>
      <c r="F30" s="2311"/>
      <c r="G30" s="2311"/>
      <c r="H30" s="2311"/>
      <c r="I30" s="2311"/>
      <c r="J30" s="2311"/>
      <c r="K30" s="2311"/>
    </row>
    <row r="31" spans="1:11" x14ac:dyDescent="0.2">
      <c r="A31" s="2311" t="s">
        <v>391</v>
      </c>
      <c r="B31" s="2311"/>
      <c r="C31" s="2311"/>
      <c r="D31" s="2311"/>
      <c r="E31" s="2311"/>
      <c r="F31" s="2311"/>
      <c r="G31" s="2311"/>
      <c r="H31" s="2311"/>
      <c r="I31" s="2311"/>
      <c r="J31" s="2311"/>
      <c r="K31" s="2311"/>
    </row>
    <row r="32" spans="1:11" x14ac:dyDescent="0.2">
      <c r="A32" s="2311" t="s">
        <v>392</v>
      </c>
      <c r="B32" s="2311"/>
      <c r="C32" s="2311"/>
      <c r="D32" s="2311"/>
      <c r="E32" s="2311"/>
      <c r="F32" s="2311"/>
      <c r="G32" s="2311"/>
      <c r="H32" s="2311"/>
      <c r="I32" s="2311"/>
      <c r="J32" s="2311"/>
      <c r="K32" s="2311"/>
    </row>
    <row r="33" spans="1:11" x14ac:dyDescent="0.2">
      <c r="A33" s="2311" t="s">
        <v>393</v>
      </c>
      <c r="B33" s="2311"/>
      <c r="C33" s="2311"/>
      <c r="D33" s="2311"/>
      <c r="E33" s="2311"/>
      <c r="F33" s="2311"/>
      <c r="G33" s="2311"/>
      <c r="H33" s="2311"/>
      <c r="I33" s="2311"/>
      <c r="J33" s="2311"/>
      <c r="K33" s="2311"/>
    </row>
    <row r="34" spans="1:11" x14ac:dyDescent="0.2">
      <c r="A34" s="2311" t="s">
        <v>394</v>
      </c>
      <c r="B34" s="2311"/>
      <c r="C34" s="2311"/>
      <c r="D34" s="2311"/>
      <c r="E34" s="2311"/>
      <c r="F34" s="2311"/>
      <c r="G34" s="2311"/>
      <c r="H34" s="2311"/>
      <c r="I34" s="2311"/>
      <c r="J34" s="2311"/>
      <c r="K34" s="2311"/>
    </row>
  </sheetData>
  <mergeCells count="18">
    <mergeCell ref="A30:K30"/>
    <mergeCell ref="A31:K31"/>
    <mergeCell ref="A32:K32"/>
    <mergeCell ref="A33:K33"/>
    <mergeCell ref="A34:K34"/>
    <mergeCell ref="E11:F11"/>
    <mergeCell ref="J11:K11"/>
    <mergeCell ref="A2:K2"/>
    <mergeCell ref="A3:K3"/>
    <mergeCell ref="A4:K4"/>
    <mergeCell ref="H7:I7"/>
    <mergeCell ref="H8:I8"/>
    <mergeCell ref="J8:K8"/>
    <mergeCell ref="H9:I9"/>
    <mergeCell ref="J9:K9"/>
    <mergeCell ref="E10:F10"/>
    <mergeCell ref="H10:I10"/>
    <mergeCell ref="J10:K10"/>
  </mergeCells>
  <printOptions horizontalCentered="1"/>
  <pageMargins left="0.7" right="0.7" top="0.75" bottom="0.75" header="0.3" footer="0.3"/>
  <pageSetup scale="93"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9"/>
    <pageSetUpPr fitToPage="1"/>
  </sheetPr>
  <dimension ref="A1:M33"/>
  <sheetViews>
    <sheetView workbookViewId="0"/>
  </sheetViews>
  <sheetFormatPr defaultRowHeight="12.75" x14ac:dyDescent="0.2"/>
  <cols>
    <col min="1" max="1" width="1.140625" style="1" customWidth="1"/>
    <col min="2" max="2" width="31.5703125" style="1" customWidth="1"/>
    <col min="3" max="3" width="1.28515625" style="1" customWidth="1"/>
    <col min="4" max="4" width="47.42578125" style="1" customWidth="1"/>
    <col min="5" max="5" width="16.140625" style="1" customWidth="1"/>
    <col min="6" max="6" width="5.7109375" style="1" customWidth="1"/>
    <col min="7" max="7" width="16.7109375" style="2" customWidth="1"/>
    <col min="8" max="8" width="4.7109375" style="2" customWidth="1"/>
    <col min="9" max="9" width="6.7109375" style="1" customWidth="1"/>
    <col min="10" max="13" width="24" style="1" customWidth="1"/>
  </cols>
  <sheetData>
    <row r="1" spans="1:13" ht="9" customHeight="1" x14ac:dyDescent="0.2">
      <c r="A1" s="1552"/>
      <c r="B1" s="1553"/>
      <c r="C1" s="1553"/>
      <c r="D1" s="1553"/>
      <c r="E1" s="1553"/>
      <c r="F1" s="1553"/>
      <c r="G1" s="1553"/>
      <c r="H1" s="1554"/>
    </row>
    <row r="2" spans="1:13" ht="20.25" x14ac:dyDescent="0.3">
      <c r="A2" s="2452" t="s">
        <v>174</v>
      </c>
      <c r="B2" s="2453"/>
      <c r="C2" s="2453"/>
      <c r="D2" s="2453"/>
      <c r="E2" s="2453"/>
      <c r="F2" s="2453"/>
      <c r="G2" s="2453"/>
      <c r="H2" s="2454"/>
      <c r="I2" s="233"/>
      <c r="J2" s="233"/>
      <c r="K2" s="233"/>
      <c r="L2" s="233"/>
      <c r="M2" s="233"/>
    </row>
    <row r="3" spans="1:13" ht="21" customHeight="1" x14ac:dyDescent="0.25">
      <c r="A3" s="2296" t="s">
        <v>996</v>
      </c>
      <c r="B3" s="2297"/>
      <c r="C3" s="2297"/>
      <c r="D3" s="2297"/>
      <c r="E3" s="2297"/>
      <c r="F3" s="2297"/>
      <c r="G3" s="2297"/>
      <c r="H3" s="2298"/>
      <c r="I3" s="234"/>
      <c r="J3" s="234"/>
      <c r="K3" s="234"/>
      <c r="L3" s="234"/>
      <c r="M3" s="234"/>
    </row>
    <row r="4" spans="1:13" ht="21" customHeight="1" x14ac:dyDescent="0.2">
      <c r="A4" s="3016" t="s">
        <v>11</v>
      </c>
      <c r="B4" s="3017"/>
      <c r="C4" s="3017"/>
      <c r="D4" s="3017"/>
      <c r="E4" s="3017"/>
      <c r="F4" s="3017"/>
      <c r="G4" s="3017"/>
      <c r="H4" s="3018"/>
    </row>
    <row r="5" spans="1:13" ht="18" x14ac:dyDescent="0.2">
      <c r="A5" s="1555"/>
      <c r="B5" s="1556"/>
      <c r="C5" s="1556"/>
      <c r="D5" s="1556"/>
      <c r="E5" s="1557"/>
      <c r="F5" s="1557"/>
      <c r="G5" s="1557"/>
      <c r="H5" s="1558"/>
    </row>
    <row r="6" spans="1:13" x14ac:dyDescent="0.2">
      <c r="A6" s="2846" t="s">
        <v>856</v>
      </c>
      <c r="B6" s="2848"/>
      <c r="C6" s="3005" t="s">
        <v>175</v>
      </c>
      <c r="D6" s="3006"/>
      <c r="E6" s="236"/>
      <c r="F6" s="141"/>
      <c r="G6" s="237"/>
      <c r="H6" s="238"/>
      <c r="I6" s="120"/>
      <c r="J6" s="120"/>
      <c r="K6" s="120"/>
      <c r="L6" s="120"/>
      <c r="M6" s="120"/>
    </row>
    <row r="7" spans="1:13" ht="15.75" x14ac:dyDescent="0.2">
      <c r="A7" s="2846"/>
      <c r="B7" s="2848"/>
      <c r="C7" s="3005"/>
      <c r="D7" s="3006"/>
      <c r="E7" s="3019" t="s">
        <v>176</v>
      </c>
      <c r="F7" s="3006"/>
      <c r="G7" s="2983" t="s">
        <v>177</v>
      </c>
      <c r="H7" s="3020"/>
      <c r="I7" s="120"/>
      <c r="J7" s="120"/>
      <c r="K7" s="120"/>
      <c r="L7" s="120"/>
      <c r="M7" s="120"/>
    </row>
    <row r="8" spans="1:13" ht="15.75" x14ac:dyDescent="0.2">
      <c r="A8" s="2846"/>
      <c r="B8" s="2848"/>
      <c r="C8" s="3005"/>
      <c r="D8" s="3006"/>
      <c r="E8" s="3021" t="s">
        <v>178</v>
      </c>
      <c r="F8" s="3022"/>
      <c r="G8" s="2983" t="s">
        <v>178</v>
      </c>
      <c r="H8" s="3020"/>
      <c r="I8" s="120"/>
      <c r="J8" s="120"/>
      <c r="K8" s="120"/>
      <c r="L8" s="120"/>
      <c r="M8" s="120"/>
    </row>
    <row r="9" spans="1:13" ht="16.5" customHeight="1" x14ac:dyDescent="0.2">
      <c r="A9" s="3009"/>
      <c r="B9" s="3010"/>
      <c r="C9" s="3007"/>
      <c r="D9" s="3008"/>
      <c r="E9" s="3023" t="s">
        <v>179</v>
      </c>
      <c r="F9" s="3024"/>
      <c r="G9" s="3023" t="s">
        <v>179</v>
      </c>
      <c r="H9" s="3025"/>
      <c r="I9" s="120"/>
      <c r="J9" s="120"/>
      <c r="K9" s="120"/>
      <c r="L9" s="120"/>
      <c r="M9" s="120"/>
    </row>
    <row r="10" spans="1:13" x14ac:dyDescent="0.2">
      <c r="A10" s="241"/>
      <c r="B10" s="145"/>
      <c r="C10" s="191"/>
      <c r="D10" s="145"/>
      <c r="E10" s="242"/>
      <c r="F10" s="243"/>
      <c r="G10" s="242"/>
      <c r="H10" s="244"/>
    </row>
    <row r="11" spans="1:13" ht="15" x14ac:dyDescent="0.2">
      <c r="A11" s="11"/>
      <c r="B11" s="245"/>
      <c r="C11" s="1191"/>
      <c r="D11" s="1192" t="s">
        <v>180</v>
      </c>
      <c r="E11" s="247"/>
      <c r="F11" s="248"/>
      <c r="G11" s="249"/>
      <c r="H11" s="250"/>
      <c r="I11" s="15"/>
      <c r="J11" s="15"/>
      <c r="K11" s="15"/>
      <c r="L11" s="15"/>
      <c r="M11" s="15"/>
    </row>
    <row r="12" spans="1:13" ht="15" x14ac:dyDescent="0.2">
      <c r="A12" s="251"/>
      <c r="B12" s="252"/>
      <c r="C12" s="1193"/>
      <c r="D12" s="1194" t="s">
        <v>181</v>
      </c>
      <c r="E12" s="253"/>
      <c r="F12" s="254"/>
      <c r="G12" s="253"/>
      <c r="H12" s="255"/>
      <c r="I12" s="15"/>
      <c r="J12" s="15"/>
      <c r="K12" s="15"/>
      <c r="L12" s="15"/>
      <c r="M12" s="15"/>
    </row>
    <row r="13" spans="1:13" x14ac:dyDescent="0.2">
      <c r="A13" s="11"/>
      <c r="B13" s="48"/>
      <c r="C13" s="3012" t="s">
        <v>852</v>
      </c>
      <c r="D13" s="3013"/>
      <c r="E13" s="253"/>
      <c r="F13" s="254"/>
      <c r="G13" s="253"/>
      <c r="H13" s="255"/>
      <c r="I13" s="15"/>
      <c r="J13" s="15"/>
      <c r="K13" s="15"/>
      <c r="L13" s="15"/>
      <c r="M13" s="15"/>
    </row>
    <row r="14" spans="1:13" ht="31.5" x14ac:dyDescent="0.2">
      <c r="A14" s="11"/>
      <c r="B14" s="1179" t="s">
        <v>851</v>
      </c>
      <c r="C14" s="3012"/>
      <c r="D14" s="3013"/>
      <c r="E14" s="1181">
        <v>487.5</v>
      </c>
      <c r="F14" s="1182"/>
      <c r="G14" s="1181">
        <v>5850</v>
      </c>
      <c r="H14" s="256"/>
      <c r="I14" s="15"/>
      <c r="J14" s="15"/>
      <c r="K14" s="15"/>
      <c r="L14" s="15"/>
      <c r="M14" s="15"/>
    </row>
    <row r="15" spans="1:13" ht="15.75" x14ac:dyDescent="0.2">
      <c r="A15" s="251"/>
      <c r="B15" s="252"/>
      <c r="C15" s="3026" t="s">
        <v>182</v>
      </c>
      <c r="D15" s="3027"/>
      <c r="E15" s="1183"/>
      <c r="F15" s="1184"/>
      <c r="G15" s="1183"/>
      <c r="H15" s="255"/>
      <c r="I15" s="15"/>
      <c r="J15" s="15"/>
      <c r="K15" s="15"/>
      <c r="L15" s="15"/>
      <c r="M15" s="15"/>
    </row>
    <row r="16" spans="1:13" ht="15.75" x14ac:dyDescent="0.2">
      <c r="A16" s="251"/>
      <c r="B16" s="252"/>
      <c r="C16" s="3012" t="s">
        <v>853</v>
      </c>
      <c r="D16" s="3013"/>
      <c r="E16" s="1183"/>
      <c r="F16" s="1184"/>
      <c r="G16" s="1183"/>
      <c r="H16" s="255"/>
      <c r="I16" s="15"/>
      <c r="J16" s="15"/>
      <c r="K16" s="15"/>
      <c r="L16" s="15"/>
      <c r="M16" s="15"/>
    </row>
    <row r="17" spans="1:13" ht="25.5" customHeight="1" x14ac:dyDescent="0.2">
      <c r="A17" s="251"/>
      <c r="B17" s="252"/>
      <c r="C17" s="3012"/>
      <c r="D17" s="3013"/>
      <c r="E17" s="1183"/>
      <c r="F17" s="1184"/>
      <c r="G17" s="1183"/>
      <c r="H17" s="255"/>
      <c r="I17" s="15"/>
      <c r="J17" s="15"/>
      <c r="K17" s="15"/>
      <c r="L17" s="15"/>
      <c r="M17" s="15"/>
    </row>
    <row r="18" spans="1:13" ht="15.75" x14ac:dyDescent="0.2">
      <c r="A18" s="257"/>
      <c r="B18" s="141"/>
      <c r="C18" s="1195"/>
      <c r="D18" s="1092"/>
      <c r="E18" s="1185"/>
      <c r="F18" s="1186"/>
      <c r="G18" s="1185"/>
      <c r="H18" s="259"/>
      <c r="I18" s="15"/>
      <c r="J18" s="15"/>
      <c r="K18" s="15"/>
      <c r="L18" s="15"/>
      <c r="M18" s="15"/>
    </row>
    <row r="19" spans="1:13" ht="15.75" x14ac:dyDescent="0.25">
      <c r="A19" s="7"/>
      <c r="B19" s="260"/>
      <c r="C19" s="1066"/>
      <c r="D19" s="1092" t="s">
        <v>180</v>
      </c>
      <c r="E19" s="1187"/>
      <c r="F19" s="1188"/>
      <c r="G19" s="1187"/>
      <c r="H19" s="261"/>
      <c r="I19" s="15"/>
      <c r="J19" s="15"/>
      <c r="K19" s="15"/>
      <c r="L19" s="15"/>
      <c r="M19" s="15"/>
    </row>
    <row r="20" spans="1:13" ht="15.75" x14ac:dyDescent="0.2">
      <c r="A20" s="257"/>
      <c r="B20" s="141"/>
      <c r="C20" s="1195"/>
      <c r="D20" s="1067" t="s">
        <v>181</v>
      </c>
      <c r="E20" s="1189"/>
      <c r="F20" s="1186"/>
      <c r="G20" s="1189"/>
      <c r="H20" s="259"/>
      <c r="I20" s="263"/>
      <c r="J20" s="263"/>
      <c r="K20" s="263"/>
      <c r="L20" s="263"/>
      <c r="M20" s="263"/>
    </row>
    <row r="21" spans="1:13" ht="15.75" x14ac:dyDescent="0.2">
      <c r="A21" s="257"/>
      <c r="B21" s="3011" t="s">
        <v>850</v>
      </c>
      <c r="C21" s="2852" t="s">
        <v>854</v>
      </c>
      <c r="D21" s="2854"/>
      <c r="E21" s="1189"/>
      <c r="F21" s="1186"/>
      <c r="G21" s="1189"/>
      <c r="H21" s="259"/>
      <c r="I21" s="263"/>
      <c r="J21" s="263"/>
      <c r="K21" s="263"/>
      <c r="L21" s="263"/>
      <c r="M21" s="263"/>
    </row>
    <row r="22" spans="1:13" ht="23.25" customHeight="1" x14ac:dyDescent="0.2">
      <c r="A22" s="1180"/>
      <c r="B22" s="3011"/>
      <c r="C22" s="2852"/>
      <c r="D22" s="2854"/>
      <c r="E22" s="1190">
        <v>1072.5</v>
      </c>
      <c r="F22" s="1186"/>
      <c r="G22" s="1190">
        <v>12870</v>
      </c>
      <c r="H22" s="259"/>
      <c r="I22" s="263"/>
      <c r="J22" s="263"/>
      <c r="K22" s="263"/>
      <c r="L22" s="263"/>
      <c r="M22" s="263"/>
    </row>
    <row r="23" spans="1:13" ht="15" x14ac:dyDescent="0.2">
      <c r="A23" s="257"/>
      <c r="B23" s="141"/>
      <c r="C23" s="3014" t="s">
        <v>182</v>
      </c>
      <c r="D23" s="3015"/>
      <c r="E23" s="262"/>
      <c r="F23" s="258"/>
      <c r="G23" s="262"/>
      <c r="H23" s="259"/>
      <c r="I23" s="263"/>
      <c r="J23" s="263"/>
      <c r="K23" s="263"/>
      <c r="L23" s="263"/>
      <c r="M23" s="263"/>
    </row>
    <row r="24" spans="1:13" x14ac:dyDescent="0.2">
      <c r="A24" s="257"/>
      <c r="B24" s="141"/>
      <c r="C24" s="2852" t="s">
        <v>855</v>
      </c>
      <c r="D24" s="2854"/>
      <c r="E24" s="262"/>
      <c r="F24" s="258"/>
      <c r="G24" s="262"/>
      <c r="H24" s="259"/>
      <c r="I24" s="263"/>
      <c r="J24" s="263"/>
      <c r="K24" s="263"/>
      <c r="L24" s="263"/>
      <c r="M24" s="263"/>
    </row>
    <row r="25" spans="1:13" ht="25.5" customHeight="1" x14ac:dyDescent="0.2">
      <c r="A25" s="257"/>
      <c r="B25" s="141"/>
      <c r="C25" s="2852"/>
      <c r="D25" s="2854"/>
      <c r="E25" s="262"/>
      <c r="F25" s="258"/>
      <c r="G25" s="262"/>
      <c r="H25" s="259"/>
      <c r="I25" s="263"/>
      <c r="J25" s="263"/>
      <c r="K25" s="263"/>
      <c r="L25" s="263"/>
      <c r="M25" s="263"/>
    </row>
    <row r="26" spans="1:13" ht="13.5" thickBot="1" x14ac:dyDescent="0.25">
      <c r="A26" s="264"/>
      <c r="B26" s="265"/>
      <c r="C26" s="266"/>
      <c r="D26" s="265"/>
      <c r="E26" s="267"/>
      <c r="F26" s="268"/>
      <c r="G26" s="267"/>
      <c r="H26" s="269"/>
      <c r="I26" s="15"/>
      <c r="J26" s="15"/>
      <c r="K26" s="15"/>
      <c r="L26" s="15"/>
      <c r="M26" s="15"/>
    </row>
    <row r="27" spans="1:13" x14ac:dyDescent="0.2">
      <c r="A27" s="25"/>
      <c r="B27" s="25"/>
      <c r="C27" s="25"/>
      <c r="D27" s="25"/>
      <c r="E27" s="25"/>
      <c r="F27" s="25"/>
      <c r="G27" s="140"/>
      <c r="H27" s="140"/>
      <c r="I27" s="25"/>
      <c r="J27" s="25"/>
      <c r="K27" s="25"/>
      <c r="L27" s="25"/>
      <c r="M27" s="25"/>
    </row>
    <row r="28" spans="1:13" x14ac:dyDescent="0.2">
      <c r="A28" s="270" t="s">
        <v>183</v>
      </c>
      <c r="B28" s="270"/>
      <c r="C28" s="270"/>
      <c r="D28" s="270"/>
      <c r="E28" s="270"/>
      <c r="F28" s="270"/>
      <c r="G28" s="271"/>
      <c r="H28" s="151"/>
      <c r="I28" s="151"/>
      <c r="J28" s="151"/>
      <c r="K28" s="151"/>
      <c r="L28" s="151"/>
      <c r="M28" s="151"/>
    </row>
    <row r="29" spans="1:13" x14ac:dyDescent="0.2">
      <c r="A29" s="270" t="s">
        <v>184</v>
      </c>
      <c r="B29" s="270"/>
      <c r="C29" s="270"/>
      <c r="D29" s="270"/>
      <c r="E29" s="270"/>
      <c r="F29" s="270"/>
      <c r="G29" s="271"/>
      <c r="H29" s="151"/>
      <c r="I29" s="151"/>
      <c r="J29" s="151"/>
      <c r="K29" s="151"/>
      <c r="L29" s="151"/>
      <c r="M29" s="151"/>
    </row>
    <row r="30" spans="1:13" x14ac:dyDescent="0.2">
      <c r="A30" s="270" t="s">
        <v>185</v>
      </c>
      <c r="B30" s="270"/>
      <c r="C30" s="270"/>
      <c r="D30" s="270"/>
      <c r="E30" s="270"/>
      <c r="F30" s="270"/>
      <c r="G30" s="271"/>
      <c r="H30" s="151"/>
      <c r="I30" s="151"/>
      <c r="J30" s="151"/>
      <c r="K30" s="151"/>
      <c r="L30" s="151"/>
      <c r="M30" s="151"/>
    </row>
    <row r="31" spans="1:13" x14ac:dyDescent="0.2">
      <c r="A31" s="270" t="s">
        <v>186</v>
      </c>
      <c r="B31" s="270"/>
      <c r="C31" s="270"/>
      <c r="D31" s="270"/>
      <c r="E31" s="270"/>
      <c r="F31" s="270"/>
      <c r="G31" s="271"/>
      <c r="H31" s="151"/>
      <c r="I31" s="151"/>
      <c r="J31" s="151"/>
      <c r="K31" s="151"/>
      <c r="L31" s="151"/>
      <c r="M31" s="151"/>
    </row>
    <row r="32" spans="1:13" x14ac:dyDescent="0.2">
      <c r="A32" s="270" t="s">
        <v>187</v>
      </c>
      <c r="B32" s="270"/>
      <c r="C32" s="270"/>
      <c r="D32" s="270"/>
      <c r="E32" s="272"/>
      <c r="F32" s="272"/>
      <c r="G32" s="273"/>
      <c r="H32" s="273"/>
      <c r="I32" s="272"/>
      <c r="J32" s="272"/>
      <c r="K32" s="272"/>
      <c r="L32" s="272"/>
      <c r="M32" s="272"/>
    </row>
    <row r="33" spans="1:2" x14ac:dyDescent="0.2">
      <c r="A33" s="270" t="s">
        <v>188</v>
      </c>
      <c r="B33" s="270"/>
    </row>
  </sheetData>
  <mergeCells count="18">
    <mergeCell ref="E8:F8"/>
    <mergeCell ref="G8:H8"/>
    <mergeCell ref="E9:F9"/>
    <mergeCell ref="G9:H9"/>
    <mergeCell ref="C15:D15"/>
    <mergeCell ref="A2:H2"/>
    <mergeCell ref="A3:H3"/>
    <mergeCell ref="A4:H4"/>
    <mergeCell ref="E7:F7"/>
    <mergeCell ref="G7:H7"/>
    <mergeCell ref="C24:D25"/>
    <mergeCell ref="C6:D9"/>
    <mergeCell ref="A6:B9"/>
    <mergeCell ref="B21:B22"/>
    <mergeCell ref="C13:D14"/>
    <mergeCell ref="C16:D17"/>
    <mergeCell ref="C21:D22"/>
    <mergeCell ref="C23:D23"/>
  </mergeCells>
  <printOptions horizontalCentered="1"/>
  <pageMargins left="0.7" right="0.7" top="0.75" bottom="0.75" header="0.3" footer="0.3"/>
  <pageSetup scale="96"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pageSetUpPr fitToPage="1"/>
  </sheetPr>
  <dimension ref="A1:C37"/>
  <sheetViews>
    <sheetView workbookViewId="0"/>
  </sheetViews>
  <sheetFormatPr defaultRowHeight="12.75" x14ac:dyDescent="0.2"/>
  <cols>
    <col min="1" max="1" width="3.85546875" style="1" customWidth="1"/>
    <col min="2" max="2" width="43.85546875" style="1" customWidth="1"/>
    <col min="3" max="3" width="54.28515625" style="2" customWidth="1"/>
  </cols>
  <sheetData>
    <row r="1" spans="1:3" x14ac:dyDescent="0.2">
      <c r="A1" s="1552"/>
      <c r="B1" s="1553"/>
      <c r="C1" s="1554"/>
    </row>
    <row r="2" spans="1:3" ht="20.25" x14ac:dyDescent="0.3">
      <c r="A2" s="2452" t="s">
        <v>189</v>
      </c>
      <c r="B2" s="2453"/>
      <c r="C2" s="2454"/>
    </row>
    <row r="3" spans="1:3" ht="18" x14ac:dyDescent="0.25">
      <c r="A3" s="2296" t="s">
        <v>190</v>
      </c>
      <c r="B3" s="2297"/>
      <c r="C3" s="2298"/>
    </row>
    <row r="4" spans="1:3" ht="18" x14ac:dyDescent="0.25">
      <c r="A4" s="2296" t="s">
        <v>11</v>
      </c>
      <c r="B4" s="2297"/>
      <c r="C4" s="2298"/>
    </row>
    <row r="5" spans="1:3" x14ac:dyDescent="0.2">
      <c r="A5" s="1559"/>
      <c r="B5" s="1560"/>
      <c r="C5" s="1561"/>
    </row>
    <row r="6" spans="1:3" ht="12.75" customHeight="1" x14ac:dyDescent="0.2">
      <c r="A6" s="3030" t="s">
        <v>800</v>
      </c>
      <c r="B6" s="3031"/>
      <c r="C6" s="3036" t="s">
        <v>191</v>
      </c>
    </row>
    <row r="7" spans="1:3" ht="12.75" customHeight="1" x14ac:dyDescent="0.2">
      <c r="A7" s="3032"/>
      <c r="B7" s="3033"/>
      <c r="C7" s="3037"/>
    </row>
    <row r="8" spans="1:3" ht="12.75" customHeight="1" x14ac:dyDescent="0.2">
      <c r="A8" s="3032"/>
      <c r="B8" s="3033"/>
      <c r="C8" s="1197" t="s">
        <v>192</v>
      </c>
    </row>
    <row r="9" spans="1:3" x14ac:dyDescent="0.2">
      <c r="A9" s="3034"/>
      <c r="B9" s="3035"/>
      <c r="C9" s="1196"/>
    </row>
    <row r="10" spans="1:3" x14ac:dyDescent="0.2">
      <c r="A10" s="274"/>
      <c r="B10" s="275"/>
      <c r="C10" s="276"/>
    </row>
    <row r="11" spans="1:3" ht="12.75" customHeight="1" x14ac:dyDescent="0.2">
      <c r="A11" s="2801" t="s">
        <v>193</v>
      </c>
      <c r="B11" s="2802"/>
      <c r="C11" s="1202">
        <v>0.5</v>
      </c>
    </row>
    <row r="12" spans="1:3" ht="15.75" x14ac:dyDescent="0.2">
      <c r="A12" s="1198"/>
      <c r="B12" s="752"/>
      <c r="C12" s="278"/>
    </row>
    <row r="13" spans="1:3" ht="45" x14ac:dyDescent="0.2">
      <c r="A13" s="2801" t="s">
        <v>194</v>
      </c>
      <c r="B13" s="2802"/>
      <c r="C13" s="1205" t="s">
        <v>861</v>
      </c>
    </row>
    <row r="14" spans="1:3" ht="15.75" x14ac:dyDescent="0.2">
      <c r="A14" s="1198"/>
      <c r="B14" s="752"/>
      <c r="C14" s="1204"/>
    </row>
    <row r="15" spans="1:3" ht="12.75" customHeight="1" x14ac:dyDescent="0.2">
      <c r="A15" s="2801" t="s">
        <v>195</v>
      </c>
      <c r="B15" s="2802"/>
      <c r="C15" s="1202">
        <v>1.4</v>
      </c>
    </row>
    <row r="16" spans="1:3" ht="15.75" x14ac:dyDescent="0.2">
      <c r="A16" s="1198"/>
      <c r="B16" s="752"/>
      <c r="C16" s="1203"/>
    </row>
    <row r="17" spans="1:3" ht="12.75" customHeight="1" x14ac:dyDescent="0.2">
      <c r="A17" s="2801" t="s">
        <v>196</v>
      </c>
      <c r="B17" s="2802"/>
      <c r="C17" s="1202">
        <v>1.8</v>
      </c>
    </row>
    <row r="18" spans="1:3" ht="15.75" x14ac:dyDescent="0.2">
      <c r="A18" s="1198"/>
      <c r="B18" s="752"/>
      <c r="C18" s="1202"/>
    </row>
    <row r="19" spans="1:3" ht="12.75" customHeight="1" x14ac:dyDescent="0.2">
      <c r="A19" s="2801" t="s">
        <v>197</v>
      </c>
      <c r="B19" s="2802"/>
      <c r="C19" s="1202">
        <v>2.2000000000000002</v>
      </c>
    </row>
    <row r="20" spans="1:3" ht="15.75" x14ac:dyDescent="0.2">
      <c r="A20" s="1198"/>
      <c r="B20" s="752"/>
      <c r="C20" s="1202"/>
    </row>
    <row r="21" spans="1:3" ht="12.75" customHeight="1" x14ac:dyDescent="0.2">
      <c r="A21" s="2801" t="s">
        <v>198</v>
      </c>
      <c r="B21" s="2802"/>
      <c r="C21" s="1202">
        <v>2.6</v>
      </c>
    </row>
    <row r="22" spans="1:3" ht="15.75" x14ac:dyDescent="0.2">
      <c r="A22" s="1198"/>
      <c r="B22" s="752"/>
      <c r="C22" s="1202"/>
    </row>
    <row r="23" spans="1:3" ht="15.75" x14ac:dyDescent="0.2">
      <c r="A23" s="2801" t="s">
        <v>859</v>
      </c>
      <c r="B23" s="2802"/>
      <c r="C23" s="1202" t="s">
        <v>199</v>
      </c>
    </row>
    <row r="24" spans="1:3" ht="15.75" x14ac:dyDescent="0.2">
      <c r="A24" s="1198"/>
      <c r="B24" s="752"/>
      <c r="C24" s="1202"/>
    </row>
    <row r="25" spans="1:3" ht="15.75" x14ac:dyDescent="0.2">
      <c r="A25" s="2801" t="s">
        <v>858</v>
      </c>
      <c r="B25" s="2802"/>
      <c r="C25" s="1202">
        <v>9</v>
      </c>
    </row>
    <row r="26" spans="1:3" ht="15.75" x14ac:dyDescent="0.2">
      <c r="A26" s="1198"/>
      <c r="B26" s="752"/>
      <c r="C26" s="1202"/>
    </row>
    <row r="27" spans="1:3" ht="15.75" x14ac:dyDescent="0.2">
      <c r="A27" s="2801">
        <v>2013</v>
      </c>
      <c r="B27" s="2802"/>
      <c r="C27" s="1202">
        <v>12</v>
      </c>
    </row>
    <row r="28" spans="1:3" ht="15.75" x14ac:dyDescent="0.2">
      <c r="A28" s="1199"/>
      <c r="B28" s="1200"/>
      <c r="C28" s="1202"/>
    </row>
    <row r="29" spans="1:3" ht="12.75" customHeight="1" x14ac:dyDescent="0.2">
      <c r="A29" s="3028" t="s">
        <v>857</v>
      </c>
      <c r="B29" s="3029"/>
      <c r="C29" s="1202">
        <v>12</v>
      </c>
    </row>
    <row r="30" spans="1:3" ht="15.75" x14ac:dyDescent="0.2">
      <c r="A30" s="1199"/>
      <c r="B30" s="1201"/>
      <c r="C30" s="1202"/>
    </row>
    <row r="31" spans="1:3" ht="12.75" customHeight="1" x14ac:dyDescent="0.2">
      <c r="A31" s="3028" t="s">
        <v>860</v>
      </c>
      <c r="B31" s="3029"/>
      <c r="C31" s="1202">
        <v>26</v>
      </c>
    </row>
    <row r="32" spans="1:3" ht="13.5" thickBot="1" x14ac:dyDescent="0.25">
      <c r="A32" s="279"/>
      <c r="B32" s="280"/>
      <c r="C32" s="281"/>
    </row>
    <row r="33" spans="1:3" x14ac:dyDescent="0.2">
      <c r="A33" s="25"/>
      <c r="B33" s="25"/>
      <c r="C33" s="140"/>
    </row>
    <row r="34" spans="1:3" x14ac:dyDescent="0.2">
      <c r="A34" s="270" t="s">
        <v>200</v>
      </c>
      <c r="B34" s="270"/>
      <c r="C34" s="151"/>
    </row>
    <row r="35" spans="1:3" x14ac:dyDescent="0.2">
      <c r="A35" s="270"/>
      <c r="B35" s="270" t="s">
        <v>201</v>
      </c>
      <c r="C35" s="151"/>
    </row>
    <row r="36" spans="1:3" x14ac:dyDescent="0.2">
      <c r="A36" s="270"/>
      <c r="B36" s="270" t="s">
        <v>202</v>
      </c>
      <c r="C36" s="159"/>
    </row>
    <row r="37" spans="1:3" x14ac:dyDescent="0.2">
      <c r="A37" s="270"/>
      <c r="B37" s="272"/>
      <c r="C37" s="273"/>
    </row>
  </sheetData>
  <mergeCells count="16">
    <mergeCell ref="A2:C2"/>
    <mergeCell ref="A3:C3"/>
    <mergeCell ref="A4:C4"/>
    <mergeCell ref="A23:B23"/>
    <mergeCell ref="A6:B9"/>
    <mergeCell ref="C6:C7"/>
    <mergeCell ref="A11:B11"/>
    <mergeCell ref="A15:B15"/>
    <mergeCell ref="A17:B17"/>
    <mergeCell ref="A19:B19"/>
    <mergeCell ref="A21:B21"/>
    <mergeCell ref="A29:B29"/>
    <mergeCell ref="A31:B31"/>
    <mergeCell ref="A13:B13"/>
    <mergeCell ref="A25:B25"/>
    <mergeCell ref="A27:B27"/>
  </mergeCells>
  <printOptions horizontalCentered="1"/>
  <pageMargins left="0.7" right="0.7" top="0.75" bottom="0.75" header="0.3" footer="0.3"/>
  <pageSetup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O27"/>
  <sheetViews>
    <sheetView workbookViewId="0">
      <selection activeCell="A6" sqref="A6:O8"/>
    </sheetView>
  </sheetViews>
  <sheetFormatPr defaultRowHeight="12.75" x14ac:dyDescent="0.2"/>
  <cols>
    <col min="4" max="4" width="3.140625" customWidth="1"/>
    <col min="6" max="6" width="1.85546875" customWidth="1"/>
    <col min="8" max="8" width="3.7109375" customWidth="1"/>
    <col min="10" max="10" width="4.42578125" customWidth="1"/>
    <col min="12" max="12" width="3.42578125" customWidth="1"/>
  </cols>
  <sheetData>
    <row r="1" spans="1:15" ht="9" customHeight="1" x14ac:dyDescent="0.2">
      <c r="A1" s="1927"/>
      <c r="B1" s="1928"/>
      <c r="C1" s="1928"/>
      <c r="D1" s="1928"/>
      <c r="E1" s="1928"/>
      <c r="F1" s="1928"/>
      <c r="G1" s="1928"/>
      <c r="H1" s="1928"/>
      <c r="I1" s="1928"/>
      <c r="J1" s="1928"/>
      <c r="K1" s="1928"/>
      <c r="L1" s="1928"/>
      <c r="M1" s="2314"/>
      <c r="N1" s="2314"/>
      <c r="O1" s="2315"/>
    </row>
    <row r="2" spans="1:15" ht="23.25" x14ac:dyDescent="0.2">
      <c r="A2" s="2270" t="s">
        <v>397</v>
      </c>
      <c r="B2" s="2271"/>
      <c r="C2" s="2271"/>
      <c r="D2" s="2271"/>
      <c r="E2" s="2271"/>
      <c r="F2" s="2271"/>
      <c r="G2" s="2271"/>
      <c r="H2" s="2271"/>
      <c r="I2" s="2271"/>
      <c r="J2" s="2271"/>
      <c r="K2" s="2271"/>
      <c r="L2" s="2271"/>
      <c r="M2" s="2271"/>
      <c r="N2" s="2271"/>
      <c r="O2" s="2272"/>
    </row>
    <row r="3" spans="1:15" ht="20.25" x14ac:dyDescent="0.2">
      <c r="A3" s="2273" t="s">
        <v>407</v>
      </c>
      <c r="B3" s="2274"/>
      <c r="C3" s="2274"/>
      <c r="D3" s="2274"/>
      <c r="E3" s="2274"/>
      <c r="F3" s="2274"/>
      <c r="G3" s="2274"/>
      <c r="H3" s="2274"/>
      <c r="I3" s="2274"/>
      <c r="J3" s="2274"/>
      <c r="K3" s="2274"/>
      <c r="L3" s="2274"/>
      <c r="M3" s="2274"/>
      <c r="N3" s="2274"/>
      <c r="O3" s="2275"/>
    </row>
    <row r="4" spans="1:15" ht="20.25" x14ac:dyDescent="0.2">
      <c r="A4" s="2273" t="s">
        <v>205</v>
      </c>
      <c r="B4" s="2274"/>
      <c r="C4" s="2274"/>
      <c r="D4" s="2274"/>
      <c r="E4" s="2274"/>
      <c r="F4" s="2274"/>
      <c r="G4" s="2274"/>
      <c r="H4" s="2274"/>
      <c r="I4" s="2274"/>
      <c r="J4" s="2274"/>
      <c r="K4" s="2274"/>
      <c r="L4" s="2274"/>
      <c r="M4" s="2274"/>
      <c r="N4" s="2274"/>
      <c r="O4" s="2275"/>
    </row>
    <row r="5" spans="1:15" ht="13.5" thickBot="1" x14ac:dyDescent="0.25">
      <c r="A5" s="1938"/>
      <c r="B5" s="1647"/>
      <c r="C5" s="1647"/>
      <c r="D5" s="1647"/>
      <c r="E5" s="1647"/>
      <c r="F5" s="1647"/>
      <c r="G5" s="1647"/>
      <c r="H5" s="1647"/>
      <c r="I5" s="1647"/>
      <c r="J5" s="1647"/>
      <c r="K5" s="1647"/>
      <c r="L5" s="1647"/>
      <c r="M5" s="2312"/>
      <c r="N5" s="2312"/>
      <c r="O5" s="2313"/>
    </row>
    <row r="6" spans="1:15" ht="12.75" customHeight="1" x14ac:dyDescent="0.2">
      <c r="A6" s="2323" t="s">
        <v>1</v>
      </c>
      <c r="B6" s="2324"/>
      <c r="C6" s="2316" t="s">
        <v>1010</v>
      </c>
      <c r="D6" s="2317"/>
      <c r="E6" s="2317"/>
      <c r="F6" s="2317"/>
      <c r="G6" s="2317"/>
      <c r="H6" s="2317"/>
      <c r="I6" s="2317"/>
      <c r="J6" s="2317"/>
      <c r="K6" s="2317"/>
      <c r="L6" s="2317"/>
      <c r="M6" s="2329" t="s">
        <v>12</v>
      </c>
      <c r="N6" s="2317"/>
      <c r="O6" s="2330"/>
    </row>
    <row r="7" spans="1:15" ht="12.75" customHeight="1" x14ac:dyDescent="0.2">
      <c r="A7" s="2325"/>
      <c r="B7" s="2326"/>
      <c r="C7" s="2318"/>
      <c r="D7" s="2319"/>
      <c r="E7" s="2319"/>
      <c r="F7" s="2319"/>
      <c r="G7" s="2319"/>
      <c r="H7" s="2319"/>
      <c r="I7" s="2319"/>
      <c r="J7" s="2319"/>
      <c r="K7" s="2319"/>
      <c r="L7" s="2319"/>
      <c r="M7" s="2331"/>
      <c r="N7" s="2319"/>
      <c r="O7" s="2332"/>
    </row>
    <row r="8" spans="1:15" ht="38.25" customHeight="1" thickBot="1" x14ac:dyDescent="0.25">
      <c r="A8" s="2327"/>
      <c r="B8" s="2328"/>
      <c r="C8" s="2320" t="s">
        <v>398</v>
      </c>
      <c r="D8" s="2321"/>
      <c r="E8" s="2321" t="s">
        <v>399</v>
      </c>
      <c r="F8" s="2321"/>
      <c r="G8" s="2321" t="s">
        <v>400</v>
      </c>
      <c r="H8" s="2321"/>
      <c r="I8" s="2321" t="s">
        <v>401</v>
      </c>
      <c r="J8" s="2321"/>
      <c r="K8" s="2321" t="s">
        <v>402</v>
      </c>
      <c r="L8" s="2322"/>
      <c r="M8" s="2333"/>
      <c r="N8" s="2334"/>
      <c r="O8" s="2335"/>
    </row>
    <row r="9" spans="1:15" x14ac:dyDescent="0.2">
      <c r="A9" s="1939"/>
      <c r="B9" s="1940"/>
      <c r="C9" s="433"/>
      <c r="D9" s="433"/>
      <c r="E9" s="433"/>
      <c r="F9" s="433"/>
      <c r="G9" s="433"/>
      <c r="H9" s="433"/>
      <c r="I9" s="433"/>
      <c r="J9" s="433"/>
      <c r="K9" s="433"/>
      <c r="L9" s="433"/>
      <c r="M9" s="1941"/>
      <c r="N9" s="433"/>
      <c r="O9" s="1942"/>
    </row>
    <row r="10" spans="1:15" ht="19.5" customHeight="1" x14ac:dyDescent="0.2">
      <c r="A10" s="1930" t="s">
        <v>330</v>
      </c>
      <c r="B10" s="464"/>
      <c r="C10" s="833">
        <v>545</v>
      </c>
      <c r="D10" s="418"/>
      <c r="E10" s="455">
        <v>36</v>
      </c>
      <c r="F10" s="418"/>
      <c r="G10" s="455">
        <v>5</v>
      </c>
      <c r="H10" s="418"/>
      <c r="I10" s="456">
        <v>0</v>
      </c>
      <c r="J10" s="418"/>
      <c r="K10" s="456">
        <v>0</v>
      </c>
      <c r="L10" s="837"/>
      <c r="M10" s="457"/>
      <c r="N10" s="412">
        <v>586</v>
      </c>
      <c r="O10" s="1931"/>
    </row>
    <row r="11" spans="1:15" ht="19.5" customHeight="1" x14ac:dyDescent="0.2">
      <c r="A11" s="1930" t="s">
        <v>331</v>
      </c>
      <c r="B11" s="464"/>
      <c r="C11" s="833">
        <v>539</v>
      </c>
      <c r="D11" s="418"/>
      <c r="E11" s="455">
        <v>65</v>
      </c>
      <c r="F11" s="418"/>
      <c r="G11" s="455">
        <v>18</v>
      </c>
      <c r="H11" s="418"/>
      <c r="I11" s="456">
        <v>0</v>
      </c>
      <c r="J11" s="418"/>
      <c r="K11" s="456">
        <v>0</v>
      </c>
      <c r="L11" s="837"/>
      <c r="M11" s="457"/>
      <c r="N11" s="412">
        <v>622</v>
      </c>
      <c r="O11" s="1931"/>
    </row>
    <row r="12" spans="1:15" ht="19.5" customHeight="1" x14ac:dyDescent="0.2">
      <c r="A12" s="1930" t="s">
        <v>332</v>
      </c>
      <c r="B12" s="464"/>
      <c r="C12" s="833">
        <v>451</v>
      </c>
      <c r="D12" s="418"/>
      <c r="E12" s="455">
        <v>66</v>
      </c>
      <c r="F12" s="418"/>
      <c r="G12" s="455">
        <v>15</v>
      </c>
      <c r="H12" s="418"/>
      <c r="I12" s="455">
        <v>5</v>
      </c>
      <c r="J12" s="418"/>
      <c r="K12" s="456">
        <v>0</v>
      </c>
      <c r="L12" s="837"/>
      <c r="M12" s="457"/>
      <c r="N12" s="412">
        <v>537</v>
      </c>
      <c r="O12" s="1931"/>
    </row>
    <row r="13" spans="1:15" ht="19.5" customHeight="1" x14ac:dyDescent="0.2">
      <c r="A13" s="1930" t="s">
        <v>333</v>
      </c>
      <c r="B13" s="464"/>
      <c r="C13" s="834">
        <v>536</v>
      </c>
      <c r="D13" s="418"/>
      <c r="E13" s="418">
        <v>135</v>
      </c>
      <c r="F13" s="418"/>
      <c r="G13" s="418">
        <v>17</v>
      </c>
      <c r="H13" s="418"/>
      <c r="I13" s="455">
        <v>6</v>
      </c>
      <c r="J13" s="418"/>
      <c r="K13" s="458">
        <v>0</v>
      </c>
      <c r="L13" s="837"/>
      <c r="M13" s="457"/>
      <c r="N13" s="412">
        <v>694</v>
      </c>
      <c r="O13" s="1931"/>
    </row>
    <row r="14" spans="1:15" ht="19.5" customHeight="1" x14ac:dyDescent="0.2">
      <c r="A14" s="1930" t="s">
        <v>334</v>
      </c>
      <c r="B14" s="464"/>
      <c r="C14" s="459">
        <v>311</v>
      </c>
      <c r="D14" s="418"/>
      <c r="E14" s="418">
        <v>117</v>
      </c>
      <c r="F14" s="418"/>
      <c r="G14" s="418">
        <v>16</v>
      </c>
      <c r="H14" s="418"/>
      <c r="I14" s="456">
        <v>0</v>
      </c>
      <c r="J14" s="418"/>
      <c r="K14" s="458">
        <v>0</v>
      </c>
      <c r="L14" s="837"/>
      <c r="M14" s="457"/>
      <c r="N14" s="412">
        <v>444</v>
      </c>
      <c r="O14" s="1931"/>
    </row>
    <row r="15" spans="1:15" ht="19.5" customHeight="1" x14ac:dyDescent="0.2">
      <c r="A15" s="1930" t="s">
        <v>403</v>
      </c>
      <c r="B15" s="464"/>
      <c r="C15" s="459">
        <v>360</v>
      </c>
      <c r="D15" s="418"/>
      <c r="E15" s="418">
        <v>245</v>
      </c>
      <c r="F15" s="418"/>
      <c r="G15" s="418">
        <v>83</v>
      </c>
      <c r="H15" s="418"/>
      <c r="I15" s="418">
        <v>23</v>
      </c>
      <c r="J15" s="418"/>
      <c r="K15" s="418">
        <v>2</v>
      </c>
      <c r="L15" s="837"/>
      <c r="M15" s="457"/>
      <c r="N15" s="412">
        <v>713</v>
      </c>
      <c r="O15" s="1931"/>
    </row>
    <row r="16" spans="1:15" ht="19.5" customHeight="1" x14ac:dyDescent="0.2">
      <c r="A16" s="1930" t="s">
        <v>404</v>
      </c>
      <c r="B16" s="464"/>
      <c r="C16" s="459">
        <v>229</v>
      </c>
      <c r="D16" s="418"/>
      <c r="E16" s="418">
        <v>249</v>
      </c>
      <c r="F16" s="418"/>
      <c r="G16" s="418">
        <v>71</v>
      </c>
      <c r="H16" s="418"/>
      <c r="I16" s="418">
        <v>12</v>
      </c>
      <c r="J16" s="418"/>
      <c r="K16" s="418">
        <v>7</v>
      </c>
      <c r="L16" s="837"/>
      <c r="M16" s="457"/>
      <c r="N16" s="412">
        <v>568</v>
      </c>
      <c r="O16" s="1931"/>
    </row>
    <row r="17" spans="1:15" ht="19.5" customHeight="1" x14ac:dyDescent="0.2">
      <c r="A17" s="1930">
        <v>2010</v>
      </c>
      <c r="B17" s="464"/>
      <c r="C17" s="459">
        <v>60</v>
      </c>
      <c r="D17" s="418"/>
      <c r="E17" s="418">
        <v>67</v>
      </c>
      <c r="F17" s="418"/>
      <c r="G17" s="418">
        <v>21</v>
      </c>
      <c r="H17" s="418"/>
      <c r="I17" s="418">
        <v>1</v>
      </c>
      <c r="J17" s="418"/>
      <c r="K17" s="458">
        <v>0</v>
      </c>
      <c r="L17" s="837"/>
      <c r="M17" s="457"/>
      <c r="N17" s="412">
        <v>149</v>
      </c>
      <c r="O17" s="1931"/>
    </row>
    <row r="18" spans="1:15" ht="19.5" customHeight="1" x14ac:dyDescent="0.2">
      <c r="A18" s="1930">
        <v>2011</v>
      </c>
      <c r="B18" s="464"/>
      <c r="C18" s="459">
        <v>26</v>
      </c>
      <c r="D18" s="418"/>
      <c r="E18" s="418">
        <v>49</v>
      </c>
      <c r="F18" s="418"/>
      <c r="G18" s="418">
        <v>17</v>
      </c>
      <c r="H18" s="418"/>
      <c r="I18" s="456">
        <v>0</v>
      </c>
      <c r="J18" s="418"/>
      <c r="K18" s="458">
        <v>0</v>
      </c>
      <c r="L18" s="837"/>
      <c r="M18" s="457"/>
      <c r="N18" s="412">
        <v>92</v>
      </c>
      <c r="O18" s="1931"/>
    </row>
    <row r="19" spans="1:15" ht="19.5" customHeight="1" x14ac:dyDescent="0.2">
      <c r="A19" s="1930">
        <v>2012</v>
      </c>
      <c r="B19" s="464"/>
      <c r="C19" s="459">
        <v>28</v>
      </c>
      <c r="D19" s="418"/>
      <c r="E19" s="418">
        <v>56</v>
      </c>
      <c r="F19" s="418"/>
      <c r="G19" s="418">
        <v>16</v>
      </c>
      <c r="H19" s="418"/>
      <c r="I19" s="456">
        <v>1</v>
      </c>
      <c r="J19" s="418"/>
      <c r="K19" s="458">
        <v>0</v>
      </c>
      <c r="L19" s="837"/>
      <c r="M19" s="457"/>
      <c r="N19" s="412">
        <v>101</v>
      </c>
      <c r="O19" s="1931"/>
    </row>
    <row r="20" spans="1:15" ht="19.5" customHeight="1" x14ac:dyDescent="0.2">
      <c r="A20" s="1930">
        <v>2013</v>
      </c>
      <c r="B20" s="464"/>
      <c r="C20" s="459">
        <v>12</v>
      </c>
      <c r="D20" s="418"/>
      <c r="E20" s="418">
        <v>24</v>
      </c>
      <c r="F20" s="418"/>
      <c r="G20" s="418">
        <v>12</v>
      </c>
      <c r="H20" s="418"/>
      <c r="I20" s="456">
        <v>3</v>
      </c>
      <c r="J20" s="418"/>
      <c r="K20" s="458">
        <v>0</v>
      </c>
      <c r="L20" s="837"/>
      <c r="M20" s="457"/>
      <c r="N20" s="412">
        <v>51</v>
      </c>
      <c r="O20" s="1931"/>
    </row>
    <row r="21" spans="1:15" ht="19.5" customHeight="1" x14ac:dyDescent="0.2">
      <c r="A21" s="1930" t="s">
        <v>12</v>
      </c>
      <c r="B21" s="464"/>
      <c r="C21" s="459">
        <v>3097</v>
      </c>
      <c r="D21" s="418"/>
      <c r="E21" s="418">
        <v>1109</v>
      </c>
      <c r="F21" s="418"/>
      <c r="G21" s="418">
        <v>291</v>
      </c>
      <c r="H21" s="418"/>
      <c r="I21" s="418">
        <v>51</v>
      </c>
      <c r="J21" s="418"/>
      <c r="K21" s="418">
        <v>9</v>
      </c>
      <c r="L21" s="837"/>
      <c r="M21" s="457"/>
      <c r="N21" s="412">
        <v>4557</v>
      </c>
      <c r="O21" s="1931"/>
    </row>
    <row r="22" spans="1:15" ht="19.5" customHeight="1" x14ac:dyDescent="0.2">
      <c r="A22" s="1930" t="s">
        <v>405</v>
      </c>
      <c r="B22" s="464"/>
      <c r="C22" s="465">
        <v>0.67961378099626946</v>
      </c>
      <c r="D22" s="465"/>
      <c r="E22" s="465">
        <v>0.2433618608733816</v>
      </c>
      <c r="F22" s="465"/>
      <c r="G22" s="465">
        <v>6.3857801184990126E-2</v>
      </c>
      <c r="H22" s="465"/>
      <c r="I22" s="465">
        <v>1.119157340355497E-2</v>
      </c>
      <c r="J22" s="465"/>
      <c r="K22" s="465">
        <v>1.9749835418038184E-3</v>
      </c>
      <c r="L22" s="462"/>
      <c r="M22" s="457"/>
      <c r="N22" s="460">
        <v>1</v>
      </c>
      <c r="O22" s="1931"/>
    </row>
    <row r="23" spans="1:15" ht="13.5" thickBot="1" x14ac:dyDescent="0.25">
      <c r="A23" s="1932"/>
      <c r="B23" s="1933"/>
      <c r="C23" s="1934"/>
      <c r="D23" s="1934"/>
      <c r="E23" s="1934"/>
      <c r="F23" s="1934"/>
      <c r="G23" s="1934"/>
      <c r="H23" s="1934"/>
      <c r="I23" s="1934"/>
      <c r="J23" s="1934"/>
      <c r="K23" s="1934"/>
      <c r="L23" s="1934"/>
      <c r="M23" s="1935"/>
      <c r="N23" s="1936"/>
      <c r="O23" s="1937"/>
    </row>
    <row r="25" spans="1:15" x14ac:dyDescent="0.2">
      <c r="A25" s="2287" t="s">
        <v>655</v>
      </c>
      <c r="B25" s="2287"/>
      <c r="C25" s="2287"/>
      <c r="D25" s="2287"/>
      <c r="E25" s="2287"/>
      <c r="F25" s="2287"/>
      <c r="G25" s="2287"/>
      <c r="H25" s="2287"/>
      <c r="I25" s="2287"/>
      <c r="J25" s="2287"/>
      <c r="K25" s="2287"/>
      <c r="L25" s="2287"/>
      <c r="M25" s="2287"/>
      <c r="N25" s="2287"/>
      <c r="O25" s="2287"/>
    </row>
    <row r="26" spans="1:15" x14ac:dyDescent="0.2">
      <c r="A26" s="2287" t="s">
        <v>406</v>
      </c>
      <c r="B26" s="2287"/>
      <c r="C26" s="2287"/>
      <c r="D26" s="2287"/>
      <c r="E26" s="2287"/>
      <c r="F26" s="2287"/>
      <c r="G26" s="2287"/>
      <c r="H26" s="2287"/>
      <c r="I26" s="2287"/>
      <c r="J26" s="2287"/>
      <c r="K26" s="2287"/>
      <c r="L26" s="2287"/>
      <c r="M26" s="2287"/>
      <c r="N26" s="2287"/>
      <c r="O26" s="2287"/>
    </row>
    <row r="27" spans="1:15" x14ac:dyDescent="0.2">
      <c r="A27" s="2287" t="s">
        <v>77</v>
      </c>
      <c r="B27" s="2287"/>
      <c r="C27" s="2287"/>
      <c r="D27" s="2287"/>
      <c r="E27" s="2287"/>
      <c r="F27" s="2287"/>
      <c r="G27" s="2287"/>
      <c r="H27" s="2287"/>
      <c r="I27" s="2287"/>
      <c r="J27" s="2287"/>
      <c r="K27" s="2287"/>
      <c r="L27" s="2287"/>
      <c r="M27" s="2287"/>
      <c r="N27" s="2287"/>
      <c r="O27" s="2287"/>
    </row>
  </sheetData>
  <mergeCells count="16">
    <mergeCell ref="A27:O27"/>
    <mergeCell ref="C6:L7"/>
    <mergeCell ref="C8:D8"/>
    <mergeCell ref="E8:F8"/>
    <mergeCell ref="G8:H8"/>
    <mergeCell ref="I8:J8"/>
    <mergeCell ref="K8:L8"/>
    <mergeCell ref="A6:B8"/>
    <mergeCell ref="M6:O8"/>
    <mergeCell ref="A25:O25"/>
    <mergeCell ref="A26:O26"/>
    <mergeCell ref="M5:O5"/>
    <mergeCell ref="M1:O1"/>
    <mergeCell ref="A2:O2"/>
    <mergeCell ref="A3:O3"/>
    <mergeCell ref="A4:O4"/>
  </mergeCells>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P27"/>
  <sheetViews>
    <sheetView zoomScaleNormal="100" workbookViewId="0"/>
  </sheetViews>
  <sheetFormatPr defaultRowHeight="12.75" x14ac:dyDescent="0.2"/>
  <cols>
    <col min="1" max="1" width="1.28515625" style="466" customWidth="1"/>
    <col min="2" max="2" width="19.7109375" style="466" customWidth="1"/>
    <col min="3" max="3" width="15.7109375" style="466" customWidth="1"/>
    <col min="4" max="4" width="2.7109375" style="466" customWidth="1"/>
    <col min="5" max="5" width="14.28515625" style="466" customWidth="1"/>
    <col min="6" max="6" width="6.5703125" style="466" customWidth="1"/>
    <col min="7" max="7" width="15.85546875" style="466" customWidth="1"/>
    <col min="8" max="8" width="6.7109375" style="466" customWidth="1"/>
    <col min="9" max="9" width="15.7109375" style="466" customWidth="1"/>
    <col min="10" max="10" width="6.7109375" style="466" customWidth="1"/>
    <col min="11" max="11" width="15.7109375" style="466" customWidth="1"/>
    <col min="12" max="12" width="6.7109375" style="466" customWidth="1"/>
    <col min="13" max="13" width="16.42578125" bestFit="1" customWidth="1"/>
    <col min="14" max="14" width="4" customWidth="1"/>
    <col min="15" max="15" width="10.5703125" customWidth="1"/>
    <col min="16" max="16" width="8.85546875" customWidth="1"/>
  </cols>
  <sheetData>
    <row r="1" spans="1:16" x14ac:dyDescent="0.2">
      <c r="A1" s="1927"/>
      <c r="B1" s="1928"/>
      <c r="C1" s="1928"/>
      <c r="D1" s="1928"/>
      <c r="E1" s="1928"/>
      <c r="F1" s="1928"/>
      <c r="G1" s="1928"/>
      <c r="H1" s="1928"/>
      <c r="I1" s="1928"/>
      <c r="J1" s="1928"/>
      <c r="K1" s="1928"/>
      <c r="L1" s="1928"/>
      <c r="M1" s="2314"/>
      <c r="N1" s="2314"/>
      <c r="O1" s="2314"/>
      <c r="P1" s="2315"/>
    </row>
    <row r="2" spans="1:16" ht="23.25" x14ac:dyDescent="0.2">
      <c r="A2" s="2270" t="s">
        <v>408</v>
      </c>
      <c r="B2" s="2271"/>
      <c r="C2" s="2271"/>
      <c r="D2" s="2271"/>
      <c r="E2" s="2271"/>
      <c r="F2" s="2271"/>
      <c r="G2" s="2271"/>
      <c r="H2" s="2271"/>
      <c r="I2" s="2271"/>
      <c r="J2" s="2271"/>
      <c r="K2" s="2271"/>
      <c r="L2" s="2271"/>
      <c r="M2" s="2271"/>
      <c r="N2" s="2271"/>
      <c r="O2" s="2271"/>
      <c r="P2" s="2272"/>
    </row>
    <row r="3" spans="1:16" ht="20.25" x14ac:dyDescent="0.2">
      <c r="A3" s="2273" t="s">
        <v>409</v>
      </c>
      <c r="B3" s="2274"/>
      <c r="C3" s="2274"/>
      <c r="D3" s="2274"/>
      <c r="E3" s="2274"/>
      <c r="F3" s="2274"/>
      <c r="G3" s="2274"/>
      <c r="H3" s="2274"/>
      <c r="I3" s="2274"/>
      <c r="J3" s="2274"/>
      <c r="K3" s="2274"/>
      <c r="L3" s="2274"/>
      <c r="M3" s="2274"/>
      <c r="N3" s="2274"/>
      <c r="O3" s="2274"/>
      <c r="P3" s="2275"/>
    </row>
    <row r="4" spans="1:16" ht="20.25" x14ac:dyDescent="0.2">
      <c r="A4" s="2273" t="s">
        <v>205</v>
      </c>
      <c r="B4" s="2274"/>
      <c r="C4" s="2274"/>
      <c r="D4" s="2274"/>
      <c r="E4" s="2274"/>
      <c r="F4" s="2274"/>
      <c r="G4" s="2274"/>
      <c r="H4" s="2274"/>
      <c r="I4" s="2274"/>
      <c r="J4" s="2274"/>
      <c r="K4" s="2274"/>
      <c r="L4" s="2274"/>
      <c r="M4" s="2274"/>
      <c r="N4" s="2274"/>
      <c r="O4" s="2274"/>
      <c r="P4" s="2275"/>
    </row>
    <row r="5" spans="1:16" ht="12.75" customHeight="1" thickBot="1" x14ac:dyDescent="0.25">
      <c r="A5" s="1938"/>
      <c r="B5" s="1647"/>
      <c r="C5" s="1647"/>
      <c r="D5" s="1647"/>
      <c r="E5" s="1647"/>
      <c r="F5" s="1647"/>
      <c r="G5" s="1647"/>
      <c r="H5" s="1647"/>
      <c r="I5" s="1647"/>
      <c r="J5" s="1647"/>
      <c r="K5" s="1647"/>
      <c r="L5" s="1647"/>
      <c r="M5" s="2312"/>
      <c r="N5" s="2312"/>
      <c r="O5" s="2312"/>
      <c r="P5" s="2313"/>
    </row>
    <row r="6" spans="1:16" ht="12.75" customHeight="1" x14ac:dyDescent="0.2">
      <c r="A6" s="1954"/>
      <c r="B6" s="1955"/>
      <c r="C6" s="2316" t="s">
        <v>1010</v>
      </c>
      <c r="D6" s="2317"/>
      <c r="E6" s="2317"/>
      <c r="F6" s="2317"/>
      <c r="G6" s="2317"/>
      <c r="H6" s="2317"/>
      <c r="I6" s="2317"/>
      <c r="J6" s="2317"/>
      <c r="K6" s="2317"/>
      <c r="L6" s="2317"/>
      <c r="M6" s="2329" t="s">
        <v>663</v>
      </c>
      <c r="N6" s="2317"/>
      <c r="O6" s="2317"/>
      <c r="P6" s="2330"/>
    </row>
    <row r="7" spans="1:16" ht="12.75" customHeight="1" x14ac:dyDescent="0.2">
      <c r="A7" s="2338"/>
      <c r="B7" s="2339"/>
      <c r="C7" s="2318"/>
      <c r="D7" s="2319"/>
      <c r="E7" s="2319"/>
      <c r="F7" s="2319"/>
      <c r="G7" s="2319"/>
      <c r="H7" s="2319"/>
      <c r="I7" s="2319"/>
      <c r="J7" s="2319"/>
      <c r="K7" s="2319"/>
      <c r="L7" s="2319"/>
      <c r="M7" s="2331"/>
      <c r="N7" s="2319"/>
      <c r="O7" s="2319"/>
      <c r="P7" s="2332"/>
    </row>
    <row r="8" spans="1:16" ht="24" customHeight="1" x14ac:dyDescent="0.2">
      <c r="A8" s="2338" t="s">
        <v>1</v>
      </c>
      <c r="B8" s="2339"/>
      <c r="C8" s="2340" t="s">
        <v>398</v>
      </c>
      <c r="D8" s="2341"/>
      <c r="E8" s="2336" t="s">
        <v>399</v>
      </c>
      <c r="F8" s="2336"/>
      <c r="G8" s="2336" t="s">
        <v>400</v>
      </c>
      <c r="H8" s="2336"/>
      <c r="I8" s="2336" t="s">
        <v>401</v>
      </c>
      <c r="J8" s="2336"/>
      <c r="K8" s="2336" t="s">
        <v>402</v>
      </c>
      <c r="L8" s="2336"/>
      <c r="M8" s="1021" t="s">
        <v>208</v>
      </c>
      <c r="N8" s="1020"/>
      <c r="O8" s="2336" t="s">
        <v>405</v>
      </c>
      <c r="P8" s="2337"/>
    </row>
    <row r="9" spans="1:16" ht="13.5" thickBot="1" x14ac:dyDescent="0.25">
      <c r="A9" s="1956"/>
      <c r="B9" s="1866"/>
      <c r="C9" s="1957"/>
      <c r="D9" s="1866"/>
      <c r="E9" s="1866"/>
      <c r="F9" s="1866"/>
      <c r="G9" s="1866"/>
      <c r="H9" s="1866"/>
      <c r="I9" s="1866"/>
      <c r="J9" s="1866"/>
      <c r="K9" s="1866"/>
      <c r="L9" s="1866"/>
      <c r="M9" s="1958"/>
      <c r="N9" s="1959"/>
      <c r="O9" s="1959"/>
      <c r="P9" s="1960"/>
    </row>
    <row r="10" spans="1:16" x14ac:dyDescent="0.2">
      <c r="A10" s="1943"/>
      <c r="B10" s="467"/>
      <c r="C10" s="1952"/>
      <c r="D10" s="467"/>
      <c r="E10" s="467"/>
      <c r="F10" s="467"/>
      <c r="G10" s="467"/>
      <c r="H10" s="467"/>
      <c r="I10" s="467"/>
      <c r="J10" s="467"/>
      <c r="K10" s="467"/>
      <c r="L10" s="467"/>
      <c r="M10" s="472"/>
      <c r="N10" s="523"/>
      <c r="O10" s="1019"/>
      <c r="P10" s="1953"/>
    </row>
    <row r="11" spans="1:16" ht="23.25" customHeight="1" x14ac:dyDescent="0.2">
      <c r="A11" s="1944"/>
      <c r="B11" s="1697" t="s">
        <v>330</v>
      </c>
      <c r="C11" s="468">
        <v>62043999</v>
      </c>
      <c r="D11" s="481"/>
      <c r="E11" s="470">
        <v>89366310</v>
      </c>
      <c r="F11" s="481"/>
      <c r="G11" s="470">
        <v>100386834</v>
      </c>
      <c r="H11" s="481"/>
      <c r="I11" s="1016">
        <v>0</v>
      </c>
      <c r="J11" s="481"/>
      <c r="K11" s="1016">
        <v>0</v>
      </c>
      <c r="L11" s="471"/>
      <c r="M11" s="472">
        <v>251797143</v>
      </c>
      <c r="N11" s="523"/>
      <c r="O11" s="1019">
        <v>5.1867849033941059E-3</v>
      </c>
      <c r="P11" s="1945"/>
    </row>
    <row r="12" spans="1:16" ht="23.25" customHeight="1" x14ac:dyDescent="0.2">
      <c r="A12" s="1944"/>
      <c r="B12" s="1697" t="s">
        <v>331</v>
      </c>
      <c r="C12" s="1015">
        <v>77140571</v>
      </c>
      <c r="D12" s="481"/>
      <c r="E12" s="475">
        <v>190925500</v>
      </c>
      <c r="F12" s="481"/>
      <c r="G12" s="475">
        <v>470455491</v>
      </c>
      <c r="H12" s="481"/>
      <c r="I12" s="1016">
        <v>0</v>
      </c>
      <c r="J12" s="481"/>
      <c r="K12" s="1016">
        <v>0</v>
      </c>
      <c r="L12" s="471"/>
      <c r="M12" s="525">
        <v>738521562</v>
      </c>
      <c r="N12" s="523"/>
      <c r="O12" s="1019">
        <v>1.5212851277715387E-2</v>
      </c>
      <c r="P12" s="1945"/>
    </row>
    <row r="13" spans="1:16" ht="23.25" customHeight="1" x14ac:dyDescent="0.2">
      <c r="A13" s="1944"/>
      <c r="B13" s="1697" t="s">
        <v>332</v>
      </c>
      <c r="C13" s="1015">
        <v>74976488</v>
      </c>
      <c r="D13" s="481"/>
      <c r="E13" s="475">
        <v>217722857</v>
      </c>
      <c r="F13" s="481"/>
      <c r="G13" s="475">
        <v>424362734</v>
      </c>
      <c r="H13" s="481"/>
      <c r="I13" s="470">
        <v>982945159</v>
      </c>
      <c r="J13" s="481"/>
      <c r="K13" s="1016">
        <v>0</v>
      </c>
      <c r="L13" s="471"/>
      <c r="M13" s="525">
        <v>1700007238</v>
      </c>
      <c r="N13" s="523"/>
      <c r="O13" s="1019">
        <v>3.5018554113297108E-2</v>
      </c>
      <c r="P13" s="1945"/>
    </row>
    <row r="14" spans="1:16" ht="23.25" customHeight="1" x14ac:dyDescent="0.2">
      <c r="A14" s="1944"/>
      <c r="B14" s="1697" t="s">
        <v>333</v>
      </c>
      <c r="C14" s="1022">
        <v>127302301</v>
      </c>
      <c r="D14" s="481"/>
      <c r="E14" s="475">
        <v>446455905</v>
      </c>
      <c r="F14" s="481"/>
      <c r="G14" s="475">
        <v>447349950</v>
      </c>
      <c r="H14" s="481"/>
      <c r="I14" s="475">
        <v>1819857866</v>
      </c>
      <c r="J14" s="481"/>
      <c r="K14" s="1016">
        <v>0</v>
      </c>
      <c r="L14" s="471"/>
      <c r="M14" s="525">
        <v>2840966022</v>
      </c>
      <c r="N14" s="523"/>
      <c r="O14" s="1019">
        <v>5.8521234587499693E-2</v>
      </c>
      <c r="P14" s="1945"/>
    </row>
    <row r="15" spans="1:16" ht="23.25" customHeight="1" x14ac:dyDescent="0.2">
      <c r="A15" s="1944"/>
      <c r="B15" s="1697" t="s">
        <v>334</v>
      </c>
      <c r="C15" s="1022">
        <v>94695412</v>
      </c>
      <c r="D15" s="481"/>
      <c r="E15" s="475">
        <v>304477051</v>
      </c>
      <c r="F15" s="481"/>
      <c r="G15" s="475">
        <v>378745517</v>
      </c>
      <c r="H15" s="481"/>
      <c r="I15" s="1018">
        <v>0</v>
      </c>
      <c r="J15" s="481"/>
      <c r="K15" s="1016">
        <v>0</v>
      </c>
      <c r="L15" s="471"/>
      <c r="M15" s="525">
        <v>777917980</v>
      </c>
      <c r="N15" s="523"/>
      <c r="O15" s="1019">
        <v>1.6024380525806195E-2</v>
      </c>
      <c r="P15" s="1945"/>
    </row>
    <row r="16" spans="1:16" ht="23.25" customHeight="1" x14ac:dyDescent="0.2">
      <c r="A16" s="1944"/>
      <c r="B16" s="1697" t="s">
        <v>403</v>
      </c>
      <c r="C16" s="1022">
        <v>119448015</v>
      </c>
      <c r="D16" s="481"/>
      <c r="E16" s="475">
        <v>809940071</v>
      </c>
      <c r="F16" s="481"/>
      <c r="G16" s="475">
        <v>2434633358</v>
      </c>
      <c r="H16" s="481"/>
      <c r="I16" s="475">
        <v>6003606917</v>
      </c>
      <c r="J16" s="481"/>
      <c r="K16" s="1017">
        <v>5396777177</v>
      </c>
      <c r="L16" s="471"/>
      <c r="M16" s="525">
        <v>14764405538</v>
      </c>
      <c r="N16" s="523"/>
      <c r="O16" s="1019">
        <v>0.30413290174657276</v>
      </c>
      <c r="P16" s="1945"/>
    </row>
    <row r="17" spans="1:16" ht="23.25" customHeight="1" x14ac:dyDescent="0.2">
      <c r="A17" s="1944"/>
      <c r="B17" s="1697" t="s">
        <v>404</v>
      </c>
      <c r="C17" s="1022">
        <v>91112115</v>
      </c>
      <c r="D17" s="481"/>
      <c r="E17" s="475">
        <v>805551348</v>
      </c>
      <c r="F17" s="481"/>
      <c r="G17" s="475">
        <v>2211431844</v>
      </c>
      <c r="H17" s="481"/>
      <c r="I17" s="475">
        <v>4430884670</v>
      </c>
      <c r="J17" s="481"/>
      <c r="K17" s="475">
        <v>15351031359</v>
      </c>
      <c r="L17" s="471"/>
      <c r="M17" s="525">
        <v>22890011336</v>
      </c>
      <c r="N17" s="523"/>
      <c r="O17" s="1019">
        <v>0.47151275753785954</v>
      </c>
      <c r="P17" s="1945"/>
    </row>
    <row r="18" spans="1:16" ht="23.25" customHeight="1" x14ac:dyDescent="0.2">
      <c r="A18" s="1944"/>
      <c r="B18" s="1697">
        <v>2010</v>
      </c>
      <c r="C18" s="1022">
        <v>26305932</v>
      </c>
      <c r="D18" s="481"/>
      <c r="E18" s="475">
        <v>217856322</v>
      </c>
      <c r="F18" s="481"/>
      <c r="G18" s="475">
        <v>703338323</v>
      </c>
      <c r="H18" s="481"/>
      <c r="I18" s="475">
        <v>281077369</v>
      </c>
      <c r="J18" s="481"/>
      <c r="K18" s="1016">
        <v>0</v>
      </c>
      <c r="L18" s="471"/>
      <c r="M18" s="525">
        <v>1228577946</v>
      </c>
      <c r="N18" s="523"/>
      <c r="O18" s="1019">
        <v>2.530755300490339E-2</v>
      </c>
      <c r="P18" s="1945"/>
    </row>
    <row r="19" spans="1:16" ht="23.25" customHeight="1" x14ac:dyDescent="0.2">
      <c r="A19" s="1944"/>
      <c r="B19" s="1697">
        <v>2011</v>
      </c>
      <c r="C19" s="1022">
        <v>12917518</v>
      </c>
      <c r="D19" s="481"/>
      <c r="E19" s="475">
        <v>143898371</v>
      </c>
      <c r="F19" s="481"/>
      <c r="G19" s="475">
        <v>542912160</v>
      </c>
      <c r="H19" s="481"/>
      <c r="I19" s="1018">
        <v>0</v>
      </c>
      <c r="J19" s="481"/>
      <c r="K19" s="1016">
        <v>0</v>
      </c>
      <c r="L19" s="471"/>
      <c r="M19" s="525">
        <v>699728049</v>
      </c>
      <c r="N19" s="523"/>
      <c r="O19" s="1019">
        <v>1.441374130696396E-2</v>
      </c>
      <c r="P19" s="1945"/>
    </row>
    <row r="20" spans="1:16" ht="23.25" customHeight="1" x14ac:dyDescent="0.2">
      <c r="A20" s="1944"/>
      <c r="B20" s="1697">
        <v>2012</v>
      </c>
      <c r="C20" s="1022">
        <v>11176672</v>
      </c>
      <c r="D20" s="481"/>
      <c r="E20" s="475">
        <v>177246970</v>
      </c>
      <c r="F20" s="481"/>
      <c r="G20" s="475">
        <v>650216823</v>
      </c>
      <c r="H20" s="481"/>
      <c r="I20" s="475">
        <v>115335047</v>
      </c>
      <c r="J20" s="481"/>
      <c r="K20" s="1016">
        <v>0</v>
      </c>
      <c r="L20" s="471"/>
      <c r="M20" s="525">
        <v>953975512</v>
      </c>
      <c r="N20" s="523"/>
      <c r="O20" s="1019">
        <v>1.9651000503406277E-2</v>
      </c>
      <c r="P20" s="1945"/>
    </row>
    <row r="21" spans="1:16" ht="23.25" customHeight="1" x14ac:dyDescent="0.2">
      <c r="A21" s="1944"/>
      <c r="B21" s="1697">
        <v>2013</v>
      </c>
      <c r="C21" s="1022">
        <v>7406237</v>
      </c>
      <c r="D21" s="481"/>
      <c r="E21" s="475">
        <v>78775573</v>
      </c>
      <c r="F21" s="481"/>
      <c r="G21" s="475">
        <v>527622965</v>
      </c>
      <c r="H21" s="481"/>
      <c r="I21" s="475">
        <v>1086187238</v>
      </c>
      <c r="J21" s="481"/>
      <c r="K21" s="1016">
        <v>0</v>
      </c>
      <c r="L21" s="471"/>
      <c r="M21" s="525">
        <v>1699992013</v>
      </c>
      <c r="N21" s="523"/>
      <c r="O21" s="1019">
        <v>3.5018240492581586E-2</v>
      </c>
      <c r="P21" s="1945"/>
    </row>
    <row r="22" spans="1:16" ht="23.25" customHeight="1" x14ac:dyDescent="0.2">
      <c r="A22" s="1944"/>
      <c r="B22" s="1697" t="s">
        <v>12</v>
      </c>
      <c r="C22" s="468">
        <v>704525260</v>
      </c>
      <c r="D22" s="482"/>
      <c r="E22" s="470">
        <v>3482216278</v>
      </c>
      <c r="F22" s="482"/>
      <c r="G22" s="470">
        <v>8891455999</v>
      </c>
      <c r="H22" s="482"/>
      <c r="I22" s="470">
        <v>14719894266</v>
      </c>
      <c r="J22" s="482"/>
      <c r="K22" s="1017">
        <v>20747808536</v>
      </c>
      <c r="L22" s="482"/>
      <c r="M22" s="472">
        <v>48545900339</v>
      </c>
      <c r="N22" s="523"/>
      <c r="O22" s="1019">
        <v>1</v>
      </c>
      <c r="P22" s="1945"/>
    </row>
    <row r="23" spans="1:16" ht="25.5" customHeight="1" thickBot="1" x14ac:dyDescent="0.25">
      <c r="A23" s="1932"/>
      <c r="B23" s="1946" t="s">
        <v>405</v>
      </c>
      <c r="C23" s="1947">
        <v>1.4512559352700072E-2</v>
      </c>
      <c r="D23" s="1947"/>
      <c r="E23" s="1947">
        <v>7.1730388223998284E-2</v>
      </c>
      <c r="F23" s="1947"/>
      <c r="G23" s="1947">
        <v>0.18315565139198645</v>
      </c>
      <c r="H23" s="1947"/>
      <c r="I23" s="1947">
        <v>0.3032160113049665</v>
      </c>
      <c r="J23" s="1947"/>
      <c r="K23" s="1947">
        <v>0.42738538972634871</v>
      </c>
      <c r="L23" s="1948"/>
      <c r="M23" s="1949"/>
      <c r="N23" s="1950"/>
      <c r="O23" s="1951"/>
      <c r="P23" s="1937"/>
    </row>
    <row r="25" spans="1:16" x14ac:dyDescent="0.2">
      <c r="A25" s="2269" t="s">
        <v>655</v>
      </c>
      <c r="B25" s="2269"/>
      <c r="C25" s="2269"/>
      <c r="D25" s="2269"/>
      <c r="E25" s="2269"/>
      <c r="F25" s="2269"/>
      <c r="G25" s="2269"/>
      <c r="H25" s="2269"/>
      <c r="I25" s="2269"/>
      <c r="J25" s="2269"/>
      <c r="K25" s="2269"/>
      <c r="L25" s="2269"/>
      <c r="M25" s="2269"/>
      <c r="N25" s="2269"/>
      <c r="O25" s="2269"/>
    </row>
    <row r="26" spans="1:16" x14ac:dyDescent="0.2">
      <c r="A26" s="2268" t="s">
        <v>406</v>
      </c>
      <c r="B26" s="2268"/>
      <c r="C26" s="2268"/>
      <c r="D26" s="2268"/>
      <c r="E26" s="2268"/>
      <c r="F26" s="2268"/>
      <c r="G26" s="2268"/>
      <c r="H26" s="2268"/>
      <c r="I26" s="2268"/>
      <c r="J26" s="2268"/>
      <c r="K26" s="2268"/>
      <c r="L26" s="2268"/>
      <c r="M26" s="2268"/>
      <c r="N26" s="2268"/>
      <c r="O26" s="2268"/>
    </row>
    <row r="27" spans="1:16" x14ac:dyDescent="0.2">
      <c r="A27" s="2269" t="s">
        <v>169</v>
      </c>
      <c r="B27" s="2269"/>
      <c r="C27" s="2269"/>
      <c r="D27" s="2269"/>
      <c r="E27" s="2269"/>
      <c r="F27" s="2269"/>
      <c r="G27" s="2269"/>
      <c r="H27" s="2269"/>
      <c r="I27" s="2269"/>
      <c r="J27" s="2269"/>
      <c r="K27" s="2269"/>
      <c r="L27" s="2269"/>
      <c r="M27" s="2269"/>
      <c r="N27" s="2269"/>
      <c r="O27" s="2269"/>
    </row>
  </sheetData>
  <mergeCells count="18">
    <mergeCell ref="M6:P7"/>
    <mergeCell ref="O8:P8"/>
    <mergeCell ref="A25:O25"/>
    <mergeCell ref="A26:O26"/>
    <mergeCell ref="A27:O27"/>
    <mergeCell ref="C6:L7"/>
    <mergeCell ref="A7:B7"/>
    <mergeCell ref="A8:B8"/>
    <mergeCell ref="C8:D8"/>
    <mergeCell ref="E8:F8"/>
    <mergeCell ref="G8:H8"/>
    <mergeCell ref="I8:J8"/>
    <mergeCell ref="K8:L8"/>
    <mergeCell ref="M5:P5"/>
    <mergeCell ref="M1:P1"/>
    <mergeCell ref="A2:P2"/>
    <mergeCell ref="A3:P3"/>
    <mergeCell ref="A4:P4"/>
  </mergeCells>
  <printOptions horizontalCentered="1"/>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59</vt:i4>
      </vt:variant>
    </vt:vector>
  </HeadingPairs>
  <TitlesOfParts>
    <vt:vector size="130" baseType="lpstr">
      <vt:lpstr>DATA BOOK LISTING</vt:lpstr>
      <vt:lpstr>GLANCE</vt:lpstr>
      <vt:lpstr>S-1</vt:lpstr>
      <vt:lpstr>S-2</vt:lpstr>
      <vt:lpstr>S-3</vt:lpstr>
      <vt:lpstr>S-4</vt:lpstr>
      <vt:lpstr>S-5</vt:lpstr>
      <vt:lpstr>S-6</vt:lpstr>
      <vt:lpstr>S-7</vt:lpstr>
      <vt:lpstr>S-8</vt:lpstr>
      <vt:lpstr>S-9</vt:lpstr>
      <vt:lpstr>S-10</vt:lpstr>
      <vt:lpstr>S-11</vt:lpstr>
      <vt:lpstr>S-12</vt:lpstr>
      <vt:lpstr>S-13</vt:lpstr>
      <vt:lpstr>S-14</vt:lpstr>
      <vt:lpstr>S-15</vt:lpstr>
      <vt:lpstr>S-16</vt:lpstr>
      <vt:lpstr>S-17</vt:lpstr>
      <vt:lpstr>S-18</vt:lpstr>
      <vt:lpstr>S-19</vt:lpstr>
      <vt:lpstr>S-20</vt:lpstr>
      <vt:lpstr>S-21</vt:lpstr>
      <vt:lpstr>S-22</vt:lpstr>
      <vt:lpstr>S-23</vt:lpstr>
      <vt:lpstr>S-24</vt:lpstr>
      <vt:lpstr>S-25</vt:lpstr>
      <vt:lpstr>S-26</vt:lpstr>
      <vt:lpstr>S-27</vt:lpstr>
      <vt:lpstr>S-28</vt:lpstr>
      <vt:lpstr>S-29</vt:lpstr>
      <vt:lpstr>S-30</vt:lpstr>
      <vt:lpstr>S-31</vt:lpstr>
      <vt:lpstr>S-32</vt:lpstr>
      <vt:lpstr>S-33</vt:lpstr>
      <vt:lpstr>S-34</vt:lpstr>
      <vt:lpstr>S-35</vt:lpstr>
      <vt:lpstr>S-36</vt:lpstr>
      <vt:lpstr>S-37</vt:lpstr>
      <vt:lpstr>S-38</vt:lpstr>
      <vt:lpstr>S-39</vt:lpstr>
      <vt:lpstr>S-40</vt:lpstr>
      <vt:lpstr>S-41</vt:lpstr>
      <vt:lpstr>S-42</vt:lpstr>
      <vt:lpstr>S-43</vt:lpstr>
      <vt:lpstr>S-44</vt:lpstr>
      <vt:lpstr>S-45</vt:lpstr>
      <vt:lpstr>S-46</vt:lpstr>
      <vt:lpstr>S-47</vt:lpstr>
      <vt:lpstr>S-48</vt:lpstr>
      <vt:lpstr>S-49</vt:lpstr>
      <vt:lpstr>S-50</vt:lpstr>
      <vt:lpstr>S-51</vt:lpstr>
      <vt:lpstr>S-52</vt:lpstr>
      <vt:lpstr>S-53</vt:lpstr>
      <vt:lpstr>M-1</vt:lpstr>
      <vt:lpstr>M-2</vt:lpstr>
      <vt:lpstr>M-3</vt:lpstr>
      <vt:lpstr>M-4</vt:lpstr>
      <vt:lpstr>M-5</vt:lpstr>
      <vt:lpstr>M-6</vt:lpstr>
      <vt:lpstr>M-7</vt:lpstr>
      <vt:lpstr>M-8</vt:lpstr>
      <vt:lpstr>M-9</vt:lpstr>
      <vt:lpstr>M-10</vt:lpstr>
      <vt:lpstr>M-11</vt:lpstr>
      <vt:lpstr>M-12</vt:lpstr>
      <vt:lpstr>M-13</vt:lpstr>
      <vt:lpstr>M-14</vt:lpstr>
      <vt:lpstr>M-15</vt:lpstr>
      <vt:lpstr>M-16</vt:lpstr>
      <vt:lpstr>'DATA BOOK LISTING'!Print_Area</vt:lpstr>
      <vt:lpstr>GLANCE!Print_Area</vt:lpstr>
      <vt:lpstr>'M-1'!Print_Area</vt:lpstr>
      <vt:lpstr>'M-10'!Print_Area</vt:lpstr>
      <vt:lpstr>'M-11'!Print_Area</vt:lpstr>
      <vt:lpstr>'M-12'!Print_Area</vt:lpstr>
      <vt:lpstr>'M-13'!Print_Area</vt:lpstr>
      <vt:lpstr>'M-14'!Print_Area</vt:lpstr>
      <vt:lpstr>'M-15'!Print_Area</vt:lpstr>
      <vt:lpstr>'M-16'!Print_Area</vt:lpstr>
      <vt:lpstr>'M-2'!Print_Area</vt:lpstr>
      <vt:lpstr>'M-3'!Print_Area</vt:lpstr>
      <vt:lpstr>'M-5'!Print_Area</vt:lpstr>
      <vt:lpstr>'M-6'!Print_Area</vt:lpstr>
      <vt:lpstr>'M-7'!Print_Area</vt:lpstr>
      <vt:lpstr>'M-8'!Print_Area</vt:lpstr>
      <vt:lpstr>'M-9'!Print_Area</vt:lpstr>
      <vt:lpstr>'S-1'!Print_Area</vt:lpstr>
      <vt:lpstr>'S-10'!Print_Area</vt:lpstr>
      <vt:lpstr>'S-11'!Print_Area</vt:lpstr>
      <vt:lpstr>'S-12'!Print_Area</vt:lpstr>
      <vt:lpstr>'S-13'!Print_Area</vt:lpstr>
      <vt:lpstr>'S-14'!Print_Area</vt:lpstr>
      <vt:lpstr>'S-15'!Print_Area</vt:lpstr>
      <vt:lpstr>'S-19'!Print_Area</vt:lpstr>
      <vt:lpstr>'S-2'!Print_Area</vt:lpstr>
      <vt:lpstr>'S-20'!Print_Area</vt:lpstr>
      <vt:lpstr>'S-21'!Print_Area</vt:lpstr>
      <vt:lpstr>'S-24'!Print_Area</vt:lpstr>
      <vt:lpstr>'S-25'!Print_Area</vt:lpstr>
      <vt:lpstr>'S-26'!Print_Area</vt:lpstr>
      <vt:lpstr>'S-27'!Print_Area</vt:lpstr>
      <vt:lpstr>'S-29'!Print_Area</vt:lpstr>
      <vt:lpstr>'S-30'!Print_Area</vt:lpstr>
      <vt:lpstr>'S-31'!Print_Area</vt:lpstr>
      <vt:lpstr>'S-32'!Print_Area</vt:lpstr>
      <vt:lpstr>'S-33'!Print_Area</vt:lpstr>
      <vt:lpstr>'S-35'!Print_Area</vt:lpstr>
      <vt:lpstr>'S-36'!Print_Area</vt:lpstr>
      <vt:lpstr>'S-37'!Print_Area</vt:lpstr>
      <vt:lpstr>'S-38'!Print_Area</vt:lpstr>
      <vt:lpstr>'S-39'!Print_Area</vt:lpstr>
      <vt:lpstr>'S-4'!Print_Area</vt:lpstr>
      <vt:lpstr>'S-40'!Print_Area</vt:lpstr>
      <vt:lpstr>'S-41'!Print_Area</vt:lpstr>
      <vt:lpstr>'S-42'!Print_Area</vt:lpstr>
      <vt:lpstr>'S-43'!Print_Area</vt:lpstr>
      <vt:lpstr>'S-44'!Print_Area</vt:lpstr>
      <vt:lpstr>'S-45'!Print_Area</vt:lpstr>
      <vt:lpstr>'S-46'!Print_Area</vt:lpstr>
      <vt:lpstr>'S-47'!Print_Area</vt:lpstr>
      <vt:lpstr>'S-48'!Print_Area</vt:lpstr>
      <vt:lpstr>'S-49'!Print_Area</vt:lpstr>
      <vt:lpstr>'S-5'!Print_Area</vt:lpstr>
      <vt:lpstr>'S-50'!Print_Area</vt:lpstr>
      <vt:lpstr>'S-51'!Print_Area</vt:lpstr>
      <vt:lpstr>'S-52'!Print_Area</vt:lpstr>
      <vt:lpstr>'S-53'!Print_Area</vt:lpstr>
      <vt:lpstr>'S-9'!Print_Area</vt:lpstr>
    </vt:vector>
  </TitlesOfParts>
  <Company>PBGC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Marx William</dc:creator>
  <cp:lastModifiedBy>Silberholz Michael</cp:lastModifiedBy>
  <cp:lastPrinted>2015-05-20T22:20:08Z</cp:lastPrinted>
  <dcterms:created xsi:type="dcterms:W3CDTF">2015-04-28T11:57:54Z</dcterms:created>
  <dcterms:modified xsi:type="dcterms:W3CDTF">2019-04-22T18:34:28Z</dcterms:modified>
</cp:coreProperties>
</file>